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3s19 - Doplnění chodní...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_FilterDatabase" localSheetId="1" hidden="1">'2023s19 - Doplnění chodní...'!$C$123:$K$200</definedName>
    <definedName name="_xlnm.Print_Area" localSheetId="1">'2023s19 - Doplnění chodní...'!$C$82:$J$107,'2023s19 - Doplnění chodní...'!$C$113:$J$200</definedName>
    <definedName name="_xlnm.Print_Area" localSheetId="2">'Seznam figur'!$C$4:$G$19</definedName>
    <definedName name="_xlnm.Print_Titles" localSheetId="0">'Rekapitulace stavby'!$92:$92</definedName>
    <definedName name="_xlnm.Print_Titles" localSheetId="1">'2023s19 - Doplnění chodní...'!$123:$123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<sst xmlns="http://schemas.openxmlformats.org/spreadsheetml/2006/main" count="1154" uniqueCount="335">
  <si>
    <t>Export Komplet</t>
  </si>
  <si>
    <t/>
  </si>
  <si>
    <t>2.0</t>
  </si>
  <si>
    <t>ZAMOK</t>
  </si>
  <si>
    <t>False</t>
  </si>
  <si>
    <t>{eefa9202-7cf0-4fca-a9ed-9aaff1b951c0}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</si>
  <si>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</si>
  <si>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</si>
  <si>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</si>
  <si>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</si>
  <si>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</si>
  <si>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</si>
  <si>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</si>
  <si>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</si>
  <si>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2023s19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</si>
  <si>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</si>
  <si>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</si>
  <si>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Doplnění chodníku na parc. č. 738/20, k.ú. Nymburk</t>
  </si>
  <si>
    <t>KSO:</t>
  </si>
  <si>
    <t>CC-CZ:</t>
  </si>
  <si>
    <t>Místo:</t>
  </si>
  <si>
    <t xml:space="preserve"> </t>
  </si>
  <si>
    <t>Datum:</t>
  </si>
  <si>
    <t>10. 10. 2023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</si>
  <si>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</si>
  <si>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</si>
  <si>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</si>
  <si>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</si>
  <si>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</si>
  <si>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</si>
  <si>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</si>
  <si>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</si>
  <si>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</si>
  <si>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</si>
  <si>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</si>
  <si>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</si>
  <si>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</si>
  <si>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</si>
  <si>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</si>
  <si>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</si>
  <si>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</si>
  <si>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</si>
  <si>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</si>
  <si>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</si>
  <si>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</si>
  <si>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</si>
  <si>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</si>
  <si>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</si>
  <si>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</si>
  <si>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</si>
  <si>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</si>
  <si>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</si>
  <si>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</si>
  <si>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</si>
  <si>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</si>
  <si>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</si>
  <si>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</si>
  <si>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</si>
  <si>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</si>
  <si>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</si>
  <si>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</si>
  <si>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</si>
  <si>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</si>
  <si>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</si>
  <si>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</si>
  <si>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</si>
  <si>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</si>
  <si>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</si>
  <si>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</si>
  <si>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</si>
  <si>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</si>
  <si>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</si>
  <si>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</si>
  <si>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</si>
  <si>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</si>
  <si>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</si>
  <si>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</si>
  <si>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</si>
  <si>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</si>
  <si>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</si>
  <si>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T_1</t>
  </si>
  <si>
    <t>úpravy terénu</t>
  </si>
  <si>
    <t>145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</si>
  <si>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</si>
  <si>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</si>
  <si>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</si>
  <si>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</si>
  <si>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</si>
  <si>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</si>
  <si>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</si>
  <si>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</si>
  <si>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</si>
  <si>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1-3-1 - sadové úpravy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</si>
  <si>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</si>
  <si>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</si>
  <si>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</si>
  <si>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</si>
  <si>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</si>
  <si>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</si>
  <si>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</si>
  <si>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</si>
  <si>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</si>
  <si>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</si>
  <si>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</si>
  <si>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</si>
  <si>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</si>
  <si>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</si>
  <si>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</si>
  <si>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</si>
  <si>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</si>
  <si>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</si>
  <si>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</si>
  <si>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</si>
  <si>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</si>
  <si>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</si>
  <si>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</si>
  <si>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</si>
  <si>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</si>
  <si>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</si>
  <si>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</si>
  <si>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</si>
  <si>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průměru kmene do 100 mm i s kořeny sklonu terénu do 1:5 ručně</t>
  </si>
  <si>
    <t>m2</t>
  </si>
  <si>
    <t>4</t>
  </si>
  <si>
    <t>61068327</t>
  </si>
  <si>
    <t>113202111</t>
  </si>
  <si>
    <t>Vytrhání obrub krajníků obrubníků stojatých</t>
  </si>
  <si>
    <t>m</t>
  </si>
  <si>
    <t>-499951024</t>
  </si>
  <si>
    <t>3</t>
  </si>
  <si>
    <t>122251102</t>
  </si>
  <si>
    <t>Odkopávky a prokopávky nezapažené v hornině třídy těžitelnosti I skupiny 3 objem do 50 m3 strojně</t>
  </si>
  <si>
    <t>m3</t>
  </si>
  <si>
    <t>-1872388832</t>
  </si>
  <si>
    <t>VV</t>
  </si>
  <si>
    <t>200*0,25</t>
  </si>
  <si>
    <t>162301501</t>
  </si>
  <si>
    <t>Vodorovné přemístění křovin do 5 km D kmene do 100 mm</t>
  </si>
  <si>
    <t>-1556667615</t>
  </si>
  <si>
    <t>5</t>
  </si>
  <si>
    <t>162751117</t>
  </si>
  <si>
    <t>Vodorovné přemístění přes 9 000 do 10000 m výkopku/sypaniny z horniny třídy těžitelnosti I skupiny 1 až 3</t>
  </si>
  <si>
    <t>-927117895</t>
  </si>
  <si>
    <t>6</t>
  </si>
  <si>
    <t>171201231</t>
  </si>
  <si>
    <t>Poplatek za uložení zeminy a kamení na recyklační skládce (skládkovné) kód odpadu 17 05 04</t>
  </si>
  <si>
    <t>t</t>
  </si>
  <si>
    <t>1350765457</t>
  </si>
  <si>
    <t>50*1,9</t>
  </si>
  <si>
    <t>7</t>
  </si>
  <si>
    <t>181152302</t>
  </si>
  <si>
    <t>Úprava pláně pro silnice a dálnice v zářezech se zhutněním</t>
  </si>
  <si>
    <t>-1500681947</t>
  </si>
  <si>
    <t>180+6+4</t>
  </si>
  <si>
    <t>1-3-1</t>
  </si>
  <si>
    <t>sadové úpravy</t>
  </si>
  <si>
    <t>8</t>
  </si>
  <si>
    <t>181111111</t>
  </si>
  <si>
    <t>Plošná úprava terénu do 500 m2 zemina skupiny 1 až 4 nerovnosti přes 50 do 100 mm v rovinně a svahu do 1:5</t>
  </si>
  <si>
    <t>-638002725</t>
  </si>
  <si>
    <t>100+5+40</t>
  </si>
  <si>
    <t>9</t>
  </si>
  <si>
    <t>181411141</t>
  </si>
  <si>
    <t>Založení parterového trávníku výsevem pl do 1000 m2 v rovině a ve svahu do 1:5</t>
  </si>
  <si>
    <t>-1348682018</t>
  </si>
  <si>
    <t>10</t>
  </si>
  <si>
    <t>M</t>
  </si>
  <si>
    <t>00572420</t>
  </si>
  <si>
    <t>osivo směs travní parková okrasná</t>
  </si>
  <si>
    <t>kg</t>
  </si>
  <si>
    <t>1493976338</t>
  </si>
  <si>
    <t>145*0,02 'Přepočtené koeficientem množství</t>
  </si>
  <si>
    <t>11</t>
  </si>
  <si>
    <t>182303111</t>
  </si>
  <si>
    <t>Doplnění zeminy nebo substrátu na travnatých plochách tl do 50 mm rovina v rovinně a svahu do 1:5</t>
  </si>
  <si>
    <t>-216215009</t>
  </si>
  <si>
    <t>T_1*0,8</t>
  </si>
  <si>
    <t>12</t>
  </si>
  <si>
    <t>10371500</t>
  </si>
  <si>
    <t>substrát pro trávníky VL</t>
  </si>
  <si>
    <t>6560380</t>
  </si>
  <si>
    <t>116*0,051 'Přepočtené koeficientem množství</t>
  </si>
  <si>
    <t>13</t>
  </si>
  <si>
    <t>184813511</t>
  </si>
  <si>
    <t>Chemické odplevelení před založením kultury postřikem na široko v rovině a svahu do 1:5 ručně</t>
  </si>
  <si>
    <t>-216845959</t>
  </si>
  <si>
    <t>14</t>
  </si>
  <si>
    <t>184813521</t>
  </si>
  <si>
    <t>Chemické odplevelení po založení kultury postřikem na široko v rovině a svahu do 1:5 ručně</t>
  </si>
  <si>
    <t>33724179</t>
  </si>
  <si>
    <t>185803111</t>
  </si>
  <si>
    <t>Ošetření trávníku shrabáním v rovině a svahu do 1:5</t>
  </si>
  <si>
    <t>855460304</t>
  </si>
  <si>
    <t>Komunikace pozemní</t>
  </si>
  <si>
    <t>16</t>
  </si>
  <si>
    <t>564851111</t>
  </si>
  <si>
    <t>Podklad ze štěrkodrtě ŠD plochy přes 100 m2 tl 150 mm</t>
  </si>
  <si>
    <t>-1774320342</t>
  </si>
  <si>
    <t>0,800+187</t>
  </si>
  <si>
    <t>17</t>
  </si>
  <si>
    <t>596211110</t>
  </si>
  <si>
    <t>Kladení zámkové dlažby komunikací pro pěší ručně tl 60 mm skupiny A pl do 50 m2</t>
  </si>
  <si>
    <t>-881900894</t>
  </si>
  <si>
    <t>18</t>
  </si>
  <si>
    <t>59245006</t>
  </si>
  <si>
    <t>dlažba tvar obdélník betonová pro nevidomé 200x100x60mm barevná</t>
  </si>
  <si>
    <t>37675220</t>
  </si>
  <si>
    <t>0,8*1,03 'Přepočtené koeficientem množství</t>
  </si>
  <si>
    <t>19</t>
  </si>
  <si>
    <t>596211112</t>
  </si>
  <si>
    <t>Kladení zámkové dlažby komunikací pro pěší ručně tl 60 mm skupiny A pl přes 100 do 300 m2</t>
  </si>
  <si>
    <t>402477688</t>
  </si>
  <si>
    <t>20</t>
  </si>
  <si>
    <t>59245018</t>
  </si>
  <si>
    <t>dlažba tvar obdélník betonová 200x100x60mm přírodní</t>
  </si>
  <si>
    <t>-1653654446</t>
  </si>
  <si>
    <t>187*1,02 'Přepočtené koeficientem množství</t>
  </si>
  <si>
    <t>571908111-1</t>
  </si>
  <si>
    <t>Kryt vymývaným dekoračním kamenivem (kačírkem) tl 150 mm</t>
  </si>
  <si>
    <t>-1958269625</t>
  </si>
  <si>
    <t>35*0,2+25*0,2</t>
  </si>
  <si>
    <t>Ostatní konstrukce a práce, bourání</t>
  </si>
  <si>
    <t>22</t>
  </si>
  <si>
    <t>914111111</t>
  </si>
  <si>
    <t>Montáž svislé dopravní značky do velikosti 1 m2 objímkami na sloupek nebo konzolu</t>
  </si>
  <si>
    <t>kus</t>
  </si>
  <si>
    <t>-1179677605</t>
  </si>
  <si>
    <t>2 "stávající demontované"</t>
  </si>
  <si>
    <t>23</t>
  </si>
  <si>
    <t>914511112</t>
  </si>
  <si>
    <t>Montáž sloupku dopravních značek délky do 3,5 m s betonovým základem a patkou D 60 mm</t>
  </si>
  <si>
    <t>-1465316855</t>
  </si>
  <si>
    <t>24</t>
  </si>
  <si>
    <t>40445235</t>
  </si>
  <si>
    <t>sloupek pro dopravní značku Al D 60mm v 3,5m</t>
  </si>
  <si>
    <t>745111445</t>
  </si>
  <si>
    <t>25</t>
  </si>
  <si>
    <t>916131213</t>
  </si>
  <si>
    <t>Osazení silničního obrubníku betonového stojatého s boční opěrou do lože z betonu prostého</t>
  </si>
  <si>
    <t>856597495</t>
  </si>
  <si>
    <t>26</t>
  </si>
  <si>
    <t>59217029</t>
  </si>
  <si>
    <t>obrubník betonový silniční nájezdový 1000x150x150mm</t>
  </si>
  <si>
    <t>-1729716014</t>
  </si>
  <si>
    <t>2*1,02 'Přepočtené koeficientem množství</t>
  </si>
  <si>
    <t>27</t>
  </si>
  <si>
    <t>59217030</t>
  </si>
  <si>
    <t>obrubník betonový silniční přechodový 1000x150x150-250mm</t>
  </si>
  <si>
    <t>-801004705</t>
  </si>
  <si>
    <t>28</t>
  </si>
  <si>
    <t>916231213</t>
  </si>
  <si>
    <t>Osazení chodníkového obrubníku betonového stojatého s boční opěrou do lože z betonu prostého</t>
  </si>
  <si>
    <t>-222360946</t>
  </si>
  <si>
    <t>5+100+99+1</t>
  </si>
  <si>
    <t>29</t>
  </si>
  <si>
    <t>59217001</t>
  </si>
  <si>
    <t>obrubník betonový zahradní 1000x50x250mm</t>
  </si>
  <si>
    <t>-807968597</t>
  </si>
  <si>
    <t>205*1,02 'Přepočtené koeficientem množství</t>
  </si>
  <si>
    <t>30</t>
  </si>
  <si>
    <t>966006132</t>
  </si>
  <si>
    <t>Odstranění značek dopravních nebo orientačních se sloupky s betonovými patkami</t>
  </si>
  <si>
    <t>-1884908427</t>
  </si>
  <si>
    <t>31</t>
  </si>
  <si>
    <t>966006211</t>
  </si>
  <si>
    <t>Odstranění svislých dopravních značek ze sloupů, sloupků nebo konzol</t>
  </si>
  <si>
    <t>1017221162</t>
  </si>
  <si>
    <t>997</t>
  </si>
  <si>
    <t>Přesun sutě</t>
  </si>
  <si>
    <t>32</t>
  </si>
  <si>
    <t>997221561</t>
  </si>
  <si>
    <t>Vodorovná doprava suti z kusových materiálů do 1 km</t>
  </si>
  <si>
    <t>-829591828</t>
  </si>
  <si>
    <t>33</t>
  </si>
  <si>
    <t>997221569</t>
  </si>
  <si>
    <t>Příplatek ZKD 1 km u vodorovné dopravy suti z kusových materiálů</t>
  </si>
  <si>
    <t>1108999629</t>
  </si>
  <si>
    <t>0,91*9 'Přepočtené koeficientem množství</t>
  </si>
  <si>
    <t>34</t>
  </si>
  <si>
    <t>997221861</t>
  </si>
  <si>
    <t>Poplatek za uložení stavebního odpadu na recyklační skládce (skládkovné) z prostého betonu pod kódem 17 01 01</t>
  </si>
  <si>
    <t>2132949554</t>
  </si>
  <si>
    <t>998</t>
  </si>
  <si>
    <t>Přesun hmot</t>
  </si>
  <si>
    <t>35</t>
  </si>
  <si>
    <t>998223011</t>
  </si>
  <si>
    <t>Přesun hmot pro pozemní komunikace s krytem dlážděným</t>
  </si>
  <si>
    <t>-262508942</t>
  </si>
  <si>
    <t>VRN</t>
  </si>
  <si>
    <t>Vedlejší rozpočtové náklady</t>
  </si>
  <si>
    <t>VRN1</t>
  </si>
  <si>
    <t>Průzkumné, geodetické a projektové práce</t>
  </si>
  <si>
    <t>36</t>
  </si>
  <si>
    <t>012203000</t>
  </si>
  <si>
    <t>Geodetické práce při provádění stavby</t>
  </si>
  <si>
    <t>soub</t>
  </si>
  <si>
    <t>1024</t>
  </si>
  <si>
    <t>-1838723291</t>
  </si>
  <si>
    <t>37</t>
  </si>
  <si>
    <t>012303000</t>
  </si>
  <si>
    <t>Geodetické práce po výstavbě - geodetické zaměření skutečného provedení díla</t>
  </si>
  <si>
    <t>1548426957</t>
  </si>
  <si>
    <t>38</t>
  </si>
  <si>
    <t>013254000-1</t>
  </si>
  <si>
    <t>Dokumentace skutečného provedení stavby (3x tištěná,CD)</t>
  </si>
  <si>
    <t>-562650573</t>
  </si>
  <si>
    <t>VRN3</t>
  </si>
  <si>
    <t>Zařízení staveniště</t>
  </si>
  <si>
    <t>39</t>
  </si>
  <si>
    <t>030001000</t>
  </si>
  <si>
    <t>-780737533</t>
  </si>
  <si>
    <t>40</t>
  </si>
  <si>
    <t>039203-1</t>
  </si>
  <si>
    <t>Uvedení ploch poškozených vlivem realizace díla do stavu před zahájením realizace díla</t>
  </si>
  <si>
    <t>1925259304</t>
  </si>
  <si>
    <t>VRN4</t>
  </si>
  <si>
    <t>Inženýrská činnost</t>
  </si>
  <si>
    <t>41</t>
  </si>
  <si>
    <t>043134000</t>
  </si>
  <si>
    <t>Zkoušky zatěžovací, včetně vypracování odborné zprávy</t>
  </si>
  <si>
    <t>924681118</t>
  </si>
  <si>
    <t>VRN7</t>
  </si>
  <si>
    <t>Provozní vlivy</t>
  </si>
  <si>
    <t>42</t>
  </si>
  <si>
    <t>072002000-1</t>
  </si>
  <si>
    <t>Přechodné dopravní značení, projednání</t>
  </si>
  <si>
    <t>1329680001</t>
  </si>
  <si>
    <t>43</t>
  </si>
  <si>
    <t>072002000-2</t>
  </si>
  <si>
    <t>Přechodné dopravní značení - značky-pronájem, instalace, údržba</t>
  </si>
  <si>
    <t>ks</t>
  </si>
  <si>
    <t>576104871</t>
  </si>
  <si>
    <t>SEZNAM FIGUR</t>
  </si>
  <si>
    <t>Výměra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</si>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</sst>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/>
    </xf>
    <xf numFmtId="167" fontId="36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28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L14" s="20"/>
      <c r="AM14" s="20"/>
      <c r="AN14" s="32" t="s">
        <v>28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30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30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34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35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36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37</v>
      </c>
      <c r="E29" s="45"/>
      <c r="F29" s="30" t="s">
        <v>38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39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40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41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42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43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44</v>
      </c>
      <c r="U35" s="52"/>
      <c r="V35" s="52"/>
      <c r="W35" s="52"/>
      <c r="X35" s="54" t="s">
        <v>45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47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48</v>
      </c>
      <c r="AI60" s="40"/>
      <c r="AJ60" s="40"/>
      <c r="AK60" s="40"/>
      <c r="AL60" s="40"/>
      <c r="AM60" s="62" t="s">
        <v>49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50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51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48</v>
      </c>
      <c r="AI75" s="40"/>
      <c r="AJ75" s="40"/>
      <c r="AK75" s="40"/>
      <c r="AL75" s="40"/>
      <c r="AM75" s="62" t="s">
        <v>49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52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2023s19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Doplnění chodníku na parc. č. 738/20, k.ú. Nymburk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10. 10. 2023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29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42"/>
      <c r="AS89" s="79" t="s">
        <v>53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27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31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54</v>
      </c>
      <c r="D92" s="92"/>
      <c r="E92" s="92"/>
      <c r="F92" s="92"/>
      <c r="G92" s="92"/>
      <c r="H92" s="93"/>
      <c r="I92" s="94" t="s">
        <v>55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56</v>
      </c>
      <c r="AH92" s="92"/>
      <c r="AI92" s="92"/>
      <c r="AJ92" s="92"/>
      <c r="AK92" s="92"/>
      <c r="AL92" s="92"/>
      <c r="AM92" s="92"/>
      <c r="AN92" s="94" t="s">
        <v>57</v>
      </c>
      <c r="AO92" s="92"/>
      <c r="AP92" s="96"/>
      <c r="AQ92" s="97" t="s">
        <v>58</v>
      </c>
      <c r="AR92" s="42"/>
      <c r="AS92" s="98" t="s">
        <v>59</v>
      </c>
      <c r="AT92" s="99" t="s">
        <v>60</v>
      </c>
      <c r="AU92" s="99" t="s">
        <v>61</v>
      </c>
      <c r="AV92" s="99" t="s">
        <v>62</v>
      </c>
      <c r="AW92" s="99" t="s">
        <v>63</v>
      </c>
      <c r="AX92" s="99" t="s">
        <v>64</v>
      </c>
      <c r="AY92" s="99" t="s">
        <v>65</v>
      </c>
      <c r="AZ92" s="99" t="s">
        <v>66</v>
      </c>
      <c r="BA92" s="99" t="s">
        <v>67</v>
      </c>
      <c r="BB92" s="99" t="s">
        <v>68</v>
      </c>
      <c r="BC92" s="99" t="s">
        <v>69</v>
      </c>
      <c r="BD92" s="100" t="s">
        <v>70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71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ROUND(SUM(AV94:AW94),2)</f>
        <v>0</v>
      </c>
      <c r="AU94" s="113">
        <f>ROUND(AU95,5)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ROUND(AZ95,2)</f>
        <v>0</v>
      </c>
      <c r="BA94" s="112">
        <f>ROUND(BA95,2)</f>
        <v>0</v>
      </c>
      <c r="BB94" s="112">
        <f>ROUND(BB95,2)</f>
        <v>0</v>
      </c>
      <c r="BC94" s="112">
        <f>ROUND(BC95,2)</f>
        <v>0</v>
      </c>
      <c r="BD94" s="114">
        <f>ROUND(BD95,2)</f>
        <v>0</v>
      </c>
      <c r="BE94" s="6"/>
      <c r="BS94" s="115" t="s">
        <v>72</v>
      </c>
      <c r="BT94" s="115" t="s">
        <v>73</v>
      </c>
      <c r="BV94" s="115" t="s">
        <v>74</v>
      </c>
      <c r="BW94" s="115" t="s">
        <v>5</v>
      </c>
      <c r="BX94" s="115" t="s">
        <v>75</v>
      </c>
      <c r="CL94" s="115" t="s">
        <v>1</v>
      </c>
    </row>
    <row r="95" spans="1:90" s="7" customFormat="1" ht="24.75" customHeight="1">
      <c r="A95" s="116" t="s">
        <v>76</v>
      </c>
      <c r="B95" s="117"/>
      <c r="C95" s="118"/>
      <c r="D95" s="119" t="s">
        <v>14</v>
      </c>
      <c r="E95" s="119"/>
      <c r="F95" s="119"/>
      <c r="G95" s="119"/>
      <c r="H95" s="119"/>
      <c r="I95" s="120"/>
      <c r="J95" s="119" t="s">
        <v>17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'2023s19 - Doplnění chodní...'!J28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77</v>
      </c>
      <c r="AR95" s="123"/>
      <c r="AS95" s="124">
        <v>0</v>
      </c>
      <c r="AT95" s="125">
        <f>ROUND(SUM(AV95:AW95),2)</f>
        <v>0</v>
      </c>
      <c r="AU95" s="126">
        <f>'2023s19 - Doplnění chodní...'!P124</f>
        <v>0</v>
      </c>
      <c r="AV95" s="125">
        <f>'2023s19 - Doplnění chodní...'!J31</f>
        <v>0</v>
      </c>
      <c r="AW95" s="125">
        <f>'2023s19 - Doplnění chodní...'!J32</f>
        <v>0</v>
      </c>
      <c r="AX95" s="125">
        <f>'2023s19 - Doplnění chodní...'!J33</f>
        <v>0</v>
      </c>
      <c r="AY95" s="125">
        <f>'2023s19 - Doplnění chodní...'!J34</f>
        <v>0</v>
      </c>
      <c r="AZ95" s="125">
        <f>'2023s19 - Doplnění chodní...'!F31</f>
        <v>0</v>
      </c>
      <c r="BA95" s="125">
        <f>'2023s19 - Doplnění chodní...'!F32</f>
        <v>0</v>
      </c>
      <c r="BB95" s="125">
        <f>'2023s19 - Doplnění chodní...'!F33</f>
        <v>0</v>
      </c>
      <c r="BC95" s="125">
        <f>'2023s19 - Doplnění chodní...'!F34</f>
        <v>0</v>
      </c>
      <c r="BD95" s="127">
        <f>'2023s19 - Doplnění chodní...'!F35</f>
        <v>0</v>
      </c>
      <c r="BE95" s="7"/>
      <c r="BT95" s="128" t="s">
        <v>78</v>
      </c>
      <c r="BU95" s="128" t="s">
        <v>79</v>
      </c>
      <c r="BV95" s="128" t="s">
        <v>74</v>
      </c>
      <c r="BW95" s="128" t="s">
        <v>5</v>
      </c>
      <c r="BX95" s="128" t="s">
        <v>75</v>
      </c>
      <c r="CL95" s="128" t="s">
        <v>1</v>
      </c>
    </row>
    <row r="96" spans="1:57" s="2" customFormat="1" ht="30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s="2" customFormat="1" ht="6.95" customHeight="1">
      <c r="A97" s="36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sheetProtection password="CFC9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3s19 - Doplnění chod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5</v>
      </c>
      <c r="AZ2" s="129" t="s">
        <v>80</v>
      </c>
      <c r="BA2" s="129" t="s">
        <v>81</v>
      </c>
      <c r="BB2" s="129" t="s">
        <v>1</v>
      </c>
      <c r="BC2" s="129" t="s">
        <v>82</v>
      </c>
      <c r="BD2" s="129" t="s">
        <v>83</v>
      </c>
    </row>
    <row r="3" spans="2:46" s="1" customFormat="1" ht="6.95" customHeight="1" hidden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8"/>
      <c r="AT3" s="15" t="s">
        <v>83</v>
      </c>
    </row>
    <row r="4" spans="2:46" s="1" customFormat="1" ht="24.95" customHeight="1" hidden="1">
      <c r="B4" s="18"/>
      <c r="D4" s="132" t="s">
        <v>84</v>
      </c>
      <c r="L4" s="18"/>
      <c r="M4" s="133" t="s">
        <v>10</v>
      </c>
      <c r="AT4" s="15" t="s">
        <v>4</v>
      </c>
    </row>
    <row r="5" spans="2:12" s="1" customFormat="1" ht="6.95" customHeight="1" hidden="1">
      <c r="B5" s="18"/>
      <c r="L5" s="18"/>
    </row>
    <row r="6" spans="1:31" s="2" customFormat="1" ht="12" customHeight="1" hidden="1">
      <c r="A6" s="36"/>
      <c r="B6" s="42"/>
      <c r="C6" s="36"/>
      <c r="D6" s="134" t="s">
        <v>16</v>
      </c>
      <c r="E6" s="36"/>
      <c r="F6" s="36"/>
      <c r="G6" s="36"/>
      <c r="H6" s="36"/>
      <c r="I6" s="36"/>
      <c r="J6" s="36"/>
      <c r="K6" s="36"/>
      <c r="L6" s="61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 hidden="1">
      <c r="A7" s="36"/>
      <c r="B7" s="42"/>
      <c r="C7" s="36"/>
      <c r="D7" s="36"/>
      <c r="E7" s="135" t="s">
        <v>17</v>
      </c>
      <c r="F7" s="36"/>
      <c r="G7" s="36"/>
      <c r="H7" s="36"/>
      <c r="I7" s="36"/>
      <c r="J7" s="36"/>
      <c r="K7" s="36"/>
      <c r="L7" s="61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 hidden="1">
      <c r="A8" s="36"/>
      <c r="B8" s="42"/>
      <c r="C8" s="36"/>
      <c r="D8" s="36"/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 hidden="1">
      <c r="A9" s="36"/>
      <c r="B9" s="42"/>
      <c r="C9" s="36"/>
      <c r="D9" s="134" t="s">
        <v>18</v>
      </c>
      <c r="E9" s="36"/>
      <c r="F9" s="136" t="s">
        <v>1</v>
      </c>
      <c r="G9" s="36"/>
      <c r="H9" s="36"/>
      <c r="I9" s="134" t="s">
        <v>19</v>
      </c>
      <c r="J9" s="136" t="s">
        <v>1</v>
      </c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 hidden="1">
      <c r="A10" s="36"/>
      <c r="B10" s="42"/>
      <c r="C10" s="36"/>
      <c r="D10" s="134" t="s">
        <v>20</v>
      </c>
      <c r="E10" s="36"/>
      <c r="F10" s="136" t="s">
        <v>21</v>
      </c>
      <c r="G10" s="36"/>
      <c r="H10" s="36"/>
      <c r="I10" s="134" t="s">
        <v>22</v>
      </c>
      <c r="J10" s="137" t="str">
        <f>'Rekapitulace stavby'!AN8</f>
        <v>10. 10. 2023</v>
      </c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 hidden="1">
      <c r="A11" s="36"/>
      <c r="B11" s="42"/>
      <c r="C11" s="36"/>
      <c r="D11" s="36"/>
      <c r="E11" s="36"/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 hidden="1">
      <c r="A12" s="36"/>
      <c r="B12" s="42"/>
      <c r="C12" s="36"/>
      <c r="D12" s="134" t="s">
        <v>24</v>
      </c>
      <c r="E12" s="36"/>
      <c r="F12" s="36"/>
      <c r="G12" s="36"/>
      <c r="H12" s="36"/>
      <c r="I12" s="134" t="s">
        <v>25</v>
      </c>
      <c r="J12" s="136" t="str">
        <f>IF('Rekapitulace stavby'!AN10="","",'Rekapitulace stavby'!AN10)</f>
        <v/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 hidden="1">
      <c r="A13" s="36"/>
      <c r="B13" s="42"/>
      <c r="C13" s="36"/>
      <c r="D13" s="36"/>
      <c r="E13" s="136" t="str">
        <f>IF('Rekapitulace stavby'!E11="","",'Rekapitulace stavby'!E11)</f>
        <v xml:space="preserve"> </v>
      </c>
      <c r="F13" s="36"/>
      <c r="G13" s="36"/>
      <c r="H13" s="36"/>
      <c r="I13" s="134" t="s">
        <v>26</v>
      </c>
      <c r="J13" s="136" t="str">
        <f>IF('Rekapitulace stavby'!AN11="","",'Rekapitulace stavby'!AN11)</f>
        <v/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 hidden="1">
      <c r="A14" s="36"/>
      <c r="B14" s="42"/>
      <c r="C14" s="36"/>
      <c r="D14" s="36"/>
      <c r="E14" s="36"/>
      <c r="F14" s="36"/>
      <c r="G14" s="36"/>
      <c r="H14" s="36"/>
      <c r="I14" s="36"/>
      <c r="J14" s="36"/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 hidden="1">
      <c r="A15" s="36"/>
      <c r="B15" s="42"/>
      <c r="C15" s="36"/>
      <c r="D15" s="134" t="s">
        <v>27</v>
      </c>
      <c r="E15" s="36"/>
      <c r="F15" s="36"/>
      <c r="G15" s="36"/>
      <c r="H15" s="36"/>
      <c r="I15" s="134" t="s">
        <v>25</v>
      </c>
      <c r="J15" s="31" t="str">
        <f>'Rekapitulace stavby'!AN13</f>
        <v>Vyplň údaj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 hidden="1">
      <c r="A16" s="36"/>
      <c r="B16" s="42"/>
      <c r="C16" s="36"/>
      <c r="D16" s="36"/>
      <c r="E16" s="31" t="str">
        <f>'Rekapitulace stavby'!E14</f>
        <v>Vyplň údaj</v>
      </c>
      <c r="F16" s="136"/>
      <c r="G16" s="136"/>
      <c r="H16" s="136"/>
      <c r="I16" s="134" t="s">
        <v>26</v>
      </c>
      <c r="J16" s="31" t="str">
        <f>'Rekapitulace stavby'!AN14</f>
        <v>Vyplň údaj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 hidden="1">
      <c r="A17" s="36"/>
      <c r="B17" s="42"/>
      <c r="C17" s="36"/>
      <c r="D17" s="36"/>
      <c r="E17" s="36"/>
      <c r="F17" s="36"/>
      <c r="G17" s="36"/>
      <c r="H17" s="36"/>
      <c r="I17" s="36"/>
      <c r="J17" s="36"/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 hidden="1">
      <c r="A18" s="36"/>
      <c r="B18" s="42"/>
      <c r="C18" s="36"/>
      <c r="D18" s="134" t="s">
        <v>29</v>
      </c>
      <c r="E18" s="36"/>
      <c r="F18" s="36"/>
      <c r="G18" s="36"/>
      <c r="H18" s="36"/>
      <c r="I18" s="134" t="s">
        <v>25</v>
      </c>
      <c r="J18" s="136" t="str">
        <f>IF('Rekapitulace stavby'!AN16="","",'Rekapitulace stavby'!AN16)</f>
        <v/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 hidden="1">
      <c r="A19" s="36"/>
      <c r="B19" s="42"/>
      <c r="C19" s="36"/>
      <c r="D19" s="36"/>
      <c r="E19" s="136" t="str">
        <f>IF('Rekapitulace stavby'!E17="","",'Rekapitulace stavby'!E17)</f>
        <v xml:space="preserve"> </v>
      </c>
      <c r="F19" s="36"/>
      <c r="G19" s="36"/>
      <c r="H19" s="36"/>
      <c r="I19" s="134" t="s">
        <v>26</v>
      </c>
      <c r="J19" s="136" t="str">
        <f>IF('Rekapitulace stavby'!AN17="","",'Rekapitulace stavby'!AN17)</f>
        <v/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 hidden="1">
      <c r="A20" s="36"/>
      <c r="B20" s="42"/>
      <c r="C20" s="36"/>
      <c r="D20" s="36"/>
      <c r="E20" s="36"/>
      <c r="F20" s="36"/>
      <c r="G20" s="36"/>
      <c r="H20" s="36"/>
      <c r="I20" s="36"/>
      <c r="J20" s="36"/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 hidden="1">
      <c r="A21" s="36"/>
      <c r="B21" s="42"/>
      <c r="C21" s="36"/>
      <c r="D21" s="134" t="s">
        <v>31</v>
      </c>
      <c r="E21" s="36"/>
      <c r="F21" s="36"/>
      <c r="G21" s="36"/>
      <c r="H21" s="36"/>
      <c r="I21" s="134" t="s">
        <v>25</v>
      </c>
      <c r="J21" s="136" t="str">
        <f>IF('Rekapitulace stavby'!AN19="","",'Rekapitulace stavby'!AN19)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 hidden="1">
      <c r="A22" s="36"/>
      <c r="B22" s="42"/>
      <c r="C22" s="36"/>
      <c r="D22" s="36"/>
      <c r="E22" s="136" t="str">
        <f>IF('Rekapitulace stavby'!E20="","",'Rekapitulace stavby'!E20)</f>
        <v xml:space="preserve"> </v>
      </c>
      <c r="F22" s="36"/>
      <c r="G22" s="36"/>
      <c r="H22" s="36"/>
      <c r="I22" s="134" t="s">
        <v>26</v>
      </c>
      <c r="J22" s="136" t="str">
        <f>IF('Rekapitulace stavby'!AN20="","",'Rekapitulace stavby'!AN20)</f>
        <v/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 hidden="1">
      <c r="A23" s="36"/>
      <c r="B23" s="42"/>
      <c r="C23" s="36"/>
      <c r="D23" s="36"/>
      <c r="E23" s="36"/>
      <c r="F23" s="36"/>
      <c r="G23" s="36"/>
      <c r="H23" s="36"/>
      <c r="I23" s="36"/>
      <c r="J23" s="36"/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 hidden="1">
      <c r="A24" s="36"/>
      <c r="B24" s="42"/>
      <c r="C24" s="36"/>
      <c r="D24" s="134" t="s">
        <v>32</v>
      </c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16.5" customHeight="1" hidden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 hidden="1">
      <c r="A26" s="36"/>
      <c r="B26" s="42"/>
      <c r="C26" s="36"/>
      <c r="D26" s="36"/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 hidden="1">
      <c r="A27" s="36"/>
      <c r="B27" s="42"/>
      <c r="C27" s="36"/>
      <c r="D27" s="142"/>
      <c r="E27" s="142"/>
      <c r="F27" s="142"/>
      <c r="G27" s="142"/>
      <c r="H27" s="142"/>
      <c r="I27" s="142"/>
      <c r="J27" s="142"/>
      <c r="K27" s="142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4" customHeight="1" hidden="1">
      <c r="A28" s="36"/>
      <c r="B28" s="42"/>
      <c r="C28" s="36"/>
      <c r="D28" s="143" t="s">
        <v>33</v>
      </c>
      <c r="E28" s="36"/>
      <c r="F28" s="36"/>
      <c r="G28" s="36"/>
      <c r="H28" s="36"/>
      <c r="I28" s="36"/>
      <c r="J28" s="144">
        <f>ROUND(J124,2)</f>
        <v>0</v>
      </c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hidden="1">
      <c r="A29" s="36"/>
      <c r="B29" s="42"/>
      <c r="C29" s="36"/>
      <c r="D29" s="142"/>
      <c r="E29" s="142"/>
      <c r="F29" s="142"/>
      <c r="G29" s="142"/>
      <c r="H29" s="142"/>
      <c r="I29" s="142"/>
      <c r="J29" s="142"/>
      <c r="K29" s="14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 hidden="1">
      <c r="A30" s="36"/>
      <c r="B30" s="42"/>
      <c r="C30" s="36"/>
      <c r="D30" s="36"/>
      <c r="E30" s="36"/>
      <c r="F30" s="145" t="s">
        <v>35</v>
      </c>
      <c r="G30" s="36"/>
      <c r="H30" s="36"/>
      <c r="I30" s="145" t="s">
        <v>34</v>
      </c>
      <c r="J30" s="145" t="s">
        <v>36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 hidden="1">
      <c r="A31" s="36"/>
      <c r="B31" s="42"/>
      <c r="C31" s="36"/>
      <c r="D31" s="146" t="s">
        <v>37</v>
      </c>
      <c r="E31" s="134" t="s">
        <v>38</v>
      </c>
      <c r="F31" s="147">
        <f>ROUND((SUM(BE124:BE200)),2)</f>
        <v>0</v>
      </c>
      <c r="G31" s="36"/>
      <c r="H31" s="36"/>
      <c r="I31" s="148">
        <v>0.21</v>
      </c>
      <c r="J31" s="147">
        <f>ROUND(((SUM(BE124:BE200))*I31),2)</f>
        <v>0</v>
      </c>
      <c r="K31" s="3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 hidden="1">
      <c r="A32" s="36"/>
      <c r="B32" s="42"/>
      <c r="C32" s="36"/>
      <c r="D32" s="36"/>
      <c r="E32" s="134" t="s">
        <v>39</v>
      </c>
      <c r="F32" s="147">
        <f>ROUND((SUM(BF124:BF200)),2)</f>
        <v>0</v>
      </c>
      <c r="G32" s="36"/>
      <c r="H32" s="36"/>
      <c r="I32" s="148">
        <v>0.15</v>
      </c>
      <c r="J32" s="147">
        <f>ROUND(((SUM(BF124:BF200))*I32),2)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36"/>
      <c r="E33" s="134" t="s">
        <v>40</v>
      </c>
      <c r="F33" s="147">
        <f>ROUND((SUM(BG124:BG200)),2)</f>
        <v>0</v>
      </c>
      <c r="G33" s="36"/>
      <c r="H33" s="36"/>
      <c r="I33" s="148">
        <v>0.21</v>
      </c>
      <c r="J33" s="147">
        <f>0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34" t="s">
        <v>41</v>
      </c>
      <c r="F34" s="147">
        <f>ROUND((SUM(BH124:BH200)),2)</f>
        <v>0</v>
      </c>
      <c r="G34" s="36"/>
      <c r="H34" s="36"/>
      <c r="I34" s="148">
        <v>0.15</v>
      </c>
      <c r="J34" s="147">
        <f>0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4" t="s">
        <v>42</v>
      </c>
      <c r="F35" s="147">
        <f>ROUND((SUM(BI124:BI200)),2)</f>
        <v>0</v>
      </c>
      <c r="G35" s="36"/>
      <c r="H35" s="36"/>
      <c r="I35" s="148">
        <v>0</v>
      </c>
      <c r="J35" s="147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 hidden="1">
      <c r="A36" s="36"/>
      <c r="B36" s="42"/>
      <c r="C36" s="36"/>
      <c r="D36" s="36"/>
      <c r="E36" s="36"/>
      <c r="F36" s="36"/>
      <c r="G36" s="36"/>
      <c r="H36" s="36"/>
      <c r="I36" s="36"/>
      <c r="J36" s="36"/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4" customHeight="1" hidden="1">
      <c r="A37" s="36"/>
      <c r="B37" s="42"/>
      <c r="C37" s="149"/>
      <c r="D37" s="150" t="s">
        <v>43</v>
      </c>
      <c r="E37" s="151"/>
      <c r="F37" s="151"/>
      <c r="G37" s="152" t="s">
        <v>44</v>
      </c>
      <c r="H37" s="153" t="s">
        <v>45</v>
      </c>
      <c r="I37" s="151"/>
      <c r="J37" s="154">
        <f>SUM(J28:J35)</f>
        <v>0</v>
      </c>
      <c r="K37" s="155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2:12" s="1" customFormat="1" ht="14.4" customHeight="1" hidden="1">
      <c r="B39" s="18"/>
      <c r="L39" s="18"/>
    </row>
    <row r="40" spans="2:12" s="1" customFormat="1" ht="14.4" customHeight="1" hidden="1">
      <c r="B40" s="18"/>
      <c r="L40" s="18"/>
    </row>
    <row r="41" spans="2:12" s="1" customFormat="1" ht="14.4" customHeight="1" hidden="1">
      <c r="B41" s="18"/>
      <c r="L41" s="18"/>
    </row>
    <row r="42" spans="2:12" s="1" customFormat="1" ht="14.4" customHeight="1" hidden="1">
      <c r="B42" s="18"/>
      <c r="L42" s="18"/>
    </row>
    <row r="43" spans="2:12" s="1" customFormat="1" ht="14.4" customHeight="1" hidden="1">
      <c r="B43" s="18"/>
      <c r="L43" s="18"/>
    </row>
    <row r="44" spans="2:12" s="1" customFormat="1" ht="14.4" customHeight="1" hidden="1">
      <c r="B44" s="18"/>
      <c r="L44" s="18"/>
    </row>
    <row r="45" spans="2:12" s="1" customFormat="1" ht="14.4" customHeight="1" hidden="1">
      <c r="B45" s="18"/>
      <c r="L45" s="18"/>
    </row>
    <row r="46" spans="2:12" s="1" customFormat="1" ht="14.4" customHeight="1" hidden="1">
      <c r="B46" s="18"/>
      <c r="L46" s="18"/>
    </row>
    <row r="47" spans="2:12" s="1" customFormat="1" ht="14.4" customHeight="1" hidden="1">
      <c r="B47" s="18"/>
      <c r="L47" s="18"/>
    </row>
    <row r="48" spans="2:12" s="1" customFormat="1" ht="14.4" customHeight="1" hidden="1">
      <c r="B48" s="18"/>
      <c r="L48" s="18"/>
    </row>
    <row r="49" spans="2:12" s="1" customFormat="1" ht="14.4" customHeight="1" hidden="1">
      <c r="B49" s="18"/>
      <c r="L49" s="18"/>
    </row>
    <row r="50" spans="2:12" s="2" customFormat="1" ht="14.4" customHeight="1" hidden="1">
      <c r="B50" s="61"/>
      <c r="D50" s="156" t="s">
        <v>46</v>
      </c>
      <c r="E50" s="157"/>
      <c r="F50" s="157"/>
      <c r="G50" s="156" t="s">
        <v>47</v>
      </c>
      <c r="H50" s="157"/>
      <c r="I50" s="157"/>
      <c r="J50" s="157"/>
      <c r="K50" s="157"/>
      <c r="L50" s="61"/>
    </row>
    <row r="51" spans="2:12" ht="12" hidden="1">
      <c r="B51" s="18"/>
      <c r="L51" s="18"/>
    </row>
    <row r="52" spans="2:12" ht="12" hidden="1">
      <c r="B52" s="18"/>
      <c r="L52" s="18"/>
    </row>
    <row r="53" spans="2:12" ht="12" hidden="1">
      <c r="B53" s="18"/>
      <c r="L53" s="18"/>
    </row>
    <row r="54" spans="2:12" ht="12" hidden="1">
      <c r="B54" s="18"/>
      <c r="L54" s="18"/>
    </row>
    <row r="55" spans="2:12" ht="12" hidden="1">
      <c r="B55" s="18"/>
      <c r="L55" s="18"/>
    </row>
    <row r="56" spans="2:12" ht="12" hidden="1">
      <c r="B56" s="18"/>
      <c r="L56" s="18"/>
    </row>
    <row r="57" spans="2:12" ht="12" hidden="1">
      <c r="B57" s="18"/>
      <c r="L57" s="18"/>
    </row>
    <row r="58" spans="2:12" ht="12" hidden="1">
      <c r="B58" s="18"/>
      <c r="L58" s="18"/>
    </row>
    <row r="59" spans="2:12" ht="12" hidden="1">
      <c r="B59" s="18"/>
      <c r="L59" s="18"/>
    </row>
    <row r="60" spans="2:12" ht="12" hidden="1">
      <c r="B60" s="18"/>
      <c r="L60" s="18"/>
    </row>
    <row r="61" spans="1:31" s="2" customFormat="1" ht="12" hidden="1">
      <c r="A61" s="36"/>
      <c r="B61" s="42"/>
      <c r="C61" s="36"/>
      <c r="D61" s="158" t="s">
        <v>48</v>
      </c>
      <c r="E61" s="159"/>
      <c r="F61" s="160" t="s">
        <v>49</v>
      </c>
      <c r="G61" s="158" t="s">
        <v>48</v>
      </c>
      <c r="H61" s="159"/>
      <c r="I61" s="159"/>
      <c r="J61" s="161" t="s">
        <v>49</v>
      </c>
      <c r="K61" s="159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 hidden="1">
      <c r="B62" s="18"/>
      <c r="L62" s="18"/>
    </row>
    <row r="63" spans="2:12" ht="12" hidden="1">
      <c r="B63" s="18"/>
      <c r="L63" s="18"/>
    </row>
    <row r="64" spans="2:12" ht="12" hidden="1">
      <c r="B64" s="18"/>
      <c r="L64" s="18"/>
    </row>
    <row r="65" spans="1:31" s="2" customFormat="1" ht="12" hidden="1">
      <c r="A65" s="36"/>
      <c r="B65" s="42"/>
      <c r="C65" s="36"/>
      <c r="D65" s="156" t="s">
        <v>50</v>
      </c>
      <c r="E65" s="162"/>
      <c r="F65" s="162"/>
      <c r="G65" s="156" t="s">
        <v>51</v>
      </c>
      <c r="H65" s="162"/>
      <c r="I65" s="162"/>
      <c r="J65" s="162"/>
      <c r="K65" s="162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 hidden="1">
      <c r="B66" s="18"/>
      <c r="L66" s="18"/>
    </row>
    <row r="67" spans="2:12" ht="12" hidden="1">
      <c r="B67" s="18"/>
      <c r="L67" s="18"/>
    </row>
    <row r="68" spans="2:12" ht="12" hidden="1">
      <c r="B68" s="18"/>
      <c r="L68" s="18"/>
    </row>
    <row r="69" spans="2:12" ht="12" hidden="1">
      <c r="B69" s="18"/>
      <c r="L69" s="18"/>
    </row>
    <row r="70" spans="2:12" ht="12" hidden="1">
      <c r="B70" s="18"/>
      <c r="L70" s="18"/>
    </row>
    <row r="71" spans="2:12" ht="12" hidden="1">
      <c r="B71" s="18"/>
      <c r="L71" s="18"/>
    </row>
    <row r="72" spans="2:12" ht="12" hidden="1">
      <c r="B72" s="18"/>
      <c r="L72" s="18"/>
    </row>
    <row r="73" spans="2:12" ht="12" hidden="1">
      <c r="B73" s="18"/>
      <c r="L73" s="18"/>
    </row>
    <row r="74" spans="2:12" ht="12" hidden="1">
      <c r="B74" s="18"/>
      <c r="L74" s="18"/>
    </row>
    <row r="75" spans="2:12" ht="12" hidden="1">
      <c r="B75" s="18"/>
      <c r="L75" s="18"/>
    </row>
    <row r="76" spans="1:31" s="2" customFormat="1" ht="12" hidden="1">
      <c r="A76" s="36"/>
      <c r="B76" s="42"/>
      <c r="C76" s="36"/>
      <c r="D76" s="158" t="s">
        <v>48</v>
      </c>
      <c r="E76" s="159"/>
      <c r="F76" s="160" t="s">
        <v>49</v>
      </c>
      <c r="G76" s="158" t="s">
        <v>48</v>
      </c>
      <c r="H76" s="159"/>
      <c r="I76" s="159"/>
      <c r="J76" s="161" t="s">
        <v>49</v>
      </c>
      <c r="K76" s="159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 hidden="1">
      <c r="A77" s="36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ht="12" hidden="1"/>
    <row r="79" ht="12" hidden="1"/>
    <row r="80" ht="12" hidden="1"/>
    <row r="81" spans="1:31" s="2" customFormat="1" ht="6.95" customHeight="1">
      <c r="A81" s="36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85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74" t="str">
        <f>E7</f>
        <v>Doplnění chodníku na parc. č. 738/20, k.ú. Nymburk</v>
      </c>
      <c r="F85" s="38"/>
      <c r="G85" s="38"/>
      <c r="H85" s="38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20</v>
      </c>
      <c r="D87" s="38"/>
      <c r="E87" s="38"/>
      <c r="F87" s="25" t="str">
        <f>F10</f>
        <v xml:space="preserve"> </v>
      </c>
      <c r="G87" s="38"/>
      <c r="H87" s="38"/>
      <c r="I87" s="30" t="s">
        <v>22</v>
      </c>
      <c r="J87" s="77" t="str">
        <f>IF(J10="","",J10)</f>
        <v>10. 10. 2023</v>
      </c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15" customHeight="1">
      <c r="A89" s="36"/>
      <c r="B89" s="37"/>
      <c r="C89" s="30" t="s">
        <v>24</v>
      </c>
      <c r="D89" s="38"/>
      <c r="E89" s="38"/>
      <c r="F89" s="25" t="str">
        <f>E13</f>
        <v xml:space="preserve"> </v>
      </c>
      <c r="G89" s="38"/>
      <c r="H89" s="38"/>
      <c r="I89" s="30" t="s">
        <v>29</v>
      </c>
      <c r="J89" s="34" t="str">
        <f>E19</f>
        <v xml:space="preserve"> 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>
      <c r="A90" s="36"/>
      <c r="B90" s="37"/>
      <c r="C90" s="30" t="s">
        <v>27</v>
      </c>
      <c r="D90" s="38"/>
      <c r="E90" s="38"/>
      <c r="F90" s="25" t="str">
        <f>IF(E16="","",E16)</f>
        <v>Vyplň údaj</v>
      </c>
      <c r="G90" s="38"/>
      <c r="H90" s="38"/>
      <c r="I90" s="30" t="s">
        <v>31</v>
      </c>
      <c r="J90" s="34" t="str">
        <f>E22</f>
        <v xml:space="preserve"> </v>
      </c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9.25" customHeight="1">
      <c r="A92" s="36"/>
      <c r="B92" s="37"/>
      <c r="C92" s="167" t="s">
        <v>86</v>
      </c>
      <c r="D92" s="168"/>
      <c r="E92" s="168"/>
      <c r="F92" s="168"/>
      <c r="G92" s="168"/>
      <c r="H92" s="168"/>
      <c r="I92" s="168"/>
      <c r="J92" s="169" t="s">
        <v>87</v>
      </c>
      <c r="K92" s="16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2.8" customHeight="1">
      <c r="A94" s="36"/>
      <c r="B94" s="37"/>
      <c r="C94" s="170" t="s">
        <v>88</v>
      </c>
      <c r="D94" s="38"/>
      <c r="E94" s="38"/>
      <c r="F94" s="38"/>
      <c r="G94" s="38"/>
      <c r="H94" s="38"/>
      <c r="I94" s="38"/>
      <c r="J94" s="108">
        <f>J124</f>
        <v>0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U94" s="15" t="s">
        <v>89</v>
      </c>
    </row>
    <row r="95" spans="1:31" s="9" customFormat="1" ht="24.95" customHeight="1">
      <c r="A95" s="9"/>
      <c r="B95" s="171"/>
      <c r="C95" s="172"/>
      <c r="D95" s="173" t="s">
        <v>90</v>
      </c>
      <c r="E95" s="174"/>
      <c r="F95" s="174"/>
      <c r="G95" s="174"/>
      <c r="H95" s="174"/>
      <c r="I95" s="174"/>
      <c r="J95" s="175">
        <f>J125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7"/>
      <c r="C96" s="178"/>
      <c r="D96" s="179" t="s">
        <v>91</v>
      </c>
      <c r="E96" s="180"/>
      <c r="F96" s="180"/>
      <c r="G96" s="180"/>
      <c r="H96" s="180"/>
      <c r="I96" s="180"/>
      <c r="J96" s="181">
        <f>J126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7"/>
      <c r="C97" s="178"/>
      <c r="D97" s="179" t="s">
        <v>92</v>
      </c>
      <c r="E97" s="180"/>
      <c r="F97" s="180"/>
      <c r="G97" s="180"/>
      <c r="H97" s="180"/>
      <c r="I97" s="180"/>
      <c r="J97" s="181">
        <f>J137</f>
        <v>0</v>
      </c>
      <c r="K97" s="178"/>
      <c r="L97" s="18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7"/>
      <c r="C98" s="178"/>
      <c r="D98" s="179" t="s">
        <v>93</v>
      </c>
      <c r="E98" s="180"/>
      <c r="F98" s="180"/>
      <c r="G98" s="180"/>
      <c r="H98" s="180"/>
      <c r="I98" s="180"/>
      <c r="J98" s="181">
        <f>J154</f>
        <v>0</v>
      </c>
      <c r="K98" s="178"/>
      <c r="L98" s="18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7"/>
      <c r="C99" s="178"/>
      <c r="D99" s="179" t="s">
        <v>94</v>
      </c>
      <c r="E99" s="180"/>
      <c r="F99" s="180"/>
      <c r="G99" s="180"/>
      <c r="H99" s="180"/>
      <c r="I99" s="180"/>
      <c r="J99" s="181">
        <f>J165</f>
        <v>0</v>
      </c>
      <c r="K99" s="178"/>
      <c r="L99" s="18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7"/>
      <c r="C100" s="178"/>
      <c r="D100" s="179" t="s">
        <v>95</v>
      </c>
      <c r="E100" s="180"/>
      <c r="F100" s="180"/>
      <c r="G100" s="180"/>
      <c r="H100" s="180"/>
      <c r="I100" s="180"/>
      <c r="J100" s="181">
        <f>J181</f>
        <v>0</v>
      </c>
      <c r="K100" s="178"/>
      <c r="L100" s="18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7"/>
      <c r="C101" s="178"/>
      <c r="D101" s="179" t="s">
        <v>96</v>
      </c>
      <c r="E101" s="180"/>
      <c r="F101" s="180"/>
      <c r="G101" s="180"/>
      <c r="H101" s="180"/>
      <c r="I101" s="180"/>
      <c r="J101" s="181">
        <f>J186</f>
        <v>0</v>
      </c>
      <c r="K101" s="178"/>
      <c r="L101" s="18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1"/>
      <c r="C102" s="172"/>
      <c r="D102" s="173" t="s">
        <v>97</v>
      </c>
      <c r="E102" s="174"/>
      <c r="F102" s="174"/>
      <c r="G102" s="174"/>
      <c r="H102" s="174"/>
      <c r="I102" s="174"/>
      <c r="J102" s="175">
        <f>J188</f>
        <v>0</v>
      </c>
      <c r="K102" s="172"/>
      <c r="L102" s="17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7"/>
      <c r="C103" s="178"/>
      <c r="D103" s="179" t="s">
        <v>98</v>
      </c>
      <c r="E103" s="180"/>
      <c r="F103" s="180"/>
      <c r="G103" s="180"/>
      <c r="H103" s="180"/>
      <c r="I103" s="180"/>
      <c r="J103" s="181">
        <f>J189</f>
        <v>0</v>
      </c>
      <c r="K103" s="178"/>
      <c r="L103" s="18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7"/>
      <c r="C104" s="178"/>
      <c r="D104" s="179" t="s">
        <v>99</v>
      </c>
      <c r="E104" s="180"/>
      <c r="F104" s="180"/>
      <c r="G104" s="180"/>
      <c r="H104" s="180"/>
      <c r="I104" s="180"/>
      <c r="J104" s="181">
        <f>J193</f>
        <v>0</v>
      </c>
      <c r="K104" s="178"/>
      <c r="L104" s="18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7"/>
      <c r="C105" s="178"/>
      <c r="D105" s="179" t="s">
        <v>100</v>
      </c>
      <c r="E105" s="180"/>
      <c r="F105" s="180"/>
      <c r="G105" s="180"/>
      <c r="H105" s="180"/>
      <c r="I105" s="180"/>
      <c r="J105" s="181">
        <f>J196</f>
        <v>0</v>
      </c>
      <c r="K105" s="178"/>
      <c r="L105" s="18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7"/>
      <c r="C106" s="178"/>
      <c r="D106" s="179" t="s">
        <v>101</v>
      </c>
      <c r="E106" s="180"/>
      <c r="F106" s="180"/>
      <c r="G106" s="180"/>
      <c r="H106" s="180"/>
      <c r="I106" s="180"/>
      <c r="J106" s="181">
        <f>J198</f>
        <v>0</v>
      </c>
      <c r="K106" s="178"/>
      <c r="L106" s="18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64"/>
      <c r="C108" s="65"/>
      <c r="D108" s="65"/>
      <c r="E108" s="65"/>
      <c r="F108" s="65"/>
      <c r="G108" s="65"/>
      <c r="H108" s="65"/>
      <c r="I108" s="65"/>
      <c r="J108" s="65"/>
      <c r="K108" s="65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12" spans="1:31" s="2" customFormat="1" ht="6.95" customHeight="1">
      <c r="A112" s="36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1" t="s">
        <v>102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16</v>
      </c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74" t="str">
        <f>E7</f>
        <v>Doplnění chodníku na parc. č. 738/20, k.ú. Nymburk</v>
      </c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F10</f>
        <v xml:space="preserve"> </v>
      </c>
      <c r="G118" s="38"/>
      <c r="H118" s="38"/>
      <c r="I118" s="30" t="s">
        <v>22</v>
      </c>
      <c r="J118" s="77" t="str">
        <f>IF(J10="","",J10)</f>
        <v>10. 10. 2023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8"/>
      <c r="E120" s="38"/>
      <c r="F120" s="25" t="str">
        <f>E13</f>
        <v xml:space="preserve"> </v>
      </c>
      <c r="G120" s="38"/>
      <c r="H120" s="38"/>
      <c r="I120" s="30" t="s">
        <v>29</v>
      </c>
      <c r="J120" s="34" t="str">
        <f>E19</f>
        <v xml:space="preserve"> 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27</v>
      </c>
      <c r="D121" s="38"/>
      <c r="E121" s="38"/>
      <c r="F121" s="25" t="str">
        <f>IF(E16="","",E16)</f>
        <v>Vyplň údaj</v>
      </c>
      <c r="G121" s="38"/>
      <c r="H121" s="38"/>
      <c r="I121" s="30" t="s">
        <v>31</v>
      </c>
      <c r="J121" s="34" t="str">
        <f>E22</f>
        <v xml:space="preserve"> 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83"/>
      <c r="B123" s="184"/>
      <c r="C123" s="185" t="s">
        <v>103</v>
      </c>
      <c r="D123" s="186" t="s">
        <v>58</v>
      </c>
      <c r="E123" s="186" t="s">
        <v>54</v>
      </c>
      <c r="F123" s="186" t="s">
        <v>55</v>
      </c>
      <c r="G123" s="186" t="s">
        <v>104</v>
      </c>
      <c r="H123" s="186" t="s">
        <v>105</v>
      </c>
      <c r="I123" s="186" t="s">
        <v>106</v>
      </c>
      <c r="J123" s="187" t="s">
        <v>87</v>
      </c>
      <c r="K123" s="188" t="s">
        <v>107</v>
      </c>
      <c r="L123" s="189"/>
      <c r="M123" s="98" t="s">
        <v>1</v>
      </c>
      <c r="N123" s="99" t="s">
        <v>37</v>
      </c>
      <c r="O123" s="99" t="s">
        <v>108</v>
      </c>
      <c r="P123" s="99" t="s">
        <v>109</v>
      </c>
      <c r="Q123" s="99" t="s">
        <v>110</v>
      </c>
      <c r="R123" s="99" t="s">
        <v>111</v>
      </c>
      <c r="S123" s="99" t="s">
        <v>112</v>
      </c>
      <c r="T123" s="100" t="s">
        <v>113</v>
      </c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</row>
    <row r="124" spans="1:63" s="2" customFormat="1" ht="22.8" customHeight="1">
      <c r="A124" s="36"/>
      <c r="B124" s="37"/>
      <c r="C124" s="105" t="s">
        <v>114</v>
      </c>
      <c r="D124" s="38"/>
      <c r="E124" s="38"/>
      <c r="F124" s="38"/>
      <c r="G124" s="38"/>
      <c r="H124" s="38"/>
      <c r="I124" s="38"/>
      <c r="J124" s="190">
        <f>BK124</f>
        <v>0</v>
      </c>
      <c r="K124" s="38"/>
      <c r="L124" s="42"/>
      <c r="M124" s="101"/>
      <c r="N124" s="191"/>
      <c r="O124" s="102"/>
      <c r="P124" s="192">
        <f>P125+P188</f>
        <v>0</v>
      </c>
      <c r="Q124" s="102"/>
      <c r="R124" s="192">
        <f>R125+R188</f>
        <v>81.3643688</v>
      </c>
      <c r="S124" s="102"/>
      <c r="T124" s="193">
        <f>T125+T188</f>
        <v>0.9099999999999999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72</v>
      </c>
      <c r="AU124" s="15" t="s">
        <v>89</v>
      </c>
      <c r="BK124" s="194">
        <f>BK125+BK188</f>
        <v>0</v>
      </c>
    </row>
    <row r="125" spans="1:63" s="12" customFormat="1" ht="25.9" customHeight="1">
      <c r="A125" s="12"/>
      <c r="B125" s="195"/>
      <c r="C125" s="196"/>
      <c r="D125" s="197" t="s">
        <v>72</v>
      </c>
      <c r="E125" s="198" t="s">
        <v>115</v>
      </c>
      <c r="F125" s="198" t="s">
        <v>116</v>
      </c>
      <c r="G125" s="196"/>
      <c r="H125" s="196"/>
      <c r="I125" s="199"/>
      <c r="J125" s="200">
        <f>BK125</f>
        <v>0</v>
      </c>
      <c r="K125" s="196"/>
      <c r="L125" s="201"/>
      <c r="M125" s="202"/>
      <c r="N125" s="203"/>
      <c r="O125" s="203"/>
      <c r="P125" s="204">
        <f>P126+P137+P154+P165+P181+P186</f>
        <v>0</v>
      </c>
      <c r="Q125" s="203"/>
      <c r="R125" s="204">
        <f>R126+R137+R154+R165+R181+R186</f>
        <v>81.3643688</v>
      </c>
      <c r="S125" s="203"/>
      <c r="T125" s="205">
        <f>T126+T137+T154+T165+T181+T186</f>
        <v>0.9099999999999999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6" t="s">
        <v>78</v>
      </c>
      <c r="AT125" s="207" t="s">
        <v>72</v>
      </c>
      <c r="AU125" s="207" t="s">
        <v>73</v>
      </c>
      <c r="AY125" s="206" t="s">
        <v>117</v>
      </c>
      <c r="BK125" s="208">
        <f>BK126+BK137+BK154+BK165+BK181+BK186</f>
        <v>0</v>
      </c>
    </row>
    <row r="126" spans="1:63" s="12" customFormat="1" ht="22.8" customHeight="1">
      <c r="A126" s="12"/>
      <c r="B126" s="195"/>
      <c r="C126" s="196"/>
      <c r="D126" s="197" t="s">
        <v>72</v>
      </c>
      <c r="E126" s="209" t="s">
        <v>78</v>
      </c>
      <c r="F126" s="209" t="s">
        <v>118</v>
      </c>
      <c r="G126" s="196"/>
      <c r="H126" s="196"/>
      <c r="I126" s="199"/>
      <c r="J126" s="210">
        <f>BK126</f>
        <v>0</v>
      </c>
      <c r="K126" s="196"/>
      <c r="L126" s="201"/>
      <c r="M126" s="202"/>
      <c r="N126" s="203"/>
      <c r="O126" s="203"/>
      <c r="P126" s="204">
        <f>SUM(P127:P136)</f>
        <v>0</v>
      </c>
      <c r="Q126" s="203"/>
      <c r="R126" s="204">
        <f>SUM(R127:R136)</f>
        <v>0</v>
      </c>
      <c r="S126" s="203"/>
      <c r="T126" s="205">
        <f>SUM(T127:T136)</f>
        <v>0.82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6" t="s">
        <v>78</v>
      </c>
      <c r="AT126" s="207" t="s">
        <v>72</v>
      </c>
      <c r="AU126" s="207" t="s">
        <v>78</v>
      </c>
      <c r="AY126" s="206" t="s">
        <v>117</v>
      </c>
      <c r="BK126" s="208">
        <f>SUM(BK127:BK136)</f>
        <v>0</v>
      </c>
    </row>
    <row r="127" spans="1:65" s="2" customFormat="1" ht="33" customHeight="1">
      <c r="A127" s="36"/>
      <c r="B127" s="37"/>
      <c r="C127" s="211" t="s">
        <v>78</v>
      </c>
      <c r="D127" s="211" t="s">
        <v>119</v>
      </c>
      <c r="E127" s="212" t="s">
        <v>120</v>
      </c>
      <c r="F127" s="213" t="s">
        <v>121</v>
      </c>
      <c r="G127" s="214" t="s">
        <v>122</v>
      </c>
      <c r="H127" s="215">
        <v>5</v>
      </c>
      <c r="I127" s="216"/>
      <c r="J127" s="217">
        <f>ROUND(I127*H127,2)</f>
        <v>0</v>
      </c>
      <c r="K127" s="218"/>
      <c r="L127" s="42"/>
      <c r="M127" s="219" t="s">
        <v>1</v>
      </c>
      <c r="N127" s="220" t="s">
        <v>38</v>
      </c>
      <c r="O127" s="89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3" t="s">
        <v>123</v>
      </c>
      <c r="AT127" s="223" t="s">
        <v>119</v>
      </c>
      <c r="AU127" s="223" t="s">
        <v>83</v>
      </c>
      <c r="AY127" s="15" t="s">
        <v>117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5" t="s">
        <v>78</v>
      </c>
      <c r="BK127" s="224">
        <f>ROUND(I127*H127,2)</f>
        <v>0</v>
      </c>
      <c r="BL127" s="15" t="s">
        <v>123</v>
      </c>
      <c r="BM127" s="223" t="s">
        <v>124</v>
      </c>
    </row>
    <row r="128" spans="1:65" s="2" customFormat="1" ht="16.5" customHeight="1">
      <c r="A128" s="36"/>
      <c r="B128" s="37"/>
      <c r="C128" s="211" t="s">
        <v>83</v>
      </c>
      <c r="D128" s="211" t="s">
        <v>119</v>
      </c>
      <c r="E128" s="212" t="s">
        <v>125</v>
      </c>
      <c r="F128" s="213" t="s">
        <v>126</v>
      </c>
      <c r="G128" s="214" t="s">
        <v>127</v>
      </c>
      <c r="H128" s="215">
        <v>4</v>
      </c>
      <c r="I128" s="216"/>
      <c r="J128" s="217">
        <f>ROUND(I128*H128,2)</f>
        <v>0</v>
      </c>
      <c r="K128" s="218"/>
      <c r="L128" s="42"/>
      <c r="M128" s="219" t="s">
        <v>1</v>
      </c>
      <c r="N128" s="220" t="s">
        <v>38</v>
      </c>
      <c r="O128" s="89"/>
      <c r="P128" s="221">
        <f>O128*H128</f>
        <v>0</v>
      </c>
      <c r="Q128" s="221">
        <v>0</v>
      </c>
      <c r="R128" s="221">
        <f>Q128*H128</f>
        <v>0</v>
      </c>
      <c r="S128" s="221">
        <v>0.205</v>
      </c>
      <c r="T128" s="222">
        <f>S128*H128</f>
        <v>0.82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3" t="s">
        <v>123</v>
      </c>
      <c r="AT128" s="223" t="s">
        <v>119</v>
      </c>
      <c r="AU128" s="223" t="s">
        <v>83</v>
      </c>
      <c r="AY128" s="15" t="s">
        <v>117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5" t="s">
        <v>78</v>
      </c>
      <c r="BK128" s="224">
        <f>ROUND(I128*H128,2)</f>
        <v>0</v>
      </c>
      <c r="BL128" s="15" t="s">
        <v>123</v>
      </c>
      <c r="BM128" s="223" t="s">
        <v>128</v>
      </c>
    </row>
    <row r="129" spans="1:65" s="2" customFormat="1" ht="33" customHeight="1">
      <c r="A129" s="36"/>
      <c r="B129" s="37"/>
      <c r="C129" s="211" t="s">
        <v>129</v>
      </c>
      <c r="D129" s="211" t="s">
        <v>119</v>
      </c>
      <c r="E129" s="212" t="s">
        <v>130</v>
      </c>
      <c r="F129" s="213" t="s">
        <v>131</v>
      </c>
      <c r="G129" s="214" t="s">
        <v>132</v>
      </c>
      <c r="H129" s="215">
        <v>50</v>
      </c>
      <c r="I129" s="216"/>
      <c r="J129" s="217">
        <f>ROUND(I129*H129,2)</f>
        <v>0</v>
      </c>
      <c r="K129" s="218"/>
      <c r="L129" s="42"/>
      <c r="M129" s="219" t="s">
        <v>1</v>
      </c>
      <c r="N129" s="220" t="s">
        <v>38</v>
      </c>
      <c r="O129" s="89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3" t="s">
        <v>123</v>
      </c>
      <c r="AT129" s="223" t="s">
        <v>119</v>
      </c>
      <c r="AU129" s="223" t="s">
        <v>83</v>
      </c>
      <c r="AY129" s="15" t="s">
        <v>117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5" t="s">
        <v>78</v>
      </c>
      <c r="BK129" s="224">
        <f>ROUND(I129*H129,2)</f>
        <v>0</v>
      </c>
      <c r="BL129" s="15" t="s">
        <v>123</v>
      </c>
      <c r="BM129" s="223" t="s">
        <v>133</v>
      </c>
    </row>
    <row r="130" spans="1:51" s="13" customFormat="1" ht="12">
      <c r="A130" s="13"/>
      <c r="B130" s="225"/>
      <c r="C130" s="226"/>
      <c r="D130" s="227" t="s">
        <v>134</v>
      </c>
      <c r="E130" s="228" t="s">
        <v>1</v>
      </c>
      <c r="F130" s="229" t="s">
        <v>135</v>
      </c>
      <c r="G130" s="226"/>
      <c r="H130" s="230">
        <v>50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134</v>
      </c>
      <c r="AU130" s="236" t="s">
        <v>83</v>
      </c>
      <c r="AV130" s="13" t="s">
        <v>83</v>
      </c>
      <c r="AW130" s="13" t="s">
        <v>30</v>
      </c>
      <c r="AX130" s="13" t="s">
        <v>78</v>
      </c>
      <c r="AY130" s="236" t="s">
        <v>117</v>
      </c>
    </row>
    <row r="131" spans="1:65" s="2" customFormat="1" ht="24.15" customHeight="1">
      <c r="A131" s="36"/>
      <c r="B131" s="37"/>
      <c r="C131" s="211" t="s">
        <v>123</v>
      </c>
      <c r="D131" s="211" t="s">
        <v>119</v>
      </c>
      <c r="E131" s="212" t="s">
        <v>136</v>
      </c>
      <c r="F131" s="213" t="s">
        <v>137</v>
      </c>
      <c r="G131" s="214" t="s">
        <v>122</v>
      </c>
      <c r="H131" s="215">
        <v>5</v>
      </c>
      <c r="I131" s="216"/>
      <c r="J131" s="217">
        <f>ROUND(I131*H131,2)</f>
        <v>0</v>
      </c>
      <c r="K131" s="218"/>
      <c r="L131" s="42"/>
      <c r="M131" s="219" t="s">
        <v>1</v>
      </c>
      <c r="N131" s="220" t="s">
        <v>38</v>
      </c>
      <c r="O131" s="89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3" t="s">
        <v>123</v>
      </c>
      <c r="AT131" s="223" t="s">
        <v>119</v>
      </c>
      <c r="AU131" s="223" t="s">
        <v>83</v>
      </c>
      <c r="AY131" s="15" t="s">
        <v>117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5" t="s">
        <v>78</v>
      </c>
      <c r="BK131" s="224">
        <f>ROUND(I131*H131,2)</f>
        <v>0</v>
      </c>
      <c r="BL131" s="15" t="s">
        <v>123</v>
      </c>
      <c r="BM131" s="223" t="s">
        <v>138</v>
      </c>
    </row>
    <row r="132" spans="1:65" s="2" customFormat="1" ht="37.8" customHeight="1">
      <c r="A132" s="36"/>
      <c r="B132" s="37"/>
      <c r="C132" s="211" t="s">
        <v>139</v>
      </c>
      <c r="D132" s="211" t="s">
        <v>119</v>
      </c>
      <c r="E132" s="212" t="s">
        <v>140</v>
      </c>
      <c r="F132" s="213" t="s">
        <v>141</v>
      </c>
      <c r="G132" s="214" t="s">
        <v>132</v>
      </c>
      <c r="H132" s="215">
        <v>50</v>
      </c>
      <c r="I132" s="216"/>
      <c r="J132" s="217">
        <f>ROUND(I132*H132,2)</f>
        <v>0</v>
      </c>
      <c r="K132" s="218"/>
      <c r="L132" s="42"/>
      <c r="M132" s="219" t="s">
        <v>1</v>
      </c>
      <c r="N132" s="220" t="s">
        <v>38</v>
      </c>
      <c r="O132" s="89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3" t="s">
        <v>123</v>
      </c>
      <c r="AT132" s="223" t="s">
        <v>119</v>
      </c>
      <c r="AU132" s="223" t="s">
        <v>83</v>
      </c>
      <c r="AY132" s="15" t="s">
        <v>117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5" t="s">
        <v>78</v>
      </c>
      <c r="BK132" s="224">
        <f>ROUND(I132*H132,2)</f>
        <v>0</v>
      </c>
      <c r="BL132" s="15" t="s">
        <v>123</v>
      </c>
      <c r="BM132" s="223" t="s">
        <v>142</v>
      </c>
    </row>
    <row r="133" spans="1:65" s="2" customFormat="1" ht="33" customHeight="1">
      <c r="A133" s="36"/>
      <c r="B133" s="37"/>
      <c r="C133" s="211" t="s">
        <v>143</v>
      </c>
      <c r="D133" s="211" t="s">
        <v>119</v>
      </c>
      <c r="E133" s="212" t="s">
        <v>144</v>
      </c>
      <c r="F133" s="213" t="s">
        <v>145</v>
      </c>
      <c r="G133" s="214" t="s">
        <v>146</v>
      </c>
      <c r="H133" s="215">
        <v>95</v>
      </c>
      <c r="I133" s="216"/>
      <c r="J133" s="217">
        <f>ROUND(I133*H133,2)</f>
        <v>0</v>
      </c>
      <c r="K133" s="218"/>
      <c r="L133" s="42"/>
      <c r="M133" s="219" t="s">
        <v>1</v>
      </c>
      <c r="N133" s="220" t="s">
        <v>38</v>
      </c>
      <c r="O133" s="89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3" t="s">
        <v>123</v>
      </c>
      <c r="AT133" s="223" t="s">
        <v>119</v>
      </c>
      <c r="AU133" s="223" t="s">
        <v>83</v>
      </c>
      <c r="AY133" s="15" t="s">
        <v>117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5" t="s">
        <v>78</v>
      </c>
      <c r="BK133" s="224">
        <f>ROUND(I133*H133,2)</f>
        <v>0</v>
      </c>
      <c r="BL133" s="15" t="s">
        <v>123</v>
      </c>
      <c r="BM133" s="223" t="s">
        <v>147</v>
      </c>
    </row>
    <row r="134" spans="1:51" s="13" customFormat="1" ht="12">
      <c r="A134" s="13"/>
      <c r="B134" s="225"/>
      <c r="C134" s="226"/>
      <c r="D134" s="227" t="s">
        <v>134</v>
      </c>
      <c r="E134" s="228" t="s">
        <v>1</v>
      </c>
      <c r="F134" s="229" t="s">
        <v>148</v>
      </c>
      <c r="G134" s="226"/>
      <c r="H134" s="230">
        <v>95</v>
      </c>
      <c r="I134" s="231"/>
      <c r="J134" s="226"/>
      <c r="K134" s="226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134</v>
      </c>
      <c r="AU134" s="236" t="s">
        <v>83</v>
      </c>
      <c r="AV134" s="13" t="s">
        <v>83</v>
      </c>
      <c r="AW134" s="13" t="s">
        <v>30</v>
      </c>
      <c r="AX134" s="13" t="s">
        <v>78</v>
      </c>
      <c r="AY134" s="236" t="s">
        <v>117</v>
      </c>
    </row>
    <row r="135" spans="1:65" s="2" customFormat="1" ht="24.15" customHeight="1">
      <c r="A135" s="36"/>
      <c r="B135" s="37"/>
      <c r="C135" s="211" t="s">
        <v>149</v>
      </c>
      <c r="D135" s="211" t="s">
        <v>119</v>
      </c>
      <c r="E135" s="212" t="s">
        <v>150</v>
      </c>
      <c r="F135" s="213" t="s">
        <v>151</v>
      </c>
      <c r="G135" s="214" t="s">
        <v>122</v>
      </c>
      <c r="H135" s="215">
        <v>190</v>
      </c>
      <c r="I135" s="216"/>
      <c r="J135" s="217">
        <f>ROUND(I135*H135,2)</f>
        <v>0</v>
      </c>
      <c r="K135" s="218"/>
      <c r="L135" s="42"/>
      <c r="M135" s="219" t="s">
        <v>1</v>
      </c>
      <c r="N135" s="220" t="s">
        <v>38</v>
      </c>
      <c r="O135" s="89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3" t="s">
        <v>123</v>
      </c>
      <c r="AT135" s="223" t="s">
        <v>119</v>
      </c>
      <c r="AU135" s="223" t="s">
        <v>83</v>
      </c>
      <c r="AY135" s="15" t="s">
        <v>117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5" t="s">
        <v>78</v>
      </c>
      <c r="BK135" s="224">
        <f>ROUND(I135*H135,2)</f>
        <v>0</v>
      </c>
      <c r="BL135" s="15" t="s">
        <v>123</v>
      </c>
      <c r="BM135" s="223" t="s">
        <v>152</v>
      </c>
    </row>
    <row r="136" spans="1:51" s="13" customFormat="1" ht="12">
      <c r="A136" s="13"/>
      <c r="B136" s="225"/>
      <c r="C136" s="226"/>
      <c r="D136" s="227" t="s">
        <v>134</v>
      </c>
      <c r="E136" s="228" t="s">
        <v>1</v>
      </c>
      <c r="F136" s="229" t="s">
        <v>153</v>
      </c>
      <c r="G136" s="226"/>
      <c r="H136" s="230">
        <v>190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134</v>
      </c>
      <c r="AU136" s="236" t="s">
        <v>83</v>
      </c>
      <c r="AV136" s="13" t="s">
        <v>83</v>
      </c>
      <c r="AW136" s="13" t="s">
        <v>30</v>
      </c>
      <c r="AX136" s="13" t="s">
        <v>78</v>
      </c>
      <c r="AY136" s="236" t="s">
        <v>117</v>
      </c>
    </row>
    <row r="137" spans="1:63" s="12" customFormat="1" ht="22.8" customHeight="1">
      <c r="A137" s="12"/>
      <c r="B137" s="195"/>
      <c r="C137" s="196"/>
      <c r="D137" s="197" t="s">
        <v>72</v>
      </c>
      <c r="E137" s="209" t="s">
        <v>154</v>
      </c>
      <c r="F137" s="209" t="s">
        <v>155</v>
      </c>
      <c r="G137" s="196"/>
      <c r="H137" s="196"/>
      <c r="I137" s="199"/>
      <c r="J137" s="210">
        <f>BK137</f>
        <v>0</v>
      </c>
      <c r="K137" s="196"/>
      <c r="L137" s="201"/>
      <c r="M137" s="202"/>
      <c r="N137" s="203"/>
      <c r="O137" s="203"/>
      <c r="P137" s="204">
        <f>SUM(P138:P153)</f>
        <v>0</v>
      </c>
      <c r="Q137" s="203"/>
      <c r="R137" s="204">
        <f>SUM(R138:R153)</f>
        <v>1.24526</v>
      </c>
      <c r="S137" s="203"/>
      <c r="T137" s="205">
        <f>SUM(T138:T153)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6" t="s">
        <v>78</v>
      </c>
      <c r="AT137" s="207" t="s">
        <v>72</v>
      </c>
      <c r="AU137" s="207" t="s">
        <v>78</v>
      </c>
      <c r="AY137" s="206" t="s">
        <v>117</v>
      </c>
      <c r="BK137" s="208">
        <f>SUM(BK138:BK153)</f>
        <v>0</v>
      </c>
    </row>
    <row r="138" spans="1:65" s="2" customFormat="1" ht="37.8" customHeight="1">
      <c r="A138" s="36"/>
      <c r="B138" s="37"/>
      <c r="C138" s="211" t="s">
        <v>156</v>
      </c>
      <c r="D138" s="211" t="s">
        <v>119</v>
      </c>
      <c r="E138" s="212" t="s">
        <v>157</v>
      </c>
      <c r="F138" s="213" t="s">
        <v>158</v>
      </c>
      <c r="G138" s="214" t="s">
        <v>122</v>
      </c>
      <c r="H138" s="215">
        <v>145</v>
      </c>
      <c r="I138" s="216"/>
      <c r="J138" s="217">
        <f>ROUND(I138*H138,2)</f>
        <v>0</v>
      </c>
      <c r="K138" s="218"/>
      <c r="L138" s="42"/>
      <c r="M138" s="219" t="s">
        <v>1</v>
      </c>
      <c r="N138" s="220" t="s">
        <v>38</v>
      </c>
      <c r="O138" s="89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3" t="s">
        <v>123</v>
      </c>
      <c r="AT138" s="223" t="s">
        <v>119</v>
      </c>
      <c r="AU138" s="223" t="s">
        <v>83</v>
      </c>
      <c r="AY138" s="15" t="s">
        <v>117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5" t="s">
        <v>78</v>
      </c>
      <c r="BK138" s="224">
        <f>ROUND(I138*H138,2)</f>
        <v>0</v>
      </c>
      <c r="BL138" s="15" t="s">
        <v>123</v>
      </c>
      <c r="BM138" s="223" t="s">
        <v>159</v>
      </c>
    </row>
    <row r="139" spans="1:51" s="13" customFormat="1" ht="12">
      <c r="A139" s="13"/>
      <c r="B139" s="225"/>
      <c r="C139" s="226"/>
      <c r="D139" s="227" t="s">
        <v>134</v>
      </c>
      <c r="E139" s="228" t="s">
        <v>80</v>
      </c>
      <c r="F139" s="229" t="s">
        <v>160</v>
      </c>
      <c r="G139" s="226"/>
      <c r="H139" s="230">
        <v>145</v>
      </c>
      <c r="I139" s="231"/>
      <c r="J139" s="226"/>
      <c r="K139" s="226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134</v>
      </c>
      <c r="AU139" s="236" t="s">
        <v>83</v>
      </c>
      <c r="AV139" s="13" t="s">
        <v>83</v>
      </c>
      <c r="AW139" s="13" t="s">
        <v>30</v>
      </c>
      <c r="AX139" s="13" t="s">
        <v>78</v>
      </c>
      <c r="AY139" s="236" t="s">
        <v>117</v>
      </c>
    </row>
    <row r="140" spans="1:65" s="2" customFormat="1" ht="24.15" customHeight="1">
      <c r="A140" s="36"/>
      <c r="B140" s="37"/>
      <c r="C140" s="211" t="s">
        <v>161</v>
      </c>
      <c r="D140" s="211" t="s">
        <v>119</v>
      </c>
      <c r="E140" s="212" t="s">
        <v>162</v>
      </c>
      <c r="F140" s="213" t="s">
        <v>163</v>
      </c>
      <c r="G140" s="214" t="s">
        <v>122</v>
      </c>
      <c r="H140" s="215">
        <v>145</v>
      </c>
      <c r="I140" s="216"/>
      <c r="J140" s="217">
        <f>ROUND(I140*H140,2)</f>
        <v>0</v>
      </c>
      <c r="K140" s="218"/>
      <c r="L140" s="42"/>
      <c r="M140" s="219" t="s">
        <v>1</v>
      </c>
      <c r="N140" s="220" t="s">
        <v>38</v>
      </c>
      <c r="O140" s="89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3" t="s">
        <v>123</v>
      </c>
      <c r="AT140" s="223" t="s">
        <v>119</v>
      </c>
      <c r="AU140" s="223" t="s">
        <v>83</v>
      </c>
      <c r="AY140" s="15" t="s">
        <v>117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5" t="s">
        <v>78</v>
      </c>
      <c r="BK140" s="224">
        <f>ROUND(I140*H140,2)</f>
        <v>0</v>
      </c>
      <c r="BL140" s="15" t="s">
        <v>123</v>
      </c>
      <c r="BM140" s="223" t="s">
        <v>164</v>
      </c>
    </row>
    <row r="141" spans="1:51" s="13" customFormat="1" ht="12">
      <c r="A141" s="13"/>
      <c r="B141" s="225"/>
      <c r="C141" s="226"/>
      <c r="D141" s="227" t="s">
        <v>134</v>
      </c>
      <c r="E141" s="228" t="s">
        <v>1</v>
      </c>
      <c r="F141" s="229" t="s">
        <v>80</v>
      </c>
      <c r="G141" s="226"/>
      <c r="H141" s="230">
        <v>145</v>
      </c>
      <c r="I141" s="231"/>
      <c r="J141" s="226"/>
      <c r="K141" s="226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134</v>
      </c>
      <c r="AU141" s="236" t="s">
        <v>83</v>
      </c>
      <c r="AV141" s="13" t="s">
        <v>83</v>
      </c>
      <c r="AW141" s="13" t="s">
        <v>30</v>
      </c>
      <c r="AX141" s="13" t="s">
        <v>78</v>
      </c>
      <c r="AY141" s="236" t="s">
        <v>117</v>
      </c>
    </row>
    <row r="142" spans="1:65" s="2" customFormat="1" ht="16.5" customHeight="1">
      <c r="A142" s="36"/>
      <c r="B142" s="37"/>
      <c r="C142" s="237" t="s">
        <v>165</v>
      </c>
      <c r="D142" s="237" t="s">
        <v>166</v>
      </c>
      <c r="E142" s="238" t="s">
        <v>167</v>
      </c>
      <c r="F142" s="239" t="s">
        <v>168</v>
      </c>
      <c r="G142" s="240" t="s">
        <v>169</v>
      </c>
      <c r="H142" s="241">
        <v>2.9</v>
      </c>
      <c r="I142" s="242"/>
      <c r="J142" s="243">
        <f>ROUND(I142*H142,2)</f>
        <v>0</v>
      </c>
      <c r="K142" s="244"/>
      <c r="L142" s="245"/>
      <c r="M142" s="246" t="s">
        <v>1</v>
      </c>
      <c r="N142" s="247" t="s">
        <v>38</v>
      </c>
      <c r="O142" s="89"/>
      <c r="P142" s="221">
        <f>O142*H142</f>
        <v>0</v>
      </c>
      <c r="Q142" s="221">
        <v>0.001</v>
      </c>
      <c r="R142" s="221">
        <f>Q142*H142</f>
        <v>0.0029</v>
      </c>
      <c r="S142" s="221">
        <v>0</v>
      </c>
      <c r="T142" s="22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3" t="s">
        <v>156</v>
      </c>
      <c r="AT142" s="223" t="s">
        <v>166</v>
      </c>
      <c r="AU142" s="223" t="s">
        <v>83</v>
      </c>
      <c r="AY142" s="15" t="s">
        <v>117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5" t="s">
        <v>78</v>
      </c>
      <c r="BK142" s="224">
        <f>ROUND(I142*H142,2)</f>
        <v>0</v>
      </c>
      <c r="BL142" s="15" t="s">
        <v>123</v>
      </c>
      <c r="BM142" s="223" t="s">
        <v>170</v>
      </c>
    </row>
    <row r="143" spans="1:51" s="13" customFormat="1" ht="12">
      <c r="A143" s="13"/>
      <c r="B143" s="225"/>
      <c r="C143" s="226"/>
      <c r="D143" s="227" t="s">
        <v>134</v>
      </c>
      <c r="E143" s="226"/>
      <c r="F143" s="229" t="s">
        <v>171</v>
      </c>
      <c r="G143" s="226"/>
      <c r="H143" s="230">
        <v>2.9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134</v>
      </c>
      <c r="AU143" s="236" t="s">
        <v>83</v>
      </c>
      <c r="AV143" s="13" t="s">
        <v>83</v>
      </c>
      <c r="AW143" s="13" t="s">
        <v>4</v>
      </c>
      <c r="AX143" s="13" t="s">
        <v>78</v>
      </c>
      <c r="AY143" s="236" t="s">
        <v>117</v>
      </c>
    </row>
    <row r="144" spans="1:65" s="2" customFormat="1" ht="33" customHeight="1">
      <c r="A144" s="36"/>
      <c r="B144" s="37"/>
      <c r="C144" s="211" t="s">
        <v>172</v>
      </c>
      <c r="D144" s="211" t="s">
        <v>119</v>
      </c>
      <c r="E144" s="212" t="s">
        <v>173</v>
      </c>
      <c r="F144" s="213" t="s">
        <v>174</v>
      </c>
      <c r="G144" s="214" t="s">
        <v>122</v>
      </c>
      <c r="H144" s="215">
        <v>116</v>
      </c>
      <c r="I144" s="216"/>
      <c r="J144" s="217">
        <f>ROUND(I144*H144,2)</f>
        <v>0</v>
      </c>
      <c r="K144" s="218"/>
      <c r="L144" s="42"/>
      <c r="M144" s="219" t="s">
        <v>1</v>
      </c>
      <c r="N144" s="220" t="s">
        <v>38</v>
      </c>
      <c r="O144" s="89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3" t="s">
        <v>123</v>
      </c>
      <c r="AT144" s="223" t="s">
        <v>119</v>
      </c>
      <c r="AU144" s="223" t="s">
        <v>83</v>
      </c>
      <c r="AY144" s="15" t="s">
        <v>117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5" t="s">
        <v>78</v>
      </c>
      <c r="BK144" s="224">
        <f>ROUND(I144*H144,2)</f>
        <v>0</v>
      </c>
      <c r="BL144" s="15" t="s">
        <v>123</v>
      </c>
      <c r="BM144" s="223" t="s">
        <v>175</v>
      </c>
    </row>
    <row r="145" spans="1:51" s="13" customFormat="1" ht="12">
      <c r="A145" s="13"/>
      <c r="B145" s="225"/>
      <c r="C145" s="226"/>
      <c r="D145" s="227" t="s">
        <v>134</v>
      </c>
      <c r="E145" s="228" t="s">
        <v>1</v>
      </c>
      <c r="F145" s="229" t="s">
        <v>176</v>
      </c>
      <c r="G145" s="226"/>
      <c r="H145" s="230">
        <v>116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134</v>
      </c>
      <c r="AU145" s="236" t="s">
        <v>83</v>
      </c>
      <c r="AV145" s="13" t="s">
        <v>83</v>
      </c>
      <c r="AW145" s="13" t="s">
        <v>30</v>
      </c>
      <c r="AX145" s="13" t="s">
        <v>78</v>
      </c>
      <c r="AY145" s="236" t="s">
        <v>117</v>
      </c>
    </row>
    <row r="146" spans="1:65" s="2" customFormat="1" ht="16.5" customHeight="1">
      <c r="A146" s="36"/>
      <c r="B146" s="37"/>
      <c r="C146" s="237" t="s">
        <v>177</v>
      </c>
      <c r="D146" s="237" t="s">
        <v>166</v>
      </c>
      <c r="E146" s="238" t="s">
        <v>178</v>
      </c>
      <c r="F146" s="239" t="s">
        <v>179</v>
      </c>
      <c r="G146" s="240" t="s">
        <v>132</v>
      </c>
      <c r="H146" s="241">
        <v>5.916</v>
      </c>
      <c r="I146" s="242"/>
      <c r="J146" s="243">
        <f>ROUND(I146*H146,2)</f>
        <v>0</v>
      </c>
      <c r="K146" s="244"/>
      <c r="L146" s="245"/>
      <c r="M146" s="246" t="s">
        <v>1</v>
      </c>
      <c r="N146" s="247" t="s">
        <v>38</v>
      </c>
      <c r="O146" s="89"/>
      <c r="P146" s="221">
        <f>O146*H146</f>
        <v>0</v>
      </c>
      <c r="Q146" s="221">
        <v>0.21</v>
      </c>
      <c r="R146" s="221">
        <f>Q146*H146</f>
        <v>1.2423600000000001</v>
      </c>
      <c r="S146" s="221">
        <v>0</v>
      </c>
      <c r="T146" s="222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3" t="s">
        <v>156</v>
      </c>
      <c r="AT146" s="223" t="s">
        <v>166</v>
      </c>
      <c r="AU146" s="223" t="s">
        <v>83</v>
      </c>
      <c r="AY146" s="15" t="s">
        <v>117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5" t="s">
        <v>78</v>
      </c>
      <c r="BK146" s="224">
        <f>ROUND(I146*H146,2)</f>
        <v>0</v>
      </c>
      <c r="BL146" s="15" t="s">
        <v>123</v>
      </c>
      <c r="BM146" s="223" t="s">
        <v>180</v>
      </c>
    </row>
    <row r="147" spans="1:51" s="13" customFormat="1" ht="12">
      <c r="A147" s="13"/>
      <c r="B147" s="225"/>
      <c r="C147" s="226"/>
      <c r="D147" s="227" t="s">
        <v>134</v>
      </c>
      <c r="E147" s="226"/>
      <c r="F147" s="229" t="s">
        <v>181</v>
      </c>
      <c r="G147" s="226"/>
      <c r="H147" s="230">
        <v>5.916</v>
      </c>
      <c r="I147" s="231"/>
      <c r="J147" s="226"/>
      <c r="K147" s="226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134</v>
      </c>
      <c r="AU147" s="236" t="s">
        <v>83</v>
      </c>
      <c r="AV147" s="13" t="s">
        <v>83</v>
      </c>
      <c r="AW147" s="13" t="s">
        <v>4</v>
      </c>
      <c r="AX147" s="13" t="s">
        <v>78</v>
      </c>
      <c r="AY147" s="236" t="s">
        <v>117</v>
      </c>
    </row>
    <row r="148" spans="1:65" s="2" customFormat="1" ht="33" customHeight="1">
      <c r="A148" s="36"/>
      <c r="B148" s="37"/>
      <c r="C148" s="211" t="s">
        <v>182</v>
      </c>
      <c r="D148" s="211" t="s">
        <v>119</v>
      </c>
      <c r="E148" s="212" t="s">
        <v>183</v>
      </c>
      <c r="F148" s="213" t="s">
        <v>184</v>
      </c>
      <c r="G148" s="214" t="s">
        <v>122</v>
      </c>
      <c r="H148" s="215">
        <v>145</v>
      </c>
      <c r="I148" s="216"/>
      <c r="J148" s="217">
        <f>ROUND(I148*H148,2)</f>
        <v>0</v>
      </c>
      <c r="K148" s="218"/>
      <c r="L148" s="42"/>
      <c r="M148" s="219" t="s">
        <v>1</v>
      </c>
      <c r="N148" s="220" t="s">
        <v>38</v>
      </c>
      <c r="O148" s="89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3" t="s">
        <v>123</v>
      </c>
      <c r="AT148" s="223" t="s">
        <v>119</v>
      </c>
      <c r="AU148" s="223" t="s">
        <v>83</v>
      </c>
      <c r="AY148" s="15" t="s">
        <v>117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5" t="s">
        <v>78</v>
      </c>
      <c r="BK148" s="224">
        <f>ROUND(I148*H148,2)</f>
        <v>0</v>
      </c>
      <c r="BL148" s="15" t="s">
        <v>123</v>
      </c>
      <c r="BM148" s="223" t="s">
        <v>185</v>
      </c>
    </row>
    <row r="149" spans="1:51" s="13" customFormat="1" ht="12">
      <c r="A149" s="13"/>
      <c r="B149" s="225"/>
      <c r="C149" s="226"/>
      <c r="D149" s="227" t="s">
        <v>134</v>
      </c>
      <c r="E149" s="228" t="s">
        <v>1</v>
      </c>
      <c r="F149" s="229" t="s">
        <v>80</v>
      </c>
      <c r="G149" s="226"/>
      <c r="H149" s="230">
        <v>145</v>
      </c>
      <c r="I149" s="231"/>
      <c r="J149" s="226"/>
      <c r="K149" s="226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134</v>
      </c>
      <c r="AU149" s="236" t="s">
        <v>83</v>
      </c>
      <c r="AV149" s="13" t="s">
        <v>83</v>
      </c>
      <c r="AW149" s="13" t="s">
        <v>30</v>
      </c>
      <c r="AX149" s="13" t="s">
        <v>78</v>
      </c>
      <c r="AY149" s="236" t="s">
        <v>117</v>
      </c>
    </row>
    <row r="150" spans="1:65" s="2" customFormat="1" ht="33" customHeight="1">
      <c r="A150" s="36"/>
      <c r="B150" s="37"/>
      <c r="C150" s="211" t="s">
        <v>186</v>
      </c>
      <c r="D150" s="211" t="s">
        <v>119</v>
      </c>
      <c r="E150" s="212" t="s">
        <v>187</v>
      </c>
      <c r="F150" s="213" t="s">
        <v>188</v>
      </c>
      <c r="G150" s="214" t="s">
        <v>122</v>
      </c>
      <c r="H150" s="215">
        <v>145</v>
      </c>
      <c r="I150" s="216"/>
      <c r="J150" s="217">
        <f>ROUND(I150*H150,2)</f>
        <v>0</v>
      </c>
      <c r="K150" s="218"/>
      <c r="L150" s="42"/>
      <c r="M150" s="219" t="s">
        <v>1</v>
      </c>
      <c r="N150" s="220" t="s">
        <v>38</v>
      </c>
      <c r="O150" s="89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3" t="s">
        <v>123</v>
      </c>
      <c r="AT150" s="223" t="s">
        <v>119</v>
      </c>
      <c r="AU150" s="223" t="s">
        <v>83</v>
      </c>
      <c r="AY150" s="15" t="s">
        <v>117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5" t="s">
        <v>78</v>
      </c>
      <c r="BK150" s="224">
        <f>ROUND(I150*H150,2)</f>
        <v>0</v>
      </c>
      <c r="BL150" s="15" t="s">
        <v>123</v>
      </c>
      <c r="BM150" s="223" t="s">
        <v>189</v>
      </c>
    </row>
    <row r="151" spans="1:51" s="13" customFormat="1" ht="12">
      <c r="A151" s="13"/>
      <c r="B151" s="225"/>
      <c r="C151" s="226"/>
      <c r="D151" s="227" t="s">
        <v>134</v>
      </c>
      <c r="E151" s="228" t="s">
        <v>1</v>
      </c>
      <c r="F151" s="229" t="s">
        <v>80</v>
      </c>
      <c r="G151" s="226"/>
      <c r="H151" s="230">
        <v>145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134</v>
      </c>
      <c r="AU151" s="236" t="s">
        <v>83</v>
      </c>
      <c r="AV151" s="13" t="s">
        <v>83</v>
      </c>
      <c r="AW151" s="13" t="s">
        <v>30</v>
      </c>
      <c r="AX151" s="13" t="s">
        <v>78</v>
      </c>
      <c r="AY151" s="236" t="s">
        <v>117</v>
      </c>
    </row>
    <row r="152" spans="1:65" s="2" customFormat="1" ht="21.75" customHeight="1">
      <c r="A152" s="36"/>
      <c r="B152" s="37"/>
      <c r="C152" s="211" t="s">
        <v>8</v>
      </c>
      <c r="D152" s="211" t="s">
        <v>119</v>
      </c>
      <c r="E152" s="212" t="s">
        <v>190</v>
      </c>
      <c r="F152" s="213" t="s">
        <v>191</v>
      </c>
      <c r="G152" s="214" t="s">
        <v>122</v>
      </c>
      <c r="H152" s="215">
        <v>145</v>
      </c>
      <c r="I152" s="216"/>
      <c r="J152" s="217">
        <f>ROUND(I152*H152,2)</f>
        <v>0</v>
      </c>
      <c r="K152" s="218"/>
      <c r="L152" s="42"/>
      <c r="M152" s="219" t="s">
        <v>1</v>
      </c>
      <c r="N152" s="220" t="s">
        <v>38</v>
      </c>
      <c r="O152" s="89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3" t="s">
        <v>123</v>
      </c>
      <c r="AT152" s="223" t="s">
        <v>119</v>
      </c>
      <c r="AU152" s="223" t="s">
        <v>83</v>
      </c>
      <c r="AY152" s="15" t="s">
        <v>117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5" t="s">
        <v>78</v>
      </c>
      <c r="BK152" s="224">
        <f>ROUND(I152*H152,2)</f>
        <v>0</v>
      </c>
      <c r="BL152" s="15" t="s">
        <v>123</v>
      </c>
      <c r="BM152" s="223" t="s">
        <v>192</v>
      </c>
    </row>
    <row r="153" spans="1:51" s="13" customFormat="1" ht="12">
      <c r="A153" s="13"/>
      <c r="B153" s="225"/>
      <c r="C153" s="226"/>
      <c r="D153" s="227" t="s">
        <v>134</v>
      </c>
      <c r="E153" s="228" t="s">
        <v>1</v>
      </c>
      <c r="F153" s="229" t="s">
        <v>80</v>
      </c>
      <c r="G153" s="226"/>
      <c r="H153" s="230">
        <v>145</v>
      </c>
      <c r="I153" s="231"/>
      <c r="J153" s="226"/>
      <c r="K153" s="226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134</v>
      </c>
      <c r="AU153" s="236" t="s">
        <v>83</v>
      </c>
      <c r="AV153" s="13" t="s">
        <v>83</v>
      </c>
      <c r="AW153" s="13" t="s">
        <v>30</v>
      </c>
      <c r="AX153" s="13" t="s">
        <v>78</v>
      </c>
      <c r="AY153" s="236" t="s">
        <v>117</v>
      </c>
    </row>
    <row r="154" spans="1:63" s="12" customFormat="1" ht="22.8" customHeight="1">
      <c r="A154" s="12"/>
      <c r="B154" s="195"/>
      <c r="C154" s="196"/>
      <c r="D154" s="197" t="s">
        <v>72</v>
      </c>
      <c r="E154" s="209" t="s">
        <v>139</v>
      </c>
      <c r="F154" s="209" t="s">
        <v>193</v>
      </c>
      <c r="G154" s="196"/>
      <c r="H154" s="196"/>
      <c r="I154" s="199"/>
      <c r="J154" s="210">
        <f>BK154</f>
        <v>0</v>
      </c>
      <c r="K154" s="196"/>
      <c r="L154" s="201"/>
      <c r="M154" s="202"/>
      <c r="N154" s="203"/>
      <c r="O154" s="203"/>
      <c r="P154" s="204">
        <f>SUM(P155:P164)</f>
        <v>0</v>
      </c>
      <c r="Q154" s="203"/>
      <c r="R154" s="204">
        <f>SUM(R155:R164)</f>
        <v>46.7464</v>
      </c>
      <c r="S154" s="203"/>
      <c r="T154" s="205">
        <f>SUM(T155:T164)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6" t="s">
        <v>78</v>
      </c>
      <c r="AT154" s="207" t="s">
        <v>72</v>
      </c>
      <c r="AU154" s="207" t="s">
        <v>78</v>
      </c>
      <c r="AY154" s="206" t="s">
        <v>117</v>
      </c>
      <c r="BK154" s="208">
        <f>SUM(BK155:BK164)</f>
        <v>0</v>
      </c>
    </row>
    <row r="155" spans="1:65" s="2" customFormat="1" ht="24.15" customHeight="1">
      <c r="A155" s="36"/>
      <c r="B155" s="37"/>
      <c r="C155" s="211" t="s">
        <v>194</v>
      </c>
      <c r="D155" s="211" t="s">
        <v>119</v>
      </c>
      <c r="E155" s="212" t="s">
        <v>195</v>
      </c>
      <c r="F155" s="213" t="s">
        <v>196</v>
      </c>
      <c r="G155" s="214" t="s">
        <v>122</v>
      </c>
      <c r="H155" s="215">
        <v>187.8</v>
      </c>
      <c r="I155" s="216"/>
      <c r="J155" s="217">
        <f>ROUND(I155*H155,2)</f>
        <v>0</v>
      </c>
      <c r="K155" s="218"/>
      <c r="L155" s="42"/>
      <c r="M155" s="219" t="s">
        <v>1</v>
      </c>
      <c r="N155" s="220" t="s">
        <v>38</v>
      </c>
      <c r="O155" s="89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3" t="s">
        <v>123</v>
      </c>
      <c r="AT155" s="223" t="s">
        <v>119</v>
      </c>
      <c r="AU155" s="223" t="s">
        <v>83</v>
      </c>
      <c r="AY155" s="15" t="s">
        <v>117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5" t="s">
        <v>78</v>
      </c>
      <c r="BK155" s="224">
        <f>ROUND(I155*H155,2)</f>
        <v>0</v>
      </c>
      <c r="BL155" s="15" t="s">
        <v>123</v>
      </c>
      <c r="BM155" s="223" t="s">
        <v>197</v>
      </c>
    </row>
    <row r="156" spans="1:51" s="13" customFormat="1" ht="12">
      <c r="A156" s="13"/>
      <c r="B156" s="225"/>
      <c r="C156" s="226"/>
      <c r="D156" s="227" t="s">
        <v>134</v>
      </c>
      <c r="E156" s="228" t="s">
        <v>1</v>
      </c>
      <c r="F156" s="229" t="s">
        <v>198</v>
      </c>
      <c r="G156" s="226"/>
      <c r="H156" s="230">
        <v>187.8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134</v>
      </c>
      <c r="AU156" s="236" t="s">
        <v>83</v>
      </c>
      <c r="AV156" s="13" t="s">
        <v>83</v>
      </c>
      <c r="AW156" s="13" t="s">
        <v>30</v>
      </c>
      <c r="AX156" s="13" t="s">
        <v>78</v>
      </c>
      <c r="AY156" s="236" t="s">
        <v>117</v>
      </c>
    </row>
    <row r="157" spans="1:65" s="2" customFormat="1" ht="24.15" customHeight="1">
      <c r="A157" s="36"/>
      <c r="B157" s="37"/>
      <c r="C157" s="211" t="s">
        <v>199</v>
      </c>
      <c r="D157" s="211" t="s">
        <v>119</v>
      </c>
      <c r="E157" s="212" t="s">
        <v>200</v>
      </c>
      <c r="F157" s="213" t="s">
        <v>201</v>
      </c>
      <c r="G157" s="214" t="s">
        <v>122</v>
      </c>
      <c r="H157" s="215">
        <v>0.8</v>
      </c>
      <c r="I157" s="216"/>
      <c r="J157" s="217">
        <f>ROUND(I157*H157,2)</f>
        <v>0</v>
      </c>
      <c r="K157" s="218"/>
      <c r="L157" s="42"/>
      <c r="M157" s="219" t="s">
        <v>1</v>
      </c>
      <c r="N157" s="220" t="s">
        <v>38</v>
      </c>
      <c r="O157" s="89"/>
      <c r="P157" s="221">
        <f>O157*H157</f>
        <v>0</v>
      </c>
      <c r="Q157" s="221">
        <v>0.08922</v>
      </c>
      <c r="R157" s="221">
        <f>Q157*H157</f>
        <v>0.071376</v>
      </c>
      <c r="S157" s="221">
        <v>0</v>
      </c>
      <c r="T157" s="222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3" t="s">
        <v>123</v>
      </c>
      <c r="AT157" s="223" t="s">
        <v>119</v>
      </c>
      <c r="AU157" s="223" t="s">
        <v>83</v>
      </c>
      <c r="AY157" s="15" t="s">
        <v>117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5" t="s">
        <v>78</v>
      </c>
      <c r="BK157" s="224">
        <f>ROUND(I157*H157,2)</f>
        <v>0</v>
      </c>
      <c r="BL157" s="15" t="s">
        <v>123</v>
      </c>
      <c r="BM157" s="223" t="s">
        <v>202</v>
      </c>
    </row>
    <row r="158" spans="1:65" s="2" customFormat="1" ht="24.15" customHeight="1">
      <c r="A158" s="36"/>
      <c r="B158" s="37"/>
      <c r="C158" s="237" t="s">
        <v>203</v>
      </c>
      <c r="D158" s="237" t="s">
        <v>166</v>
      </c>
      <c r="E158" s="238" t="s">
        <v>204</v>
      </c>
      <c r="F158" s="239" t="s">
        <v>205</v>
      </c>
      <c r="G158" s="240" t="s">
        <v>122</v>
      </c>
      <c r="H158" s="241">
        <v>0.824</v>
      </c>
      <c r="I158" s="242"/>
      <c r="J158" s="243">
        <f>ROUND(I158*H158,2)</f>
        <v>0</v>
      </c>
      <c r="K158" s="244"/>
      <c r="L158" s="245"/>
      <c r="M158" s="246" t="s">
        <v>1</v>
      </c>
      <c r="N158" s="247" t="s">
        <v>38</v>
      </c>
      <c r="O158" s="89"/>
      <c r="P158" s="221">
        <f>O158*H158</f>
        <v>0</v>
      </c>
      <c r="Q158" s="221">
        <v>0.131</v>
      </c>
      <c r="R158" s="221">
        <f>Q158*H158</f>
        <v>0.107944</v>
      </c>
      <c r="S158" s="221">
        <v>0</v>
      </c>
      <c r="T158" s="222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3" t="s">
        <v>156</v>
      </c>
      <c r="AT158" s="223" t="s">
        <v>166</v>
      </c>
      <c r="AU158" s="223" t="s">
        <v>83</v>
      </c>
      <c r="AY158" s="15" t="s">
        <v>117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5" t="s">
        <v>78</v>
      </c>
      <c r="BK158" s="224">
        <f>ROUND(I158*H158,2)</f>
        <v>0</v>
      </c>
      <c r="BL158" s="15" t="s">
        <v>123</v>
      </c>
      <c r="BM158" s="223" t="s">
        <v>206</v>
      </c>
    </row>
    <row r="159" spans="1:51" s="13" customFormat="1" ht="12">
      <c r="A159" s="13"/>
      <c r="B159" s="225"/>
      <c r="C159" s="226"/>
      <c r="D159" s="227" t="s">
        <v>134</v>
      </c>
      <c r="E159" s="226"/>
      <c r="F159" s="229" t="s">
        <v>207</v>
      </c>
      <c r="G159" s="226"/>
      <c r="H159" s="230">
        <v>0.824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134</v>
      </c>
      <c r="AU159" s="236" t="s">
        <v>83</v>
      </c>
      <c r="AV159" s="13" t="s">
        <v>83</v>
      </c>
      <c r="AW159" s="13" t="s">
        <v>4</v>
      </c>
      <c r="AX159" s="13" t="s">
        <v>78</v>
      </c>
      <c r="AY159" s="236" t="s">
        <v>117</v>
      </c>
    </row>
    <row r="160" spans="1:65" s="2" customFormat="1" ht="33" customHeight="1">
      <c r="A160" s="36"/>
      <c r="B160" s="37"/>
      <c r="C160" s="211" t="s">
        <v>208</v>
      </c>
      <c r="D160" s="211" t="s">
        <v>119</v>
      </c>
      <c r="E160" s="212" t="s">
        <v>209</v>
      </c>
      <c r="F160" s="213" t="s">
        <v>210</v>
      </c>
      <c r="G160" s="214" t="s">
        <v>122</v>
      </c>
      <c r="H160" s="215">
        <v>187</v>
      </c>
      <c r="I160" s="216"/>
      <c r="J160" s="217">
        <f>ROUND(I160*H160,2)</f>
        <v>0</v>
      </c>
      <c r="K160" s="218"/>
      <c r="L160" s="42"/>
      <c r="M160" s="219" t="s">
        <v>1</v>
      </c>
      <c r="N160" s="220" t="s">
        <v>38</v>
      </c>
      <c r="O160" s="89"/>
      <c r="P160" s="221">
        <f>O160*H160</f>
        <v>0</v>
      </c>
      <c r="Q160" s="221">
        <v>0.08922</v>
      </c>
      <c r="R160" s="221">
        <f>Q160*H160</f>
        <v>16.68414</v>
      </c>
      <c r="S160" s="221">
        <v>0</v>
      </c>
      <c r="T160" s="22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3" t="s">
        <v>123</v>
      </c>
      <c r="AT160" s="223" t="s">
        <v>119</v>
      </c>
      <c r="AU160" s="223" t="s">
        <v>83</v>
      </c>
      <c r="AY160" s="15" t="s">
        <v>117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5" t="s">
        <v>78</v>
      </c>
      <c r="BK160" s="224">
        <f>ROUND(I160*H160,2)</f>
        <v>0</v>
      </c>
      <c r="BL160" s="15" t="s">
        <v>123</v>
      </c>
      <c r="BM160" s="223" t="s">
        <v>211</v>
      </c>
    </row>
    <row r="161" spans="1:65" s="2" customFormat="1" ht="21.75" customHeight="1">
      <c r="A161" s="36"/>
      <c r="B161" s="37"/>
      <c r="C161" s="237" t="s">
        <v>212</v>
      </c>
      <c r="D161" s="237" t="s">
        <v>166</v>
      </c>
      <c r="E161" s="238" t="s">
        <v>213</v>
      </c>
      <c r="F161" s="239" t="s">
        <v>214</v>
      </c>
      <c r="G161" s="240" t="s">
        <v>122</v>
      </c>
      <c r="H161" s="241">
        <v>190.74</v>
      </c>
      <c r="I161" s="242"/>
      <c r="J161" s="243">
        <f>ROUND(I161*H161,2)</f>
        <v>0</v>
      </c>
      <c r="K161" s="244"/>
      <c r="L161" s="245"/>
      <c r="M161" s="246" t="s">
        <v>1</v>
      </c>
      <c r="N161" s="247" t="s">
        <v>38</v>
      </c>
      <c r="O161" s="89"/>
      <c r="P161" s="221">
        <f>O161*H161</f>
        <v>0</v>
      </c>
      <c r="Q161" s="221">
        <v>0.131</v>
      </c>
      <c r="R161" s="221">
        <f>Q161*H161</f>
        <v>24.98694</v>
      </c>
      <c r="S161" s="221">
        <v>0</v>
      </c>
      <c r="T161" s="222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3" t="s">
        <v>156</v>
      </c>
      <c r="AT161" s="223" t="s">
        <v>166</v>
      </c>
      <c r="AU161" s="223" t="s">
        <v>83</v>
      </c>
      <c r="AY161" s="15" t="s">
        <v>117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5" t="s">
        <v>78</v>
      </c>
      <c r="BK161" s="224">
        <f>ROUND(I161*H161,2)</f>
        <v>0</v>
      </c>
      <c r="BL161" s="15" t="s">
        <v>123</v>
      </c>
      <c r="BM161" s="223" t="s">
        <v>215</v>
      </c>
    </row>
    <row r="162" spans="1:51" s="13" customFormat="1" ht="12">
      <c r="A162" s="13"/>
      <c r="B162" s="225"/>
      <c r="C162" s="226"/>
      <c r="D162" s="227" t="s">
        <v>134</v>
      </c>
      <c r="E162" s="226"/>
      <c r="F162" s="229" t="s">
        <v>216</v>
      </c>
      <c r="G162" s="226"/>
      <c r="H162" s="230">
        <v>190.74</v>
      </c>
      <c r="I162" s="231"/>
      <c r="J162" s="226"/>
      <c r="K162" s="226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134</v>
      </c>
      <c r="AU162" s="236" t="s">
        <v>83</v>
      </c>
      <c r="AV162" s="13" t="s">
        <v>83</v>
      </c>
      <c r="AW162" s="13" t="s">
        <v>4</v>
      </c>
      <c r="AX162" s="13" t="s">
        <v>78</v>
      </c>
      <c r="AY162" s="236" t="s">
        <v>117</v>
      </c>
    </row>
    <row r="163" spans="1:65" s="2" customFormat="1" ht="24.15" customHeight="1">
      <c r="A163" s="36"/>
      <c r="B163" s="37"/>
      <c r="C163" s="211" t="s">
        <v>7</v>
      </c>
      <c r="D163" s="211" t="s">
        <v>119</v>
      </c>
      <c r="E163" s="212" t="s">
        <v>217</v>
      </c>
      <c r="F163" s="213" t="s">
        <v>218</v>
      </c>
      <c r="G163" s="214" t="s">
        <v>122</v>
      </c>
      <c r="H163" s="215">
        <v>12</v>
      </c>
      <c r="I163" s="216"/>
      <c r="J163" s="217">
        <f>ROUND(I163*H163,2)</f>
        <v>0</v>
      </c>
      <c r="K163" s="218"/>
      <c r="L163" s="42"/>
      <c r="M163" s="219" t="s">
        <v>1</v>
      </c>
      <c r="N163" s="220" t="s">
        <v>38</v>
      </c>
      <c r="O163" s="89"/>
      <c r="P163" s="221">
        <f>O163*H163</f>
        <v>0</v>
      </c>
      <c r="Q163" s="221">
        <v>0.408</v>
      </c>
      <c r="R163" s="221">
        <f>Q163*H163</f>
        <v>4.896</v>
      </c>
      <c r="S163" s="221">
        <v>0</v>
      </c>
      <c r="T163" s="222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3" t="s">
        <v>123</v>
      </c>
      <c r="AT163" s="223" t="s">
        <v>119</v>
      </c>
      <c r="AU163" s="223" t="s">
        <v>83</v>
      </c>
      <c r="AY163" s="15" t="s">
        <v>117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5" t="s">
        <v>78</v>
      </c>
      <c r="BK163" s="224">
        <f>ROUND(I163*H163,2)</f>
        <v>0</v>
      </c>
      <c r="BL163" s="15" t="s">
        <v>123</v>
      </c>
      <c r="BM163" s="223" t="s">
        <v>219</v>
      </c>
    </row>
    <row r="164" spans="1:51" s="13" customFormat="1" ht="12">
      <c r="A164" s="13"/>
      <c r="B164" s="225"/>
      <c r="C164" s="226"/>
      <c r="D164" s="227" t="s">
        <v>134</v>
      </c>
      <c r="E164" s="228" t="s">
        <v>1</v>
      </c>
      <c r="F164" s="229" t="s">
        <v>220</v>
      </c>
      <c r="G164" s="226"/>
      <c r="H164" s="230">
        <v>12</v>
      </c>
      <c r="I164" s="231"/>
      <c r="J164" s="226"/>
      <c r="K164" s="226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134</v>
      </c>
      <c r="AU164" s="236" t="s">
        <v>83</v>
      </c>
      <c r="AV164" s="13" t="s">
        <v>83</v>
      </c>
      <c r="AW164" s="13" t="s">
        <v>30</v>
      </c>
      <c r="AX164" s="13" t="s">
        <v>78</v>
      </c>
      <c r="AY164" s="236" t="s">
        <v>117</v>
      </c>
    </row>
    <row r="165" spans="1:63" s="12" customFormat="1" ht="22.8" customHeight="1">
      <c r="A165" s="12"/>
      <c r="B165" s="195"/>
      <c r="C165" s="196"/>
      <c r="D165" s="197" t="s">
        <v>72</v>
      </c>
      <c r="E165" s="209" t="s">
        <v>161</v>
      </c>
      <c r="F165" s="209" t="s">
        <v>221</v>
      </c>
      <c r="G165" s="196"/>
      <c r="H165" s="196"/>
      <c r="I165" s="199"/>
      <c r="J165" s="210">
        <f>BK165</f>
        <v>0</v>
      </c>
      <c r="K165" s="196"/>
      <c r="L165" s="201"/>
      <c r="M165" s="202"/>
      <c r="N165" s="203"/>
      <c r="O165" s="203"/>
      <c r="P165" s="204">
        <f>SUM(P166:P180)</f>
        <v>0</v>
      </c>
      <c r="Q165" s="203"/>
      <c r="R165" s="204">
        <f>SUM(R166:R180)</f>
        <v>33.3727088</v>
      </c>
      <c r="S165" s="203"/>
      <c r="T165" s="205">
        <f>SUM(T166:T180)</f>
        <v>0.09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6" t="s">
        <v>78</v>
      </c>
      <c r="AT165" s="207" t="s">
        <v>72</v>
      </c>
      <c r="AU165" s="207" t="s">
        <v>78</v>
      </c>
      <c r="AY165" s="206" t="s">
        <v>117</v>
      </c>
      <c r="BK165" s="208">
        <f>SUM(BK166:BK180)</f>
        <v>0</v>
      </c>
    </row>
    <row r="166" spans="1:65" s="2" customFormat="1" ht="24.15" customHeight="1">
      <c r="A166" s="36"/>
      <c r="B166" s="37"/>
      <c r="C166" s="211" t="s">
        <v>222</v>
      </c>
      <c r="D166" s="211" t="s">
        <v>119</v>
      </c>
      <c r="E166" s="212" t="s">
        <v>223</v>
      </c>
      <c r="F166" s="213" t="s">
        <v>224</v>
      </c>
      <c r="G166" s="214" t="s">
        <v>225</v>
      </c>
      <c r="H166" s="215">
        <v>2</v>
      </c>
      <c r="I166" s="216"/>
      <c r="J166" s="217">
        <f>ROUND(I166*H166,2)</f>
        <v>0</v>
      </c>
      <c r="K166" s="218"/>
      <c r="L166" s="42"/>
      <c r="M166" s="219" t="s">
        <v>1</v>
      </c>
      <c r="N166" s="220" t="s">
        <v>38</v>
      </c>
      <c r="O166" s="89"/>
      <c r="P166" s="221">
        <f>O166*H166</f>
        <v>0</v>
      </c>
      <c r="Q166" s="221">
        <v>0.0007</v>
      </c>
      <c r="R166" s="221">
        <f>Q166*H166</f>
        <v>0.0014</v>
      </c>
      <c r="S166" s="221">
        <v>0</v>
      </c>
      <c r="T166" s="222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3" t="s">
        <v>123</v>
      </c>
      <c r="AT166" s="223" t="s">
        <v>119</v>
      </c>
      <c r="AU166" s="223" t="s">
        <v>83</v>
      </c>
      <c r="AY166" s="15" t="s">
        <v>117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5" t="s">
        <v>78</v>
      </c>
      <c r="BK166" s="224">
        <f>ROUND(I166*H166,2)</f>
        <v>0</v>
      </c>
      <c r="BL166" s="15" t="s">
        <v>123</v>
      </c>
      <c r="BM166" s="223" t="s">
        <v>226</v>
      </c>
    </row>
    <row r="167" spans="1:51" s="13" customFormat="1" ht="12">
      <c r="A167" s="13"/>
      <c r="B167" s="225"/>
      <c r="C167" s="226"/>
      <c r="D167" s="227" t="s">
        <v>134</v>
      </c>
      <c r="E167" s="228" t="s">
        <v>1</v>
      </c>
      <c r="F167" s="229" t="s">
        <v>227</v>
      </c>
      <c r="G167" s="226"/>
      <c r="H167" s="230">
        <v>2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134</v>
      </c>
      <c r="AU167" s="236" t="s">
        <v>83</v>
      </c>
      <c r="AV167" s="13" t="s">
        <v>83</v>
      </c>
      <c r="AW167" s="13" t="s">
        <v>30</v>
      </c>
      <c r="AX167" s="13" t="s">
        <v>78</v>
      </c>
      <c r="AY167" s="236" t="s">
        <v>117</v>
      </c>
    </row>
    <row r="168" spans="1:65" s="2" customFormat="1" ht="24.15" customHeight="1">
      <c r="A168" s="36"/>
      <c r="B168" s="37"/>
      <c r="C168" s="211" t="s">
        <v>228</v>
      </c>
      <c r="D168" s="211" t="s">
        <v>119</v>
      </c>
      <c r="E168" s="212" t="s">
        <v>229</v>
      </c>
      <c r="F168" s="213" t="s">
        <v>230</v>
      </c>
      <c r="G168" s="214" t="s">
        <v>225</v>
      </c>
      <c r="H168" s="215">
        <v>1</v>
      </c>
      <c r="I168" s="216"/>
      <c r="J168" s="217">
        <f>ROUND(I168*H168,2)</f>
        <v>0</v>
      </c>
      <c r="K168" s="218"/>
      <c r="L168" s="42"/>
      <c r="M168" s="219" t="s">
        <v>1</v>
      </c>
      <c r="N168" s="220" t="s">
        <v>38</v>
      </c>
      <c r="O168" s="89"/>
      <c r="P168" s="221">
        <f>O168*H168</f>
        <v>0</v>
      </c>
      <c r="Q168" s="221">
        <v>0.11241</v>
      </c>
      <c r="R168" s="221">
        <f>Q168*H168</f>
        <v>0.11241</v>
      </c>
      <c r="S168" s="221">
        <v>0</v>
      </c>
      <c r="T168" s="22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3" t="s">
        <v>123</v>
      </c>
      <c r="AT168" s="223" t="s">
        <v>119</v>
      </c>
      <c r="AU168" s="223" t="s">
        <v>83</v>
      </c>
      <c r="AY168" s="15" t="s">
        <v>117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5" t="s">
        <v>78</v>
      </c>
      <c r="BK168" s="224">
        <f>ROUND(I168*H168,2)</f>
        <v>0</v>
      </c>
      <c r="BL168" s="15" t="s">
        <v>123</v>
      </c>
      <c r="BM168" s="223" t="s">
        <v>231</v>
      </c>
    </row>
    <row r="169" spans="1:65" s="2" customFormat="1" ht="21.75" customHeight="1">
      <c r="A169" s="36"/>
      <c r="B169" s="37"/>
      <c r="C169" s="237" t="s">
        <v>232</v>
      </c>
      <c r="D169" s="237" t="s">
        <v>166</v>
      </c>
      <c r="E169" s="238" t="s">
        <v>233</v>
      </c>
      <c r="F169" s="239" t="s">
        <v>234</v>
      </c>
      <c r="G169" s="240" t="s">
        <v>225</v>
      </c>
      <c r="H169" s="241">
        <v>1</v>
      </c>
      <c r="I169" s="242"/>
      <c r="J169" s="243">
        <f>ROUND(I169*H169,2)</f>
        <v>0</v>
      </c>
      <c r="K169" s="244"/>
      <c r="L169" s="245"/>
      <c r="M169" s="246" t="s">
        <v>1</v>
      </c>
      <c r="N169" s="247" t="s">
        <v>38</v>
      </c>
      <c r="O169" s="89"/>
      <c r="P169" s="221">
        <f>O169*H169</f>
        <v>0</v>
      </c>
      <c r="Q169" s="221">
        <v>0.0025</v>
      </c>
      <c r="R169" s="221">
        <f>Q169*H169</f>
        <v>0.0025</v>
      </c>
      <c r="S169" s="221">
        <v>0</v>
      </c>
      <c r="T169" s="222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3" t="s">
        <v>156</v>
      </c>
      <c r="AT169" s="223" t="s">
        <v>166</v>
      </c>
      <c r="AU169" s="223" t="s">
        <v>83</v>
      </c>
      <c r="AY169" s="15" t="s">
        <v>117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5" t="s">
        <v>78</v>
      </c>
      <c r="BK169" s="224">
        <f>ROUND(I169*H169,2)</f>
        <v>0</v>
      </c>
      <c r="BL169" s="15" t="s">
        <v>123</v>
      </c>
      <c r="BM169" s="223" t="s">
        <v>235</v>
      </c>
    </row>
    <row r="170" spans="1:65" s="2" customFormat="1" ht="33" customHeight="1">
      <c r="A170" s="36"/>
      <c r="B170" s="37"/>
      <c r="C170" s="211" t="s">
        <v>236</v>
      </c>
      <c r="D170" s="211" t="s">
        <v>119</v>
      </c>
      <c r="E170" s="212" t="s">
        <v>237</v>
      </c>
      <c r="F170" s="213" t="s">
        <v>238</v>
      </c>
      <c r="G170" s="214" t="s">
        <v>127</v>
      </c>
      <c r="H170" s="215">
        <v>4</v>
      </c>
      <c r="I170" s="216"/>
      <c r="J170" s="217">
        <f>ROUND(I170*H170,2)</f>
        <v>0</v>
      </c>
      <c r="K170" s="218"/>
      <c r="L170" s="42"/>
      <c r="M170" s="219" t="s">
        <v>1</v>
      </c>
      <c r="N170" s="220" t="s">
        <v>38</v>
      </c>
      <c r="O170" s="89"/>
      <c r="P170" s="221">
        <f>O170*H170</f>
        <v>0</v>
      </c>
      <c r="Q170" s="221">
        <v>0.1554</v>
      </c>
      <c r="R170" s="221">
        <f>Q170*H170</f>
        <v>0.6216</v>
      </c>
      <c r="S170" s="221">
        <v>0</v>
      </c>
      <c r="T170" s="22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3" t="s">
        <v>123</v>
      </c>
      <c r="AT170" s="223" t="s">
        <v>119</v>
      </c>
      <c r="AU170" s="223" t="s">
        <v>83</v>
      </c>
      <c r="AY170" s="15" t="s">
        <v>117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5" t="s">
        <v>78</v>
      </c>
      <c r="BK170" s="224">
        <f>ROUND(I170*H170,2)</f>
        <v>0</v>
      </c>
      <c r="BL170" s="15" t="s">
        <v>123</v>
      </c>
      <c r="BM170" s="223" t="s">
        <v>239</v>
      </c>
    </row>
    <row r="171" spans="1:65" s="2" customFormat="1" ht="24.15" customHeight="1">
      <c r="A171" s="36"/>
      <c r="B171" s="37"/>
      <c r="C171" s="237" t="s">
        <v>240</v>
      </c>
      <c r="D171" s="237" t="s">
        <v>166</v>
      </c>
      <c r="E171" s="238" t="s">
        <v>241</v>
      </c>
      <c r="F171" s="239" t="s">
        <v>242</v>
      </c>
      <c r="G171" s="240" t="s">
        <v>127</v>
      </c>
      <c r="H171" s="241">
        <v>2.04</v>
      </c>
      <c r="I171" s="242"/>
      <c r="J171" s="243">
        <f>ROUND(I171*H171,2)</f>
        <v>0</v>
      </c>
      <c r="K171" s="244"/>
      <c r="L171" s="245"/>
      <c r="M171" s="246" t="s">
        <v>1</v>
      </c>
      <c r="N171" s="247" t="s">
        <v>38</v>
      </c>
      <c r="O171" s="89"/>
      <c r="P171" s="221">
        <f>O171*H171</f>
        <v>0</v>
      </c>
      <c r="Q171" s="221">
        <v>0.0483</v>
      </c>
      <c r="R171" s="221">
        <f>Q171*H171</f>
        <v>0.09853200000000001</v>
      </c>
      <c r="S171" s="221">
        <v>0</v>
      </c>
      <c r="T171" s="22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3" t="s">
        <v>156</v>
      </c>
      <c r="AT171" s="223" t="s">
        <v>166</v>
      </c>
      <c r="AU171" s="223" t="s">
        <v>83</v>
      </c>
      <c r="AY171" s="15" t="s">
        <v>117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5" t="s">
        <v>78</v>
      </c>
      <c r="BK171" s="224">
        <f>ROUND(I171*H171,2)</f>
        <v>0</v>
      </c>
      <c r="BL171" s="15" t="s">
        <v>123</v>
      </c>
      <c r="BM171" s="223" t="s">
        <v>243</v>
      </c>
    </row>
    <row r="172" spans="1:51" s="13" customFormat="1" ht="12">
      <c r="A172" s="13"/>
      <c r="B172" s="225"/>
      <c r="C172" s="226"/>
      <c r="D172" s="227" t="s">
        <v>134</v>
      </c>
      <c r="E172" s="226"/>
      <c r="F172" s="229" t="s">
        <v>244</v>
      </c>
      <c r="G172" s="226"/>
      <c r="H172" s="230">
        <v>2.04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134</v>
      </c>
      <c r="AU172" s="236" t="s">
        <v>83</v>
      </c>
      <c r="AV172" s="13" t="s">
        <v>83</v>
      </c>
      <c r="AW172" s="13" t="s">
        <v>4</v>
      </c>
      <c r="AX172" s="13" t="s">
        <v>78</v>
      </c>
      <c r="AY172" s="236" t="s">
        <v>117</v>
      </c>
    </row>
    <row r="173" spans="1:65" s="2" customFormat="1" ht="24.15" customHeight="1">
      <c r="A173" s="36"/>
      <c r="B173" s="37"/>
      <c r="C173" s="237" t="s">
        <v>245</v>
      </c>
      <c r="D173" s="237" t="s">
        <v>166</v>
      </c>
      <c r="E173" s="238" t="s">
        <v>246</v>
      </c>
      <c r="F173" s="239" t="s">
        <v>247</v>
      </c>
      <c r="G173" s="240" t="s">
        <v>127</v>
      </c>
      <c r="H173" s="241">
        <v>2.04</v>
      </c>
      <c r="I173" s="242"/>
      <c r="J173" s="243">
        <f>ROUND(I173*H173,2)</f>
        <v>0</v>
      </c>
      <c r="K173" s="244"/>
      <c r="L173" s="245"/>
      <c r="M173" s="246" t="s">
        <v>1</v>
      </c>
      <c r="N173" s="247" t="s">
        <v>38</v>
      </c>
      <c r="O173" s="89"/>
      <c r="P173" s="221">
        <f>O173*H173</f>
        <v>0</v>
      </c>
      <c r="Q173" s="221">
        <v>0.06567</v>
      </c>
      <c r="R173" s="221">
        <f>Q173*H173</f>
        <v>0.13396680000000002</v>
      </c>
      <c r="S173" s="221">
        <v>0</v>
      </c>
      <c r="T173" s="222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3" t="s">
        <v>156</v>
      </c>
      <c r="AT173" s="223" t="s">
        <v>166</v>
      </c>
      <c r="AU173" s="223" t="s">
        <v>83</v>
      </c>
      <c r="AY173" s="15" t="s">
        <v>117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5" t="s">
        <v>78</v>
      </c>
      <c r="BK173" s="224">
        <f>ROUND(I173*H173,2)</f>
        <v>0</v>
      </c>
      <c r="BL173" s="15" t="s">
        <v>123</v>
      </c>
      <c r="BM173" s="223" t="s">
        <v>248</v>
      </c>
    </row>
    <row r="174" spans="1:51" s="13" customFormat="1" ht="12">
      <c r="A174" s="13"/>
      <c r="B174" s="225"/>
      <c r="C174" s="226"/>
      <c r="D174" s="227" t="s">
        <v>134</v>
      </c>
      <c r="E174" s="226"/>
      <c r="F174" s="229" t="s">
        <v>244</v>
      </c>
      <c r="G174" s="226"/>
      <c r="H174" s="230">
        <v>2.04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134</v>
      </c>
      <c r="AU174" s="236" t="s">
        <v>83</v>
      </c>
      <c r="AV174" s="13" t="s">
        <v>83</v>
      </c>
      <c r="AW174" s="13" t="s">
        <v>4</v>
      </c>
      <c r="AX174" s="13" t="s">
        <v>78</v>
      </c>
      <c r="AY174" s="236" t="s">
        <v>117</v>
      </c>
    </row>
    <row r="175" spans="1:65" s="2" customFormat="1" ht="33" customHeight="1">
      <c r="A175" s="36"/>
      <c r="B175" s="37"/>
      <c r="C175" s="211" t="s">
        <v>249</v>
      </c>
      <c r="D175" s="211" t="s">
        <v>119</v>
      </c>
      <c r="E175" s="212" t="s">
        <v>250</v>
      </c>
      <c r="F175" s="213" t="s">
        <v>251</v>
      </c>
      <c r="G175" s="214" t="s">
        <v>127</v>
      </c>
      <c r="H175" s="215">
        <v>205</v>
      </c>
      <c r="I175" s="216"/>
      <c r="J175" s="217">
        <f>ROUND(I175*H175,2)</f>
        <v>0</v>
      </c>
      <c r="K175" s="218"/>
      <c r="L175" s="42"/>
      <c r="M175" s="219" t="s">
        <v>1</v>
      </c>
      <c r="N175" s="220" t="s">
        <v>38</v>
      </c>
      <c r="O175" s="89"/>
      <c r="P175" s="221">
        <f>O175*H175</f>
        <v>0</v>
      </c>
      <c r="Q175" s="221">
        <v>0.1295</v>
      </c>
      <c r="R175" s="221">
        <f>Q175*H175</f>
        <v>26.5475</v>
      </c>
      <c r="S175" s="221">
        <v>0</v>
      </c>
      <c r="T175" s="222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3" t="s">
        <v>123</v>
      </c>
      <c r="AT175" s="223" t="s">
        <v>119</v>
      </c>
      <c r="AU175" s="223" t="s">
        <v>83</v>
      </c>
      <c r="AY175" s="15" t="s">
        <v>117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5" t="s">
        <v>78</v>
      </c>
      <c r="BK175" s="224">
        <f>ROUND(I175*H175,2)</f>
        <v>0</v>
      </c>
      <c r="BL175" s="15" t="s">
        <v>123</v>
      </c>
      <c r="BM175" s="223" t="s">
        <v>252</v>
      </c>
    </row>
    <row r="176" spans="1:51" s="13" customFormat="1" ht="12">
      <c r="A176" s="13"/>
      <c r="B176" s="225"/>
      <c r="C176" s="226"/>
      <c r="D176" s="227" t="s">
        <v>134</v>
      </c>
      <c r="E176" s="228" t="s">
        <v>1</v>
      </c>
      <c r="F176" s="229" t="s">
        <v>253</v>
      </c>
      <c r="G176" s="226"/>
      <c r="H176" s="230">
        <v>205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134</v>
      </c>
      <c r="AU176" s="236" t="s">
        <v>83</v>
      </c>
      <c r="AV176" s="13" t="s">
        <v>83</v>
      </c>
      <c r="AW176" s="13" t="s">
        <v>30</v>
      </c>
      <c r="AX176" s="13" t="s">
        <v>78</v>
      </c>
      <c r="AY176" s="236" t="s">
        <v>117</v>
      </c>
    </row>
    <row r="177" spans="1:65" s="2" customFormat="1" ht="16.5" customHeight="1">
      <c r="A177" s="36"/>
      <c r="B177" s="37"/>
      <c r="C177" s="237" t="s">
        <v>254</v>
      </c>
      <c r="D177" s="237" t="s">
        <v>166</v>
      </c>
      <c r="E177" s="238" t="s">
        <v>255</v>
      </c>
      <c r="F177" s="239" t="s">
        <v>256</v>
      </c>
      <c r="G177" s="240" t="s">
        <v>127</v>
      </c>
      <c r="H177" s="241">
        <v>209.1</v>
      </c>
      <c r="I177" s="242"/>
      <c r="J177" s="243">
        <f>ROUND(I177*H177,2)</f>
        <v>0</v>
      </c>
      <c r="K177" s="244"/>
      <c r="L177" s="245"/>
      <c r="M177" s="246" t="s">
        <v>1</v>
      </c>
      <c r="N177" s="247" t="s">
        <v>38</v>
      </c>
      <c r="O177" s="89"/>
      <c r="P177" s="221">
        <f>O177*H177</f>
        <v>0</v>
      </c>
      <c r="Q177" s="221">
        <v>0.028</v>
      </c>
      <c r="R177" s="221">
        <f>Q177*H177</f>
        <v>5.8548</v>
      </c>
      <c r="S177" s="221">
        <v>0</v>
      </c>
      <c r="T177" s="222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3" t="s">
        <v>156</v>
      </c>
      <c r="AT177" s="223" t="s">
        <v>166</v>
      </c>
      <c r="AU177" s="223" t="s">
        <v>83</v>
      </c>
      <c r="AY177" s="15" t="s">
        <v>117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5" t="s">
        <v>78</v>
      </c>
      <c r="BK177" s="224">
        <f>ROUND(I177*H177,2)</f>
        <v>0</v>
      </c>
      <c r="BL177" s="15" t="s">
        <v>123</v>
      </c>
      <c r="BM177" s="223" t="s">
        <v>257</v>
      </c>
    </row>
    <row r="178" spans="1:51" s="13" customFormat="1" ht="12">
      <c r="A178" s="13"/>
      <c r="B178" s="225"/>
      <c r="C178" s="226"/>
      <c r="D178" s="227" t="s">
        <v>134</v>
      </c>
      <c r="E178" s="226"/>
      <c r="F178" s="229" t="s">
        <v>258</v>
      </c>
      <c r="G178" s="226"/>
      <c r="H178" s="230">
        <v>209.1</v>
      </c>
      <c r="I178" s="231"/>
      <c r="J178" s="226"/>
      <c r="K178" s="226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134</v>
      </c>
      <c r="AU178" s="236" t="s">
        <v>83</v>
      </c>
      <c r="AV178" s="13" t="s">
        <v>83</v>
      </c>
      <c r="AW178" s="13" t="s">
        <v>4</v>
      </c>
      <c r="AX178" s="13" t="s">
        <v>78</v>
      </c>
      <c r="AY178" s="236" t="s">
        <v>117</v>
      </c>
    </row>
    <row r="179" spans="1:65" s="2" customFormat="1" ht="24.15" customHeight="1">
      <c r="A179" s="36"/>
      <c r="B179" s="37"/>
      <c r="C179" s="211" t="s">
        <v>259</v>
      </c>
      <c r="D179" s="211" t="s">
        <v>119</v>
      </c>
      <c r="E179" s="212" t="s">
        <v>260</v>
      </c>
      <c r="F179" s="213" t="s">
        <v>261</v>
      </c>
      <c r="G179" s="214" t="s">
        <v>225</v>
      </c>
      <c r="H179" s="215">
        <v>1</v>
      </c>
      <c r="I179" s="216"/>
      <c r="J179" s="217">
        <f>ROUND(I179*H179,2)</f>
        <v>0</v>
      </c>
      <c r="K179" s="218"/>
      <c r="L179" s="42"/>
      <c r="M179" s="219" t="s">
        <v>1</v>
      </c>
      <c r="N179" s="220" t="s">
        <v>38</v>
      </c>
      <c r="O179" s="89"/>
      <c r="P179" s="221">
        <f>O179*H179</f>
        <v>0</v>
      </c>
      <c r="Q179" s="221">
        <v>0</v>
      </c>
      <c r="R179" s="221">
        <f>Q179*H179</f>
        <v>0</v>
      </c>
      <c r="S179" s="221">
        <v>0.082</v>
      </c>
      <c r="T179" s="222">
        <f>S179*H179</f>
        <v>0.082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3" t="s">
        <v>123</v>
      </c>
      <c r="AT179" s="223" t="s">
        <v>119</v>
      </c>
      <c r="AU179" s="223" t="s">
        <v>83</v>
      </c>
      <c r="AY179" s="15" t="s">
        <v>117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5" t="s">
        <v>78</v>
      </c>
      <c r="BK179" s="224">
        <f>ROUND(I179*H179,2)</f>
        <v>0</v>
      </c>
      <c r="BL179" s="15" t="s">
        <v>123</v>
      </c>
      <c r="BM179" s="223" t="s">
        <v>262</v>
      </c>
    </row>
    <row r="180" spans="1:65" s="2" customFormat="1" ht="24.15" customHeight="1">
      <c r="A180" s="36"/>
      <c r="B180" s="37"/>
      <c r="C180" s="211" t="s">
        <v>263</v>
      </c>
      <c r="D180" s="211" t="s">
        <v>119</v>
      </c>
      <c r="E180" s="212" t="s">
        <v>264</v>
      </c>
      <c r="F180" s="213" t="s">
        <v>265</v>
      </c>
      <c r="G180" s="214" t="s">
        <v>225</v>
      </c>
      <c r="H180" s="215">
        <v>2</v>
      </c>
      <c r="I180" s="216"/>
      <c r="J180" s="217">
        <f>ROUND(I180*H180,2)</f>
        <v>0</v>
      </c>
      <c r="K180" s="218"/>
      <c r="L180" s="42"/>
      <c r="M180" s="219" t="s">
        <v>1</v>
      </c>
      <c r="N180" s="220" t="s">
        <v>38</v>
      </c>
      <c r="O180" s="89"/>
      <c r="P180" s="221">
        <f>O180*H180</f>
        <v>0</v>
      </c>
      <c r="Q180" s="221">
        <v>0</v>
      </c>
      <c r="R180" s="221">
        <f>Q180*H180</f>
        <v>0</v>
      </c>
      <c r="S180" s="221">
        <v>0.004</v>
      </c>
      <c r="T180" s="222">
        <f>S180*H180</f>
        <v>0.008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3" t="s">
        <v>123</v>
      </c>
      <c r="AT180" s="223" t="s">
        <v>119</v>
      </c>
      <c r="AU180" s="223" t="s">
        <v>83</v>
      </c>
      <c r="AY180" s="15" t="s">
        <v>117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5" t="s">
        <v>78</v>
      </c>
      <c r="BK180" s="224">
        <f>ROUND(I180*H180,2)</f>
        <v>0</v>
      </c>
      <c r="BL180" s="15" t="s">
        <v>123</v>
      </c>
      <c r="BM180" s="223" t="s">
        <v>266</v>
      </c>
    </row>
    <row r="181" spans="1:63" s="12" customFormat="1" ht="22.8" customHeight="1">
      <c r="A181" s="12"/>
      <c r="B181" s="195"/>
      <c r="C181" s="196"/>
      <c r="D181" s="197" t="s">
        <v>72</v>
      </c>
      <c r="E181" s="209" t="s">
        <v>267</v>
      </c>
      <c r="F181" s="209" t="s">
        <v>268</v>
      </c>
      <c r="G181" s="196"/>
      <c r="H181" s="196"/>
      <c r="I181" s="199"/>
      <c r="J181" s="210">
        <f>BK181</f>
        <v>0</v>
      </c>
      <c r="K181" s="196"/>
      <c r="L181" s="201"/>
      <c r="M181" s="202"/>
      <c r="N181" s="203"/>
      <c r="O181" s="203"/>
      <c r="P181" s="204">
        <f>SUM(P182:P185)</f>
        <v>0</v>
      </c>
      <c r="Q181" s="203"/>
      <c r="R181" s="204">
        <f>SUM(R182:R185)</f>
        <v>0</v>
      </c>
      <c r="S181" s="203"/>
      <c r="T181" s="205">
        <f>SUM(T182:T185)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6" t="s">
        <v>78</v>
      </c>
      <c r="AT181" s="207" t="s">
        <v>72</v>
      </c>
      <c r="AU181" s="207" t="s">
        <v>78</v>
      </c>
      <c r="AY181" s="206" t="s">
        <v>117</v>
      </c>
      <c r="BK181" s="208">
        <f>SUM(BK182:BK185)</f>
        <v>0</v>
      </c>
    </row>
    <row r="182" spans="1:65" s="2" customFormat="1" ht="21.75" customHeight="1">
      <c r="A182" s="36"/>
      <c r="B182" s="37"/>
      <c r="C182" s="211" t="s">
        <v>269</v>
      </c>
      <c r="D182" s="211" t="s">
        <v>119</v>
      </c>
      <c r="E182" s="212" t="s">
        <v>270</v>
      </c>
      <c r="F182" s="213" t="s">
        <v>271</v>
      </c>
      <c r="G182" s="214" t="s">
        <v>146</v>
      </c>
      <c r="H182" s="215">
        <v>0.91</v>
      </c>
      <c r="I182" s="216"/>
      <c r="J182" s="217">
        <f>ROUND(I182*H182,2)</f>
        <v>0</v>
      </c>
      <c r="K182" s="218"/>
      <c r="L182" s="42"/>
      <c r="M182" s="219" t="s">
        <v>1</v>
      </c>
      <c r="N182" s="220" t="s">
        <v>38</v>
      </c>
      <c r="O182" s="89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3" t="s">
        <v>123</v>
      </c>
      <c r="AT182" s="223" t="s">
        <v>119</v>
      </c>
      <c r="AU182" s="223" t="s">
        <v>83</v>
      </c>
      <c r="AY182" s="15" t="s">
        <v>117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5" t="s">
        <v>78</v>
      </c>
      <c r="BK182" s="224">
        <f>ROUND(I182*H182,2)</f>
        <v>0</v>
      </c>
      <c r="BL182" s="15" t="s">
        <v>123</v>
      </c>
      <c r="BM182" s="223" t="s">
        <v>272</v>
      </c>
    </row>
    <row r="183" spans="1:65" s="2" customFormat="1" ht="24.15" customHeight="1">
      <c r="A183" s="36"/>
      <c r="B183" s="37"/>
      <c r="C183" s="211" t="s">
        <v>273</v>
      </c>
      <c r="D183" s="211" t="s">
        <v>119</v>
      </c>
      <c r="E183" s="212" t="s">
        <v>274</v>
      </c>
      <c r="F183" s="213" t="s">
        <v>275</v>
      </c>
      <c r="G183" s="214" t="s">
        <v>146</v>
      </c>
      <c r="H183" s="215">
        <v>8.19</v>
      </c>
      <c r="I183" s="216"/>
      <c r="J183" s="217">
        <f>ROUND(I183*H183,2)</f>
        <v>0</v>
      </c>
      <c r="K183" s="218"/>
      <c r="L183" s="42"/>
      <c r="M183" s="219" t="s">
        <v>1</v>
      </c>
      <c r="N183" s="220" t="s">
        <v>38</v>
      </c>
      <c r="O183" s="89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3" t="s">
        <v>123</v>
      </c>
      <c r="AT183" s="223" t="s">
        <v>119</v>
      </c>
      <c r="AU183" s="223" t="s">
        <v>83</v>
      </c>
      <c r="AY183" s="15" t="s">
        <v>117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5" t="s">
        <v>78</v>
      </c>
      <c r="BK183" s="224">
        <f>ROUND(I183*H183,2)</f>
        <v>0</v>
      </c>
      <c r="BL183" s="15" t="s">
        <v>123</v>
      </c>
      <c r="BM183" s="223" t="s">
        <v>276</v>
      </c>
    </row>
    <row r="184" spans="1:51" s="13" customFormat="1" ht="12">
      <c r="A184" s="13"/>
      <c r="B184" s="225"/>
      <c r="C184" s="226"/>
      <c r="D184" s="227" t="s">
        <v>134</v>
      </c>
      <c r="E184" s="226"/>
      <c r="F184" s="229" t="s">
        <v>277</v>
      </c>
      <c r="G184" s="226"/>
      <c r="H184" s="230">
        <v>8.19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134</v>
      </c>
      <c r="AU184" s="236" t="s">
        <v>83</v>
      </c>
      <c r="AV184" s="13" t="s">
        <v>83</v>
      </c>
      <c r="AW184" s="13" t="s">
        <v>4</v>
      </c>
      <c r="AX184" s="13" t="s">
        <v>78</v>
      </c>
      <c r="AY184" s="236" t="s">
        <v>117</v>
      </c>
    </row>
    <row r="185" spans="1:65" s="2" customFormat="1" ht="37.8" customHeight="1">
      <c r="A185" s="36"/>
      <c r="B185" s="37"/>
      <c r="C185" s="211" t="s">
        <v>278</v>
      </c>
      <c r="D185" s="211" t="s">
        <v>119</v>
      </c>
      <c r="E185" s="212" t="s">
        <v>279</v>
      </c>
      <c r="F185" s="213" t="s">
        <v>280</v>
      </c>
      <c r="G185" s="214" t="s">
        <v>146</v>
      </c>
      <c r="H185" s="215">
        <v>0.91</v>
      </c>
      <c r="I185" s="216"/>
      <c r="J185" s="217">
        <f>ROUND(I185*H185,2)</f>
        <v>0</v>
      </c>
      <c r="K185" s="218"/>
      <c r="L185" s="42"/>
      <c r="M185" s="219" t="s">
        <v>1</v>
      </c>
      <c r="N185" s="220" t="s">
        <v>38</v>
      </c>
      <c r="O185" s="89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3" t="s">
        <v>123</v>
      </c>
      <c r="AT185" s="223" t="s">
        <v>119</v>
      </c>
      <c r="AU185" s="223" t="s">
        <v>83</v>
      </c>
      <c r="AY185" s="15" t="s">
        <v>117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5" t="s">
        <v>78</v>
      </c>
      <c r="BK185" s="224">
        <f>ROUND(I185*H185,2)</f>
        <v>0</v>
      </c>
      <c r="BL185" s="15" t="s">
        <v>123</v>
      </c>
      <c r="BM185" s="223" t="s">
        <v>281</v>
      </c>
    </row>
    <row r="186" spans="1:63" s="12" customFormat="1" ht="22.8" customHeight="1">
      <c r="A186" s="12"/>
      <c r="B186" s="195"/>
      <c r="C186" s="196"/>
      <c r="D186" s="197" t="s">
        <v>72</v>
      </c>
      <c r="E186" s="209" t="s">
        <v>282</v>
      </c>
      <c r="F186" s="209" t="s">
        <v>283</v>
      </c>
      <c r="G186" s="196"/>
      <c r="H186" s="196"/>
      <c r="I186" s="199"/>
      <c r="J186" s="210">
        <f>BK186</f>
        <v>0</v>
      </c>
      <c r="K186" s="196"/>
      <c r="L186" s="201"/>
      <c r="M186" s="202"/>
      <c r="N186" s="203"/>
      <c r="O186" s="203"/>
      <c r="P186" s="204">
        <f>P187</f>
        <v>0</v>
      </c>
      <c r="Q186" s="203"/>
      <c r="R186" s="204">
        <f>R187</f>
        <v>0</v>
      </c>
      <c r="S186" s="203"/>
      <c r="T186" s="205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6" t="s">
        <v>78</v>
      </c>
      <c r="AT186" s="207" t="s">
        <v>72</v>
      </c>
      <c r="AU186" s="207" t="s">
        <v>78</v>
      </c>
      <c r="AY186" s="206" t="s">
        <v>117</v>
      </c>
      <c r="BK186" s="208">
        <f>BK187</f>
        <v>0</v>
      </c>
    </row>
    <row r="187" spans="1:65" s="2" customFormat="1" ht="24.15" customHeight="1">
      <c r="A187" s="36"/>
      <c r="B187" s="37"/>
      <c r="C187" s="211" t="s">
        <v>284</v>
      </c>
      <c r="D187" s="211" t="s">
        <v>119</v>
      </c>
      <c r="E187" s="212" t="s">
        <v>285</v>
      </c>
      <c r="F187" s="213" t="s">
        <v>286</v>
      </c>
      <c r="G187" s="214" t="s">
        <v>146</v>
      </c>
      <c r="H187" s="215">
        <v>81.364</v>
      </c>
      <c r="I187" s="216"/>
      <c r="J187" s="217">
        <f>ROUND(I187*H187,2)</f>
        <v>0</v>
      </c>
      <c r="K187" s="218"/>
      <c r="L187" s="42"/>
      <c r="M187" s="219" t="s">
        <v>1</v>
      </c>
      <c r="N187" s="220" t="s">
        <v>38</v>
      </c>
      <c r="O187" s="89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3" t="s">
        <v>123</v>
      </c>
      <c r="AT187" s="223" t="s">
        <v>119</v>
      </c>
      <c r="AU187" s="223" t="s">
        <v>83</v>
      </c>
      <c r="AY187" s="15" t="s">
        <v>117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5" t="s">
        <v>78</v>
      </c>
      <c r="BK187" s="224">
        <f>ROUND(I187*H187,2)</f>
        <v>0</v>
      </c>
      <c r="BL187" s="15" t="s">
        <v>123</v>
      </c>
      <c r="BM187" s="223" t="s">
        <v>287</v>
      </c>
    </row>
    <row r="188" spans="1:63" s="12" customFormat="1" ht="25.9" customHeight="1">
      <c r="A188" s="12"/>
      <c r="B188" s="195"/>
      <c r="C188" s="196"/>
      <c r="D188" s="197" t="s">
        <v>72</v>
      </c>
      <c r="E188" s="198" t="s">
        <v>288</v>
      </c>
      <c r="F188" s="198" t="s">
        <v>289</v>
      </c>
      <c r="G188" s="196"/>
      <c r="H188" s="196"/>
      <c r="I188" s="199"/>
      <c r="J188" s="200">
        <f>BK188</f>
        <v>0</v>
      </c>
      <c r="K188" s="196"/>
      <c r="L188" s="201"/>
      <c r="M188" s="202"/>
      <c r="N188" s="203"/>
      <c r="O188" s="203"/>
      <c r="P188" s="204">
        <f>P189+P193+P196+P198</f>
        <v>0</v>
      </c>
      <c r="Q188" s="203"/>
      <c r="R188" s="204">
        <f>R189+R193+R196+R198</f>
        <v>0</v>
      </c>
      <c r="S188" s="203"/>
      <c r="T188" s="205">
        <f>T189+T193+T196+T198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6" t="s">
        <v>139</v>
      </c>
      <c r="AT188" s="207" t="s">
        <v>72</v>
      </c>
      <c r="AU188" s="207" t="s">
        <v>73</v>
      </c>
      <c r="AY188" s="206" t="s">
        <v>117</v>
      </c>
      <c r="BK188" s="208">
        <f>BK189+BK193+BK196+BK198</f>
        <v>0</v>
      </c>
    </row>
    <row r="189" spans="1:63" s="12" customFormat="1" ht="22.8" customHeight="1">
      <c r="A189" s="12"/>
      <c r="B189" s="195"/>
      <c r="C189" s="196"/>
      <c r="D189" s="197" t="s">
        <v>72</v>
      </c>
      <c r="E189" s="209" t="s">
        <v>290</v>
      </c>
      <c r="F189" s="209" t="s">
        <v>291</v>
      </c>
      <c r="G189" s="196"/>
      <c r="H189" s="196"/>
      <c r="I189" s="199"/>
      <c r="J189" s="210">
        <f>BK189</f>
        <v>0</v>
      </c>
      <c r="K189" s="196"/>
      <c r="L189" s="201"/>
      <c r="M189" s="202"/>
      <c r="N189" s="203"/>
      <c r="O189" s="203"/>
      <c r="P189" s="204">
        <f>SUM(P190:P192)</f>
        <v>0</v>
      </c>
      <c r="Q189" s="203"/>
      <c r="R189" s="204">
        <f>SUM(R190:R192)</f>
        <v>0</v>
      </c>
      <c r="S189" s="203"/>
      <c r="T189" s="205">
        <f>SUM(T190:T192)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6" t="s">
        <v>139</v>
      </c>
      <c r="AT189" s="207" t="s">
        <v>72</v>
      </c>
      <c r="AU189" s="207" t="s">
        <v>78</v>
      </c>
      <c r="AY189" s="206" t="s">
        <v>117</v>
      </c>
      <c r="BK189" s="208">
        <f>SUM(BK190:BK192)</f>
        <v>0</v>
      </c>
    </row>
    <row r="190" spans="1:65" s="2" customFormat="1" ht="16.5" customHeight="1">
      <c r="A190" s="36"/>
      <c r="B190" s="37"/>
      <c r="C190" s="211" t="s">
        <v>292</v>
      </c>
      <c r="D190" s="211" t="s">
        <v>119</v>
      </c>
      <c r="E190" s="212" t="s">
        <v>293</v>
      </c>
      <c r="F190" s="213" t="s">
        <v>294</v>
      </c>
      <c r="G190" s="214" t="s">
        <v>295</v>
      </c>
      <c r="H190" s="215">
        <v>1</v>
      </c>
      <c r="I190" s="216"/>
      <c r="J190" s="217">
        <f>ROUND(I190*H190,2)</f>
        <v>0</v>
      </c>
      <c r="K190" s="218"/>
      <c r="L190" s="42"/>
      <c r="M190" s="219" t="s">
        <v>1</v>
      </c>
      <c r="N190" s="220" t="s">
        <v>38</v>
      </c>
      <c r="O190" s="89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3" t="s">
        <v>296</v>
      </c>
      <c r="AT190" s="223" t="s">
        <v>119</v>
      </c>
      <c r="AU190" s="223" t="s">
        <v>83</v>
      </c>
      <c r="AY190" s="15" t="s">
        <v>117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5" t="s">
        <v>78</v>
      </c>
      <c r="BK190" s="224">
        <f>ROUND(I190*H190,2)</f>
        <v>0</v>
      </c>
      <c r="BL190" s="15" t="s">
        <v>296</v>
      </c>
      <c r="BM190" s="223" t="s">
        <v>297</v>
      </c>
    </row>
    <row r="191" spans="1:65" s="2" customFormat="1" ht="24.15" customHeight="1">
      <c r="A191" s="36"/>
      <c r="B191" s="37"/>
      <c r="C191" s="211" t="s">
        <v>298</v>
      </c>
      <c r="D191" s="211" t="s">
        <v>119</v>
      </c>
      <c r="E191" s="212" t="s">
        <v>299</v>
      </c>
      <c r="F191" s="213" t="s">
        <v>300</v>
      </c>
      <c r="G191" s="214" t="s">
        <v>295</v>
      </c>
      <c r="H191" s="215">
        <v>1</v>
      </c>
      <c r="I191" s="216"/>
      <c r="J191" s="217">
        <f>ROUND(I191*H191,2)</f>
        <v>0</v>
      </c>
      <c r="K191" s="218"/>
      <c r="L191" s="42"/>
      <c r="M191" s="219" t="s">
        <v>1</v>
      </c>
      <c r="N191" s="220" t="s">
        <v>38</v>
      </c>
      <c r="O191" s="89"/>
      <c r="P191" s="221">
        <f>O191*H191</f>
        <v>0</v>
      </c>
      <c r="Q191" s="221">
        <v>0</v>
      </c>
      <c r="R191" s="221">
        <f>Q191*H191</f>
        <v>0</v>
      </c>
      <c r="S191" s="221">
        <v>0</v>
      </c>
      <c r="T191" s="22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3" t="s">
        <v>296</v>
      </c>
      <c r="AT191" s="223" t="s">
        <v>119</v>
      </c>
      <c r="AU191" s="223" t="s">
        <v>83</v>
      </c>
      <c r="AY191" s="15" t="s">
        <v>117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5" t="s">
        <v>78</v>
      </c>
      <c r="BK191" s="224">
        <f>ROUND(I191*H191,2)</f>
        <v>0</v>
      </c>
      <c r="BL191" s="15" t="s">
        <v>296</v>
      </c>
      <c r="BM191" s="223" t="s">
        <v>301</v>
      </c>
    </row>
    <row r="192" spans="1:65" s="2" customFormat="1" ht="24.15" customHeight="1">
      <c r="A192" s="36"/>
      <c r="B192" s="37"/>
      <c r="C192" s="211" t="s">
        <v>302</v>
      </c>
      <c r="D192" s="211" t="s">
        <v>119</v>
      </c>
      <c r="E192" s="212" t="s">
        <v>303</v>
      </c>
      <c r="F192" s="213" t="s">
        <v>304</v>
      </c>
      <c r="G192" s="214" t="s">
        <v>295</v>
      </c>
      <c r="H192" s="215">
        <v>1</v>
      </c>
      <c r="I192" s="216"/>
      <c r="J192" s="217">
        <f>ROUND(I192*H192,2)</f>
        <v>0</v>
      </c>
      <c r="K192" s="218"/>
      <c r="L192" s="42"/>
      <c r="M192" s="219" t="s">
        <v>1</v>
      </c>
      <c r="N192" s="220" t="s">
        <v>38</v>
      </c>
      <c r="O192" s="89"/>
      <c r="P192" s="221">
        <f>O192*H192</f>
        <v>0</v>
      </c>
      <c r="Q192" s="221">
        <v>0</v>
      </c>
      <c r="R192" s="221">
        <f>Q192*H192</f>
        <v>0</v>
      </c>
      <c r="S192" s="221">
        <v>0</v>
      </c>
      <c r="T192" s="222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3" t="s">
        <v>296</v>
      </c>
      <c r="AT192" s="223" t="s">
        <v>119</v>
      </c>
      <c r="AU192" s="223" t="s">
        <v>83</v>
      </c>
      <c r="AY192" s="15" t="s">
        <v>117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5" t="s">
        <v>78</v>
      </c>
      <c r="BK192" s="224">
        <f>ROUND(I192*H192,2)</f>
        <v>0</v>
      </c>
      <c r="BL192" s="15" t="s">
        <v>296</v>
      </c>
      <c r="BM192" s="223" t="s">
        <v>305</v>
      </c>
    </row>
    <row r="193" spans="1:63" s="12" customFormat="1" ht="22.8" customHeight="1">
      <c r="A193" s="12"/>
      <c r="B193" s="195"/>
      <c r="C193" s="196"/>
      <c r="D193" s="197" t="s">
        <v>72</v>
      </c>
      <c r="E193" s="209" t="s">
        <v>306</v>
      </c>
      <c r="F193" s="209" t="s">
        <v>307</v>
      </c>
      <c r="G193" s="196"/>
      <c r="H193" s="196"/>
      <c r="I193" s="199"/>
      <c r="J193" s="210">
        <f>BK193</f>
        <v>0</v>
      </c>
      <c r="K193" s="196"/>
      <c r="L193" s="201"/>
      <c r="M193" s="202"/>
      <c r="N193" s="203"/>
      <c r="O193" s="203"/>
      <c r="P193" s="204">
        <f>SUM(P194:P195)</f>
        <v>0</v>
      </c>
      <c r="Q193" s="203"/>
      <c r="R193" s="204">
        <f>SUM(R194:R195)</f>
        <v>0</v>
      </c>
      <c r="S193" s="203"/>
      <c r="T193" s="205">
        <f>SUM(T194:T195)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6" t="s">
        <v>139</v>
      </c>
      <c r="AT193" s="207" t="s">
        <v>72</v>
      </c>
      <c r="AU193" s="207" t="s">
        <v>78</v>
      </c>
      <c r="AY193" s="206" t="s">
        <v>117</v>
      </c>
      <c r="BK193" s="208">
        <f>SUM(BK194:BK195)</f>
        <v>0</v>
      </c>
    </row>
    <row r="194" spans="1:65" s="2" customFormat="1" ht="16.5" customHeight="1">
      <c r="A194" s="36"/>
      <c r="B194" s="37"/>
      <c r="C194" s="211" t="s">
        <v>308</v>
      </c>
      <c r="D194" s="211" t="s">
        <v>119</v>
      </c>
      <c r="E194" s="212" t="s">
        <v>309</v>
      </c>
      <c r="F194" s="213" t="s">
        <v>307</v>
      </c>
      <c r="G194" s="214" t="s">
        <v>295</v>
      </c>
      <c r="H194" s="215">
        <v>1</v>
      </c>
      <c r="I194" s="216"/>
      <c r="J194" s="217">
        <f>ROUND(I194*H194,2)</f>
        <v>0</v>
      </c>
      <c r="K194" s="218"/>
      <c r="L194" s="42"/>
      <c r="M194" s="219" t="s">
        <v>1</v>
      </c>
      <c r="N194" s="220" t="s">
        <v>38</v>
      </c>
      <c r="O194" s="89"/>
      <c r="P194" s="221">
        <f>O194*H194</f>
        <v>0</v>
      </c>
      <c r="Q194" s="221">
        <v>0</v>
      </c>
      <c r="R194" s="221">
        <f>Q194*H194</f>
        <v>0</v>
      </c>
      <c r="S194" s="221">
        <v>0</v>
      </c>
      <c r="T194" s="222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3" t="s">
        <v>296</v>
      </c>
      <c r="AT194" s="223" t="s">
        <v>119</v>
      </c>
      <c r="AU194" s="223" t="s">
        <v>83</v>
      </c>
      <c r="AY194" s="15" t="s">
        <v>117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5" t="s">
        <v>78</v>
      </c>
      <c r="BK194" s="224">
        <f>ROUND(I194*H194,2)</f>
        <v>0</v>
      </c>
      <c r="BL194" s="15" t="s">
        <v>296</v>
      </c>
      <c r="BM194" s="223" t="s">
        <v>310</v>
      </c>
    </row>
    <row r="195" spans="1:65" s="2" customFormat="1" ht="24.15" customHeight="1">
      <c r="A195" s="36"/>
      <c r="B195" s="37"/>
      <c r="C195" s="211" t="s">
        <v>311</v>
      </c>
      <c r="D195" s="211" t="s">
        <v>119</v>
      </c>
      <c r="E195" s="212" t="s">
        <v>312</v>
      </c>
      <c r="F195" s="213" t="s">
        <v>313</v>
      </c>
      <c r="G195" s="214" t="s">
        <v>295</v>
      </c>
      <c r="H195" s="215">
        <v>1</v>
      </c>
      <c r="I195" s="216"/>
      <c r="J195" s="217">
        <f>ROUND(I195*H195,2)</f>
        <v>0</v>
      </c>
      <c r="K195" s="218"/>
      <c r="L195" s="42"/>
      <c r="M195" s="219" t="s">
        <v>1</v>
      </c>
      <c r="N195" s="220" t="s">
        <v>38</v>
      </c>
      <c r="O195" s="89"/>
      <c r="P195" s="221">
        <f>O195*H195</f>
        <v>0</v>
      </c>
      <c r="Q195" s="221">
        <v>0</v>
      </c>
      <c r="R195" s="221">
        <f>Q195*H195</f>
        <v>0</v>
      </c>
      <c r="S195" s="221">
        <v>0</v>
      </c>
      <c r="T195" s="222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3" t="s">
        <v>296</v>
      </c>
      <c r="AT195" s="223" t="s">
        <v>119</v>
      </c>
      <c r="AU195" s="223" t="s">
        <v>83</v>
      </c>
      <c r="AY195" s="15" t="s">
        <v>117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5" t="s">
        <v>78</v>
      </c>
      <c r="BK195" s="224">
        <f>ROUND(I195*H195,2)</f>
        <v>0</v>
      </c>
      <c r="BL195" s="15" t="s">
        <v>296</v>
      </c>
      <c r="BM195" s="223" t="s">
        <v>314</v>
      </c>
    </row>
    <row r="196" spans="1:63" s="12" customFormat="1" ht="22.8" customHeight="1">
      <c r="A196" s="12"/>
      <c r="B196" s="195"/>
      <c r="C196" s="196"/>
      <c r="D196" s="197" t="s">
        <v>72</v>
      </c>
      <c r="E196" s="209" t="s">
        <v>315</v>
      </c>
      <c r="F196" s="209" t="s">
        <v>316</v>
      </c>
      <c r="G196" s="196"/>
      <c r="H196" s="196"/>
      <c r="I196" s="199"/>
      <c r="J196" s="210">
        <f>BK196</f>
        <v>0</v>
      </c>
      <c r="K196" s="196"/>
      <c r="L196" s="201"/>
      <c r="M196" s="202"/>
      <c r="N196" s="203"/>
      <c r="O196" s="203"/>
      <c r="P196" s="204">
        <f>P197</f>
        <v>0</v>
      </c>
      <c r="Q196" s="203"/>
      <c r="R196" s="204">
        <f>R197</f>
        <v>0</v>
      </c>
      <c r="S196" s="203"/>
      <c r="T196" s="205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6" t="s">
        <v>139</v>
      </c>
      <c r="AT196" s="207" t="s">
        <v>72</v>
      </c>
      <c r="AU196" s="207" t="s">
        <v>78</v>
      </c>
      <c r="AY196" s="206" t="s">
        <v>117</v>
      </c>
      <c r="BK196" s="208">
        <f>BK197</f>
        <v>0</v>
      </c>
    </row>
    <row r="197" spans="1:65" s="2" customFormat="1" ht="21.75" customHeight="1">
      <c r="A197" s="36"/>
      <c r="B197" s="37"/>
      <c r="C197" s="211" t="s">
        <v>317</v>
      </c>
      <c r="D197" s="211" t="s">
        <v>119</v>
      </c>
      <c r="E197" s="212" t="s">
        <v>318</v>
      </c>
      <c r="F197" s="213" t="s">
        <v>319</v>
      </c>
      <c r="G197" s="214" t="s">
        <v>295</v>
      </c>
      <c r="H197" s="215">
        <v>1</v>
      </c>
      <c r="I197" s="216"/>
      <c r="J197" s="217">
        <f>ROUND(I197*H197,2)</f>
        <v>0</v>
      </c>
      <c r="K197" s="218"/>
      <c r="L197" s="42"/>
      <c r="M197" s="219" t="s">
        <v>1</v>
      </c>
      <c r="N197" s="220" t="s">
        <v>38</v>
      </c>
      <c r="O197" s="89"/>
      <c r="P197" s="221">
        <f>O197*H197</f>
        <v>0</v>
      </c>
      <c r="Q197" s="221">
        <v>0</v>
      </c>
      <c r="R197" s="221">
        <f>Q197*H197</f>
        <v>0</v>
      </c>
      <c r="S197" s="221">
        <v>0</v>
      </c>
      <c r="T197" s="222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3" t="s">
        <v>296</v>
      </c>
      <c r="AT197" s="223" t="s">
        <v>119</v>
      </c>
      <c r="AU197" s="223" t="s">
        <v>83</v>
      </c>
      <c r="AY197" s="15" t="s">
        <v>117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5" t="s">
        <v>78</v>
      </c>
      <c r="BK197" s="224">
        <f>ROUND(I197*H197,2)</f>
        <v>0</v>
      </c>
      <c r="BL197" s="15" t="s">
        <v>296</v>
      </c>
      <c r="BM197" s="223" t="s">
        <v>320</v>
      </c>
    </row>
    <row r="198" spans="1:63" s="12" customFormat="1" ht="22.8" customHeight="1">
      <c r="A198" s="12"/>
      <c r="B198" s="195"/>
      <c r="C198" s="196"/>
      <c r="D198" s="197" t="s">
        <v>72</v>
      </c>
      <c r="E198" s="209" t="s">
        <v>321</v>
      </c>
      <c r="F198" s="209" t="s">
        <v>322</v>
      </c>
      <c r="G198" s="196"/>
      <c r="H198" s="196"/>
      <c r="I198" s="199"/>
      <c r="J198" s="210">
        <f>BK198</f>
        <v>0</v>
      </c>
      <c r="K198" s="196"/>
      <c r="L198" s="201"/>
      <c r="M198" s="202"/>
      <c r="N198" s="203"/>
      <c r="O198" s="203"/>
      <c r="P198" s="204">
        <f>SUM(P199:P200)</f>
        <v>0</v>
      </c>
      <c r="Q198" s="203"/>
      <c r="R198" s="204">
        <f>SUM(R199:R200)</f>
        <v>0</v>
      </c>
      <c r="S198" s="203"/>
      <c r="T198" s="205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6" t="s">
        <v>139</v>
      </c>
      <c r="AT198" s="207" t="s">
        <v>72</v>
      </c>
      <c r="AU198" s="207" t="s">
        <v>78</v>
      </c>
      <c r="AY198" s="206" t="s">
        <v>117</v>
      </c>
      <c r="BK198" s="208">
        <f>SUM(BK199:BK200)</f>
        <v>0</v>
      </c>
    </row>
    <row r="199" spans="1:65" s="2" customFormat="1" ht="16.5" customHeight="1">
      <c r="A199" s="36"/>
      <c r="B199" s="37"/>
      <c r="C199" s="211" t="s">
        <v>323</v>
      </c>
      <c r="D199" s="211" t="s">
        <v>119</v>
      </c>
      <c r="E199" s="212" t="s">
        <v>324</v>
      </c>
      <c r="F199" s="213" t="s">
        <v>325</v>
      </c>
      <c r="G199" s="214" t="s">
        <v>295</v>
      </c>
      <c r="H199" s="215">
        <v>1</v>
      </c>
      <c r="I199" s="216"/>
      <c r="J199" s="217">
        <f>ROUND(I199*H199,2)</f>
        <v>0</v>
      </c>
      <c r="K199" s="218"/>
      <c r="L199" s="42"/>
      <c r="M199" s="219" t="s">
        <v>1</v>
      </c>
      <c r="N199" s="220" t="s">
        <v>38</v>
      </c>
      <c r="O199" s="89"/>
      <c r="P199" s="221">
        <f>O199*H199</f>
        <v>0</v>
      </c>
      <c r="Q199" s="221">
        <v>0</v>
      </c>
      <c r="R199" s="221">
        <f>Q199*H199</f>
        <v>0</v>
      </c>
      <c r="S199" s="221">
        <v>0</v>
      </c>
      <c r="T199" s="222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3" t="s">
        <v>296</v>
      </c>
      <c r="AT199" s="223" t="s">
        <v>119</v>
      </c>
      <c r="AU199" s="223" t="s">
        <v>83</v>
      </c>
      <c r="AY199" s="15" t="s">
        <v>117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5" t="s">
        <v>78</v>
      </c>
      <c r="BK199" s="224">
        <f>ROUND(I199*H199,2)</f>
        <v>0</v>
      </c>
      <c r="BL199" s="15" t="s">
        <v>296</v>
      </c>
      <c r="BM199" s="223" t="s">
        <v>326</v>
      </c>
    </row>
    <row r="200" spans="1:65" s="2" customFormat="1" ht="24.15" customHeight="1">
      <c r="A200" s="36"/>
      <c r="B200" s="37"/>
      <c r="C200" s="211" t="s">
        <v>327</v>
      </c>
      <c r="D200" s="211" t="s">
        <v>119</v>
      </c>
      <c r="E200" s="212" t="s">
        <v>328</v>
      </c>
      <c r="F200" s="213" t="s">
        <v>329</v>
      </c>
      <c r="G200" s="214" t="s">
        <v>330</v>
      </c>
      <c r="H200" s="215">
        <v>20</v>
      </c>
      <c r="I200" s="216"/>
      <c r="J200" s="217">
        <f>ROUND(I200*H200,2)</f>
        <v>0</v>
      </c>
      <c r="K200" s="218"/>
      <c r="L200" s="42"/>
      <c r="M200" s="248" t="s">
        <v>1</v>
      </c>
      <c r="N200" s="249" t="s">
        <v>38</v>
      </c>
      <c r="O200" s="250"/>
      <c r="P200" s="251">
        <f>O200*H200</f>
        <v>0</v>
      </c>
      <c r="Q200" s="251">
        <v>0</v>
      </c>
      <c r="R200" s="251">
        <f>Q200*H200</f>
        <v>0</v>
      </c>
      <c r="S200" s="251">
        <v>0</v>
      </c>
      <c r="T200" s="252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3" t="s">
        <v>296</v>
      </c>
      <c r="AT200" s="223" t="s">
        <v>119</v>
      </c>
      <c r="AU200" s="223" t="s">
        <v>83</v>
      </c>
      <c r="AY200" s="15" t="s">
        <v>117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5" t="s">
        <v>78</v>
      </c>
      <c r="BK200" s="224">
        <f>ROUND(I200*H200,2)</f>
        <v>0</v>
      </c>
      <c r="BL200" s="15" t="s">
        <v>296</v>
      </c>
      <c r="BM200" s="223" t="s">
        <v>331</v>
      </c>
    </row>
    <row r="201" spans="1:31" s="2" customFormat="1" ht="6.95" customHeight="1">
      <c r="A201" s="36"/>
      <c r="B201" s="64"/>
      <c r="C201" s="65"/>
      <c r="D201" s="65"/>
      <c r="E201" s="65"/>
      <c r="F201" s="65"/>
      <c r="G201" s="65"/>
      <c r="H201" s="65"/>
      <c r="I201" s="65"/>
      <c r="J201" s="65"/>
      <c r="K201" s="65"/>
      <c r="L201" s="42"/>
      <c r="M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</row>
  </sheetData>
  <sheetProtection password="CFC9" sheet="1" objects="1" scenarios="1" formatColumns="0" formatRows="0" autoFilter="0"/>
  <autoFilter ref="C123:K200"/>
  <mergeCells count="6">
    <mergeCell ref="E7:H7"/>
    <mergeCell ref="E16:H16"/>
    <mergeCell ref="E25:H25"/>
    <mergeCell ref="E85:H85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0"/>
      <c r="C3" s="131"/>
      <c r="D3" s="131"/>
      <c r="E3" s="131"/>
      <c r="F3" s="131"/>
      <c r="G3" s="131"/>
      <c r="H3" s="18"/>
    </row>
    <row r="4" spans="2:8" s="1" customFormat="1" ht="24.95" customHeight="1">
      <c r="B4" s="18"/>
      <c r="C4" s="132" t="s">
        <v>332</v>
      </c>
      <c r="H4" s="18"/>
    </row>
    <row r="5" spans="2:8" s="1" customFormat="1" ht="12" customHeight="1">
      <c r="B5" s="18"/>
      <c r="C5" s="253" t="s">
        <v>13</v>
      </c>
      <c r="D5" s="140" t="s">
        <v>14</v>
      </c>
      <c r="E5" s="1"/>
      <c r="F5" s="1"/>
      <c r="H5" s="18"/>
    </row>
    <row r="6" spans="2:8" s="1" customFormat="1" ht="36.95" customHeight="1">
      <c r="B6" s="18"/>
      <c r="C6" s="254" t="s">
        <v>16</v>
      </c>
      <c r="D6" s="255" t="s">
        <v>17</v>
      </c>
      <c r="E6" s="1"/>
      <c r="F6" s="1"/>
      <c r="H6" s="18"/>
    </row>
    <row r="7" spans="2:8" s="1" customFormat="1" ht="16.5" customHeight="1">
      <c r="B7" s="18"/>
      <c r="C7" s="134" t="s">
        <v>22</v>
      </c>
      <c r="D7" s="137" t="str">
        <f>'Rekapitulace stavby'!AN8</f>
        <v>10. 10. 2023</v>
      </c>
      <c r="H7" s="18"/>
    </row>
    <row r="8" spans="1:8" s="2" customFormat="1" ht="10.8" customHeight="1">
      <c r="A8" s="36"/>
      <c r="B8" s="42"/>
      <c r="C8" s="36"/>
      <c r="D8" s="36"/>
      <c r="E8" s="36"/>
      <c r="F8" s="36"/>
      <c r="G8" s="36"/>
      <c r="H8" s="42"/>
    </row>
    <row r="9" spans="1:8" s="11" customFormat="1" ht="29.25" customHeight="1">
      <c r="A9" s="183"/>
      <c r="B9" s="256"/>
      <c r="C9" s="257" t="s">
        <v>54</v>
      </c>
      <c r="D9" s="258" t="s">
        <v>55</v>
      </c>
      <c r="E9" s="258" t="s">
        <v>104</v>
      </c>
      <c r="F9" s="259" t="s">
        <v>333</v>
      </c>
      <c r="G9" s="183"/>
      <c r="H9" s="256"/>
    </row>
    <row r="10" spans="1:8" s="2" customFormat="1" ht="26.4" customHeight="1">
      <c r="A10" s="36"/>
      <c r="B10" s="42"/>
      <c r="C10" s="260" t="s">
        <v>14</v>
      </c>
      <c r="D10" s="260" t="s">
        <v>17</v>
      </c>
      <c r="E10" s="36"/>
      <c r="F10" s="36"/>
      <c r="G10" s="36"/>
      <c r="H10" s="42"/>
    </row>
    <row r="11" spans="1:8" s="2" customFormat="1" ht="16.8" customHeight="1">
      <c r="A11" s="36"/>
      <c r="B11" s="42"/>
      <c r="C11" s="261" t="s">
        <v>80</v>
      </c>
      <c r="D11" s="262" t="s">
        <v>81</v>
      </c>
      <c r="E11" s="263" t="s">
        <v>1</v>
      </c>
      <c r="F11" s="264">
        <v>145</v>
      </c>
      <c r="G11" s="36"/>
      <c r="H11" s="42"/>
    </row>
    <row r="12" spans="1:8" s="2" customFormat="1" ht="16.8" customHeight="1">
      <c r="A12" s="36"/>
      <c r="B12" s="42"/>
      <c r="C12" s="265" t="s">
        <v>80</v>
      </c>
      <c r="D12" s="265" t="s">
        <v>160</v>
      </c>
      <c r="E12" s="15" t="s">
        <v>1</v>
      </c>
      <c r="F12" s="266">
        <v>145</v>
      </c>
      <c r="G12" s="36"/>
      <c r="H12" s="42"/>
    </row>
    <row r="13" spans="1:8" s="2" customFormat="1" ht="16.8" customHeight="1">
      <c r="A13" s="36"/>
      <c r="B13" s="42"/>
      <c r="C13" s="267" t="s">
        <v>334</v>
      </c>
      <c r="D13" s="36"/>
      <c r="E13" s="36"/>
      <c r="F13" s="36"/>
      <c r="G13" s="36"/>
      <c r="H13" s="42"/>
    </row>
    <row r="14" spans="1:8" s="2" customFormat="1" ht="12">
      <c r="A14" s="36"/>
      <c r="B14" s="42"/>
      <c r="C14" s="265" t="s">
        <v>157</v>
      </c>
      <c r="D14" s="265" t="s">
        <v>158</v>
      </c>
      <c r="E14" s="15" t="s">
        <v>122</v>
      </c>
      <c r="F14" s="266">
        <v>145</v>
      </c>
      <c r="G14" s="36"/>
      <c r="H14" s="42"/>
    </row>
    <row r="15" spans="1:8" s="2" customFormat="1" ht="16.8" customHeight="1">
      <c r="A15" s="36"/>
      <c r="B15" s="42"/>
      <c r="C15" s="265" t="s">
        <v>162</v>
      </c>
      <c r="D15" s="265" t="s">
        <v>163</v>
      </c>
      <c r="E15" s="15" t="s">
        <v>122</v>
      </c>
      <c r="F15" s="266">
        <v>145</v>
      </c>
      <c r="G15" s="36"/>
      <c r="H15" s="42"/>
    </row>
    <row r="16" spans="1:8" s="2" customFormat="1" ht="12">
      <c r="A16" s="36"/>
      <c r="B16" s="42"/>
      <c r="C16" s="265" t="s">
        <v>173</v>
      </c>
      <c r="D16" s="265" t="s">
        <v>174</v>
      </c>
      <c r="E16" s="15" t="s">
        <v>122</v>
      </c>
      <c r="F16" s="266">
        <v>116</v>
      </c>
      <c r="G16" s="36"/>
      <c r="H16" s="42"/>
    </row>
    <row r="17" spans="1:8" s="2" customFormat="1" ht="12">
      <c r="A17" s="36"/>
      <c r="B17" s="42"/>
      <c r="C17" s="265" t="s">
        <v>183</v>
      </c>
      <c r="D17" s="265" t="s">
        <v>184</v>
      </c>
      <c r="E17" s="15" t="s">
        <v>122</v>
      </c>
      <c r="F17" s="266">
        <v>145</v>
      </c>
      <c r="G17" s="36"/>
      <c r="H17" s="42"/>
    </row>
    <row r="18" spans="1:8" s="2" customFormat="1" ht="16.8" customHeight="1">
      <c r="A18" s="36"/>
      <c r="B18" s="42"/>
      <c r="C18" s="265" t="s">
        <v>187</v>
      </c>
      <c r="D18" s="265" t="s">
        <v>188</v>
      </c>
      <c r="E18" s="15" t="s">
        <v>122</v>
      </c>
      <c r="F18" s="266">
        <v>145</v>
      </c>
      <c r="G18" s="36"/>
      <c r="H18" s="42"/>
    </row>
    <row r="19" spans="1:8" s="2" customFormat="1" ht="16.8" customHeight="1">
      <c r="A19" s="36"/>
      <c r="B19" s="42"/>
      <c r="C19" s="265" t="s">
        <v>190</v>
      </c>
      <c r="D19" s="265" t="s">
        <v>191</v>
      </c>
      <c r="E19" s="15" t="s">
        <v>122</v>
      </c>
      <c r="F19" s="266">
        <v>145</v>
      </c>
      <c r="G19" s="36"/>
      <c r="H19" s="42"/>
    </row>
    <row r="20" spans="1:8" s="2" customFormat="1" ht="7.4" customHeight="1">
      <c r="A20" s="36"/>
      <c r="B20" s="163"/>
      <c r="C20" s="164"/>
      <c r="D20" s="164"/>
      <c r="E20" s="164"/>
      <c r="F20" s="164"/>
      <c r="G20" s="164"/>
      <c r="H20" s="42"/>
    </row>
    <row r="21" spans="1:8" s="2" customFormat="1" ht="12">
      <c r="A21" s="36"/>
      <c r="B21" s="36"/>
      <c r="C21" s="36"/>
      <c r="D21" s="36"/>
      <c r="E21" s="36"/>
      <c r="F21" s="36"/>
      <c r="G21" s="36"/>
      <c r="H21" s="36"/>
    </row>
  </sheetData>
  <sheetProtection password="CFC9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PRACOVNA-2015\PRACOVNA</dc:creator>
  <cp:keywords/>
  <dc:description/>
  <cp:lastModifiedBy>PRACOVNA-2015\PRACOVNA</cp:lastModifiedBy>
  <dcterms:created xsi:type="dcterms:W3CDTF">2023-10-10T09:07:13Z</dcterms:created>
  <dcterms:modified xsi:type="dcterms:W3CDTF">2023-10-10T09:07:17Z</dcterms:modified>
  <cp:category/>
  <cp:version/>
  <cp:contentType/>
  <cp:contentStatus/>
</cp:coreProperties>
</file>