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1"/>
  </bookViews>
  <sheets>
    <sheet name="Rekapitulace stavby" sheetId="1" r:id="rId1"/>
    <sheet name="2024031 - Výměna stoupací..." sheetId="2" r:id="rId2"/>
  </sheets>
  <definedNames>
    <definedName name="_xlnm._FilterDatabase" localSheetId="1" hidden="1">'2024031 - Výměna stoupací...'!$C$139:$K$1041</definedName>
    <definedName name="_xlnm.Print_Area" localSheetId="1">'2024031 - Výměna stoupací...'!$C$4:$J$76,'2024031 - Výměna stoupací...'!$C$82:$J$123,'2024031 - Výměna stoupací...'!$C$129:$J$1041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'2024031 - Výměna stoupací...'!$139:$139</definedName>
  </definedNames>
  <calcPr calcId="191029"/>
  <extLst/>
</workbook>
</file>

<file path=xl/sharedStrings.xml><?xml version="1.0" encoding="utf-8"?>
<sst xmlns="http://schemas.openxmlformats.org/spreadsheetml/2006/main" count="9075" uniqueCount="1084">
  <si>
    <t>Export Komplet</t>
  </si>
  <si>
    <t/>
  </si>
  <si>
    <t>2.0</t>
  </si>
  <si>
    <t>False</t>
  </si>
  <si>
    <t>{4dcb173b-7f3c-45d7-8d83-02c66bd44400}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</si>
  <si>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</si>
  <si>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</si>
  <si>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</si>
  <si>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</si>
  <si>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</si>
  <si>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</si>
  <si>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</si>
  <si>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</si>
  <si>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2024031</t>
  </si>
  <si>
    <t>Stavba:</t>
  </si>
  <si>
    <t>Výměna stoupacích potrubí vody, Poliklinika  Okružní  Nymburk</t>
  </si>
  <si>
    <t>KSO:</t>
  </si>
  <si>
    <t>CC-CZ:</t>
  </si>
  <si>
    <t>Místo:</t>
  </si>
  <si>
    <t>Nymburk</t>
  </si>
  <si>
    <t>Datum:</t>
  </si>
  <si>
    <t>6. 5. 2024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</si>
  <si>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</si>
  <si>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</si>
  <si>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</si>
  <si>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</si>
  <si>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</si>
  <si>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</si>
  <si>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</si>
  <si>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</si>
  <si>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</si>
  <si>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</si>
  <si>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</si>
  <si>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</si>
  <si>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</si>
  <si>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</si>
  <si>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</si>
  <si>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</si>
  <si>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</si>
  <si>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</si>
  <si>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</si>
  <si>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</si>
  <si>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</si>
  <si>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</si>
  <si>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</si>
  <si>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</si>
  <si>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</si>
  <si>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</si>
  <si>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</si>
  <si>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</si>
  <si>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</si>
  <si>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</si>
  <si>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</si>
  <si>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</si>
  <si>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</si>
  <si>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</si>
  <si>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</si>
  <si>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</si>
  <si>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</si>
  <si>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</si>
  <si>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</si>
  <si>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</si>
  <si>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</si>
  <si>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</si>
  <si>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</si>
  <si>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</si>
  <si>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</si>
  <si>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</si>
  <si>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</si>
  <si>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</si>
  <si>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</si>
  <si>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</si>
  <si>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</si>
  <si>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</si>
  <si>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</si>
  <si>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</si>
  <si>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</si>
  <si>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</si>
  <si>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</si>
  <si>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</si>
  <si>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</si>
  <si>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</si>
  <si>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</si>
  <si>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</si>
  <si>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</si>
  <si>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</si>
  <si>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 Úpravy povrchů, podlahy a osazování výplní</t>
  </si>
  <si>
    <t xml:space="preserve">      61 - Úprava povrchů vnitřních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</si>
  <si>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</si>
  <si>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</si>
  <si>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</si>
  <si>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</si>
  <si>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</si>
  <si>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</si>
  <si>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     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</si>
  <si>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</si>
  <si>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</si>
  <si>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</si>
  <si>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</si>
  <si>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</si>
  <si>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</si>
  <si>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 xml:space="preserve">    741 - Elektroinstalace - silnoproud</t>
  </si>
  <si>
    <t xml:space="preserve">    763 - Konstrukce suché výstavby</t>
  </si>
  <si>
    <t xml:space="preserve">    766 - Konstrukce truhlářské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</si>
  <si>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</si>
  <si>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</si>
  <si>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</si>
  <si>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</si>
  <si>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VRN -  Vedlejší rozpočtové náklady</t>
  </si>
  <si>
    <t xml:space="preserve">    VRN3 -  Zařízení staveniště</t>
  </si>
  <si>
    <t xml:space="preserve">    VRN6 - Územní vlivy</t>
  </si>
  <si>
    <t xml:space="preserve">    VRN7 - Provozní vlivy</t>
  </si>
  <si>
    <t xml:space="preserve">    VRN8 -  Přesun stavebních kapacit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</si>
  <si>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</si>
  <si>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</si>
  <si>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</si>
  <si>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</si>
  <si>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</si>
  <si>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</si>
  <si>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</si>
  <si>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</si>
  <si>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</si>
  <si>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</si>
  <si>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</si>
  <si>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</si>
  <si>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</si>
  <si>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</si>
  <si>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</si>
  <si>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</si>
  <si>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</si>
  <si>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 xml:space="preserve"> Úpravy povrchů, podlahy a osazování výplní</t>
  </si>
  <si>
    <t>61</t>
  </si>
  <si>
    <t>Úprava povrchů vnitřních</t>
  </si>
  <si>
    <t>K</t>
  </si>
  <si>
    <t>612135101</t>
  </si>
  <si>
    <t>Hrubá výplň rýh ve stěnách maltou jakékoli šířky rýhy</t>
  </si>
  <si>
    <t>m2</t>
  </si>
  <si>
    <t>4</t>
  </si>
  <si>
    <t>3</t>
  </si>
  <si>
    <t>1905794645</t>
  </si>
  <si>
    <t>VV</t>
  </si>
  <si>
    <t>" Zához Elektro</t>
  </si>
  <si>
    <t>" 1PP</t>
  </si>
  <si>
    <t>0,1*(1,4+19)" 006A</t>
  </si>
  <si>
    <t>0,1*(1,4+1)" 007A</t>
  </si>
  <si>
    <t>0,1*(1,4+1)" 008A</t>
  </si>
  <si>
    <t>0,1*(1,4+1)" 009A</t>
  </si>
  <si>
    <t>0,1*(0,9+1,4)" 041A</t>
  </si>
  <si>
    <t>0,1*(0,9++1,4)" 042A</t>
  </si>
  <si>
    <t>Mezisoučet</t>
  </si>
  <si>
    <t>" 1NP</t>
  </si>
  <si>
    <t>0,1*(1,4++1)" 106A</t>
  </si>
  <si>
    <t>0,1*(1,4+1)" 107A</t>
  </si>
  <si>
    <t>0,1*(3+2)" 109A</t>
  </si>
  <si>
    <t>0,1*(1,5+0,9)" 110A</t>
  </si>
  <si>
    <t>0,1*(1,4+0,9)" 111A</t>
  </si>
  <si>
    <t>0,1*(1,4+0,9)" 112A</t>
  </si>
  <si>
    <t>0,1*(1,4+0,9)" 113A</t>
  </si>
  <si>
    <t>" 2NP</t>
  </si>
  <si>
    <t>0,1*(1,4+1)" 206A</t>
  </si>
  <si>
    <t>0,1*(1,4+1)" 207A</t>
  </si>
  <si>
    <t>0,1*(1,4+1)" 208A</t>
  </si>
  <si>
    <t>0,1*(1,45+1)" 209A</t>
  </si>
  <si>
    <t>0,1*(1,5+0,9)" 210A</t>
  </si>
  <si>
    <t>0,1*(1,4+0,9)" 211A</t>
  </si>
  <si>
    <t>0,1*(1,4+0,9)" 212A</t>
  </si>
  <si>
    <t>0,1*(1,4+0,9)" 213A</t>
  </si>
  <si>
    <t>" 3NP</t>
  </si>
  <si>
    <t>0,1*(1,4+1)" 306A</t>
  </si>
  <si>
    <t>0,1*(1,4+1)" 307A</t>
  </si>
  <si>
    <t>0,1*(1,4+1)" 308A</t>
  </si>
  <si>
    <t>0,1*(1,45+1)" 309A</t>
  </si>
  <si>
    <t>01*(1,5+0,9)" 310A</t>
  </si>
  <si>
    <t>0,1*(1,4+0,9)" 311A</t>
  </si>
  <si>
    <t>0,1*(1,4+0,9)" 312A</t>
  </si>
  <si>
    <t>0,1*(1,4+0,9)" 313A</t>
  </si>
  <si>
    <t>" Zához po vybouraných příčkách</t>
  </si>
  <si>
    <t>0,2*8*2,95" 1PP</t>
  </si>
  <si>
    <t>0,2*8*2,95" 1NP</t>
  </si>
  <si>
    <t>0,2*8*2,95" 2NP</t>
  </si>
  <si>
    <t>0,2*8*2,95" 3NP</t>
  </si>
  <si>
    <t>" Zához vodovod</t>
  </si>
  <si>
    <t>0,15*12" 1PP</t>
  </si>
  <si>
    <t>0,15*16" 1NP</t>
  </si>
  <si>
    <t>0,15*16" 2NP</t>
  </si>
  <si>
    <t>0,15*16" 3NP</t>
  </si>
  <si>
    <t>0,3*1,1*43" stoupačky</t>
  </si>
  <si>
    <t>Součet</t>
  </si>
  <si>
    <t>612135011</t>
  </si>
  <si>
    <t>Vyrovnání podkladu vnitřních stěn tmelem tl do 2 mm</t>
  </si>
  <si>
    <t>-1155144754</t>
  </si>
  <si>
    <t>" Pod keramický obklad</t>
  </si>
  <si>
    <t>2,6*(1+1+1,4+1,4+0,9+0,9+1,4+1,4)-3*(0,6*1,97)" 006A</t>
  </si>
  <si>
    <t>2,6*(1+1+1,4+1,4+0,9+0,9+1,4+1,4)-3*(0,6*1,97)" 007A</t>
  </si>
  <si>
    <t>2,6*(2+2+1,4+1,4)-(0,6*1,97)" 008A</t>
  </si>
  <si>
    <t>2,6*(2+2+1,45+1,45)-(0,6*1,97)" 009A</t>
  </si>
  <si>
    <t>2,6*(2+2+1,6+1,6)-(0,6*1,97)" 041A</t>
  </si>
  <si>
    <t>2,6*(2+2+1,4+1,4)-(0,6*1,97)" 042A</t>
  </si>
  <si>
    <t>2,6*(1,4+1,4+2+2)-(0,6*1,97)" 106A</t>
  </si>
  <si>
    <t>2,6*(1,4+1,4+2+2)-(0,6*1,97)" 107A</t>
  </si>
  <si>
    <t>2,6*(2+2+3+3)-(0,9*1,97)" 109A</t>
  </si>
  <si>
    <t>2,6*(1,5+1,5+0,9+0,9+1,5+1,5+0,95+0,95)-3*(0,6*1,97)" 110A</t>
  </si>
  <si>
    <t>2,6*(1,4+1,4+0,9+0,9+1,4+1,4+0,95+0,95)-3*(0,6*1,97)" 111A</t>
  </si>
  <si>
    <t>2,6*(2+2+1,4+1,4)-(0,6*1,97)" 112A</t>
  </si>
  <si>
    <t>2,6*(2+2+1,4+1,4)-(0,6*1,97)" 113A</t>
  </si>
  <si>
    <t>2,6*(1,4+1,4+2+2)-(0,6*1,97)" 206A</t>
  </si>
  <si>
    <t>2,6*(1,4+1,4+2+2)-(0,6*1,97)" 207A</t>
  </si>
  <si>
    <t>2,6*(1,4+1,4+1+1+1,4+1,4+0,9+0,9)-3*(0,6*1,97)" 208A</t>
  </si>
  <si>
    <t>2,6*(1,45+1,45+1+1+1,45+1,45+0,9+0,9)-3*(0,6*1,97)" 209A</t>
  </si>
  <si>
    <t>2,6*(1,5+1,5+0,9+0,9+1,5+1,5+0,95+0,95)-3*(0,6*1,97)" 210A</t>
  </si>
  <si>
    <t>2,6*(1,4+1,4+0,9+0,9+1,4+1,4+0,95+0,95)-3*(0,6*1,97)" 211A</t>
  </si>
  <si>
    <t>2,6*(1,4+1,4+2+2)-(0,6*1,97)" 212A</t>
  </si>
  <si>
    <t>2,6*(1,4+1,4+2+2)-(0,6*1,97)" 213A</t>
  </si>
  <si>
    <t>2,6*(1,4+1,4+2+2)-(0,6*1,97)" 306A</t>
  </si>
  <si>
    <t>2,6*(1,4+1,4+2+2)-(0,6*1,97)" 307A</t>
  </si>
  <si>
    <t>2,6*(1,4+1,4+1+1+1,4+1,4+0,9+0,9)-3*(0,6*1,97)" 308A</t>
  </si>
  <si>
    <t>2,6*(1,45+1,45+1+1+1,45+1,45+0,9+0,9)-3*(0,6*1,97)" 309A</t>
  </si>
  <si>
    <t>2,6*(1,5+1,5+0,9+0,9+1,5+1,5+0,95+0,95)-3*(0,6*1,97)" 310A</t>
  </si>
  <si>
    <t>2,6*(1,4+1,4+0,9+0,9+1,4+1,4+0,95+0,95)-3*(0,6*1,97)" 311A</t>
  </si>
  <si>
    <t>2,6*(1,4+1,4+2+2)-(0,6*1,97)" 312A</t>
  </si>
  <si>
    <t>2,6*(1,4+1,4+2+2)-(0,6*1,97)" 313A</t>
  </si>
  <si>
    <t>612135095</t>
  </si>
  <si>
    <t>Příplatek k vyrovnání vnitřních stěn tmelem za každý dalších 1 mm tl</t>
  </si>
  <si>
    <t>-1976842580</t>
  </si>
  <si>
    <t>63</t>
  </si>
  <si>
    <t>Podlahy a podlahové konstrukce</t>
  </si>
  <si>
    <t>631312141</t>
  </si>
  <si>
    <t>Doplnění rýh v dosavadních mazaninách betonem prostým</t>
  </si>
  <si>
    <t>m3</t>
  </si>
  <si>
    <t>853005366</t>
  </si>
  <si>
    <t>" doplnění po vybouraných příčkách</t>
  </si>
  <si>
    <t>0,15*0,1*(1,4+1,45+1,4+1,4)" 1PP</t>
  </si>
  <si>
    <t>0,15*0,1*(1,4+1,4+1,4+1,4)" 1NP</t>
  </si>
  <si>
    <t>0,15*0,1*(1,4+1,4+1,4+1,4)" 2NP</t>
  </si>
  <si>
    <t>0,15*0,1*(1,4+1,4+1,4+1,4)" 3NP</t>
  </si>
  <si>
    <t>5</t>
  </si>
  <si>
    <t>632451101</t>
  </si>
  <si>
    <t>Cementový samonivelační potěr ze suchých směsí tl přes 2 do 5 mm</t>
  </si>
  <si>
    <t>-52699181</t>
  </si>
  <si>
    <t>2,8+2,8+2,9+3+3+2,8" 1PP</t>
  </si>
  <si>
    <t>2,9+2,9+6,1+3,1+2,8+2,8+2,8" 1NP</t>
  </si>
  <si>
    <t>2,8+2,8+2,9+2,9+3,1+2,8+2,8+2,8" 2NP</t>
  </si>
  <si>
    <t>2,8+2,8+2,9+2,9+3,1+2,8+2,8+2,8" 3NP</t>
  </si>
  <si>
    <t>9</t>
  </si>
  <si>
    <t>Ostatní konstrukce a práce, bourání</t>
  </si>
  <si>
    <t>94</t>
  </si>
  <si>
    <t>Lešení a stavební výtahy</t>
  </si>
  <si>
    <t>949101111</t>
  </si>
  <si>
    <t>Lešení pomocné pro objekty pozemních staveb s lešeňovou podlahou v do 1,9 m zatížení do 150 kg/m2</t>
  </si>
  <si>
    <t>-2107054946</t>
  </si>
  <si>
    <t>95</t>
  </si>
  <si>
    <t>Různé dokončovací konstrukce a práce pozemních staveb</t>
  </si>
  <si>
    <t>7</t>
  </si>
  <si>
    <t>952901111</t>
  </si>
  <si>
    <t>Vyčištění budov bytové a občanské výstavby při výšce podlaží do 4 m</t>
  </si>
  <si>
    <t>1923504751</t>
  </si>
  <si>
    <t>96</t>
  </si>
  <si>
    <t>Bourání konstrukcí</t>
  </si>
  <si>
    <t>8</t>
  </si>
  <si>
    <t>962031132</t>
  </si>
  <si>
    <t>Bourání příček nebo přizdívek z cihel pálených tl do 100 mm</t>
  </si>
  <si>
    <t>-1559321015</t>
  </si>
  <si>
    <t>2,95*(1,4+1,45+1,4+1,4)-4*(0,6*2,1)" 1PP</t>
  </si>
  <si>
    <t>2,95*(1,4+1,4+1,4+1,4)-4*(0,6*2,1)" 1NP</t>
  </si>
  <si>
    <t>2,95*(1,4+1,4+1,4+1,4)-4*(0,6*2,1)" 2NP</t>
  </si>
  <si>
    <t>2,95*(1,4+1,4+1,4+1,4)-4*(0,6*2,1)" 3NP</t>
  </si>
  <si>
    <t>965081213</t>
  </si>
  <si>
    <t>Bourání podlah z dlaždic keramických nebo xylolitových tl do 10 mm plochy přes 1 m2</t>
  </si>
  <si>
    <t>381617660</t>
  </si>
  <si>
    <t>(1,4*1)+(1,4*0,9)" 006A</t>
  </si>
  <si>
    <t>(1,4*1)+(1,4*0,9)" 007A</t>
  </si>
  <si>
    <t>(1,4*1)+(1,4*0,9)" 008A</t>
  </si>
  <si>
    <t>(1,45*1)-(0,25*0,25)+(1,45*0,9)" 009A</t>
  </si>
  <si>
    <t>(0,9*1,4)+(0,9*1,65)-(0,25*0,25)" 041A</t>
  </si>
  <si>
    <t>(0,9*1,4)+(0,95*1,4)" 042A</t>
  </si>
  <si>
    <t>(1,4*1)+(1,4*0,9)" 106A</t>
  </si>
  <si>
    <t>(1,4*1)+(1,4*0,9)" 107A</t>
  </si>
  <si>
    <t>3*2" 109A</t>
  </si>
  <si>
    <t>(1,5*0,9)+(1,5*0,95)-(0,25*0,25)" 110A</t>
  </si>
  <si>
    <t>(1,4*0,9)+(1,4*0,95)" 111A</t>
  </si>
  <si>
    <t>(1,4*0,9)+(1,4*0,95)" 112A</t>
  </si>
  <si>
    <t>(1,4*0,9)+(1,4*0,95)-(0,25*0,25)" 113A</t>
  </si>
  <si>
    <t>(1,4*1)+(1,4*0,9)" 206A</t>
  </si>
  <si>
    <t>(1,4*1)+(1,4*0,9)" 207A</t>
  </si>
  <si>
    <t>(1,4*1)+(1,4*0,9)" 208A</t>
  </si>
  <si>
    <t>(1,45*1)-(0,25*0,25)+(1,45*0,9)" 209A</t>
  </si>
  <si>
    <t>(1,5*0,9)+(1,5*0,95)-(0,25*0,25)" 210A</t>
  </si>
  <si>
    <t>(1,4*0,9)+(1,4*1)" 211A</t>
  </si>
  <si>
    <t>(1,4*0,9)+(1,4*0,95)" 212A</t>
  </si>
  <si>
    <t>(1,4*0,9)+(1,4*0,95)-(0,25*0,25)" 213A</t>
  </si>
  <si>
    <t>(1,4*1)+(1,4*0,9)" 306A</t>
  </si>
  <si>
    <t>(1,4*1)+(1,4*0,9)" 307A</t>
  </si>
  <si>
    <t>(1,4*1)+(1,4*0,9)" 308A</t>
  </si>
  <si>
    <t>(1,45*1)-(0,25*0,25)+(1,45*0,9)" 309A</t>
  </si>
  <si>
    <t>(1,5*0,9)+(1,5*0,95)-(0,25*0,25)" 310A</t>
  </si>
  <si>
    <t>(1,4*0,9)+(1,4*1)" 311A</t>
  </si>
  <si>
    <t>(1,4*0,9)+(1,4*0,95)" 312A</t>
  </si>
  <si>
    <t>(1,4*0,9)+(1,4*0,95)-(0,25*0,25)" 313A</t>
  </si>
  <si>
    <t>10</t>
  </si>
  <si>
    <t>781473810</t>
  </si>
  <si>
    <t>Demontáž obkladů z obkladaček keramických lepených</t>
  </si>
  <si>
    <t>-1863443614</t>
  </si>
  <si>
    <t>2*(1,4+1,4+1+1+1,4+1,4+0,9+0,9)-3*(0,6*1,97)" 006A</t>
  </si>
  <si>
    <t>2*(1,4+1,4+1+1+1,4+1,4+0,9+0,9)-3*(0,6*1,97)" 007A</t>
  </si>
  <si>
    <t>2*(1,4+1,4+1+1+1,4+1,4+0,9+0,9)-3*(0,6*1,97)" 008A</t>
  </si>
  <si>
    <t>2*(1,45+1,4+1+1+1,45+1,45+0,9+0,9)-3*(0,6*1,97)" 009A</t>
  </si>
  <si>
    <t>2*(0,9+0,9+1,4+1,4+0,9+0,9+1,65+1,65)-3*(0,6*1,97)" 041A</t>
  </si>
  <si>
    <t>2*(0,9+0,9+1,4+1,4+0,95+0,95+1,4+1,4)-3*(0,6*1,97)" 042A</t>
  </si>
  <si>
    <t>2*(1,4+1,4+1+1+1,4+1,4+0,9+0,9)-3*(0,6*1,97)" 106A</t>
  </si>
  <si>
    <t>2*(1,4+1,4+1+1+1,4+1,4+0,9+0,9)-3*(0,6*1,97)" 107A</t>
  </si>
  <si>
    <t>2*(3+3+2+2)-(0,6*1,97)" 109A</t>
  </si>
  <si>
    <t>2*(1,5+1,5+0,9+0,9+1,5+1,5+0,95+0,95)-3*(0,6*1,97)" 110A</t>
  </si>
  <si>
    <t>2*(1,4+1,4+0,9+0,9+1,4+1,4+0,95+0,95)-3*(0,6*1,97)" 111A</t>
  </si>
  <si>
    <t>2*(1,4+1,4+0,9+0,9+1,4+1,4+0,95+0,95)-3*(0,6*1,97)" 112A</t>
  </si>
  <si>
    <t>2*(1,4+1,4+0,9+0,9+1,4+1,4+0,95+0,95)-3*(0,6*1,97)" 113A</t>
  </si>
  <si>
    <t>2*(1,4+1,4+1+1+1,4+1,4+0,9+0,9)-3*(0,6*1,97)" 206A</t>
  </si>
  <si>
    <t>2*(1,4+1,4+1+1+1,4+1,4+0,9+0,9)-3*(0,6*1,97)" 207A</t>
  </si>
  <si>
    <t>2*(1,4+1,4+1+1+1,4+1,4+0,9+0,9)-3*(0,6*1,97)" 208A</t>
  </si>
  <si>
    <t>2*(1,45+1,45+1+1+1,45+1,45+0,9+0,9)-3*(0,6*1,97)" 209A</t>
  </si>
  <si>
    <t>2*(1,5+1,5+0,9+0,9+1,5+1,5+0,95+0,95)-3*(0,6*1,97)" 210A</t>
  </si>
  <si>
    <t>2*(1,4+1,4+0,9+0,9+1,4+1,4+1+1)-3*(0,6*1,97)" 211A</t>
  </si>
  <si>
    <t>2*(1,4+1,4+0,9+0,9+1,4+1,4+0,95+0,95)-3*(0,6*1,97)" 212A</t>
  </si>
  <si>
    <t>2*(1,4+1,4+0,9+0,9+1,4+1,4+0,95+0,95)-3*(0,6*1,97)" 213A</t>
  </si>
  <si>
    <t>2*(1,4+1,4+1+1+1,4+1,4+0,9+0,9)-3*(0,6*1,97)" 306A</t>
  </si>
  <si>
    <t>2*(1,4+1,4+1+1+1,4+1,4+0,9+0,9)-3*(0,6*1,97)" 307A</t>
  </si>
  <si>
    <t>2*(1,4+1,4+1+1+1,4+1,4+0,9+0,9)-3*(0,6*1,97)" 308A</t>
  </si>
  <si>
    <t>2*(1,45+1,45+1+1+1,45+1,45+0,9+0,9)-3*(0,6*1,97)" 309A</t>
  </si>
  <si>
    <t>2*(1,5+1,5+0,9+0,9+1,5+1,5+0,95+0,95)-3*(0,6*1,97)" 310A</t>
  </si>
  <si>
    <t>2*(1,4+1,4+0,9+0,9+1,4+1,4+1+1)-3*(0,6*1,97)" 311A</t>
  </si>
  <si>
    <t>2*(1,4+1,4+0,9+0,9+1,4+1,4+0,95+0,95)-3*(0,6*1,97)" 312A</t>
  </si>
  <si>
    <t>2*(1,4+1,4+0,9+0,9+1,4+1,4+0,95+0,95)-3*(0,6*1,97)" 313A</t>
  </si>
  <si>
    <t>11</t>
  </si>
  <si>
    <t>968072455</t>
  </si>
  <si>
    <t>Vybourání kovových dveřních zárubní pl do 2 m2</t>
  </si>
  <si>
    <t>-131545756</t>
  </si>
  <si>
    <t>4*(0,6*2,1)" 1PP</t>
  </si>
  <si>
    <t>4*(0,6*2,1)" 1NP</t>
  </si>
  <si>
    <t>4*(0,6*2,1)" 2NP</t>
  </si>
  <si>
    <t>4*(0,6*2,1)" 3NP</t>
  </si>
  <si>
    <t>974031121</t>
  </si>
  <si>
    <t>Vysekání rýh ve zdivu cihelném hl do 30 mm š do 30 mm</t>
  </si>
  <si>
    <t>m</t>
  </si>
  <si>
    <t>1028192010</t>
  </si>
  <si>
    <t>" Nové rozvody Elektro</t>
  </si>
  <si>
    <t>1,4+1+1,4+0,9" 006A</t>
  </si>
  <si>
    <t>1,4+1+1,4+0,9" 007A</t>
  </si>
  <si>
    <t>1,4+1+1,4+0,9" 008A</t>
  </si>
  <si>
    <t>1,4+1+1,45+0,9" 009A</t>
  </si>
  <si>
    <t>0,9+1,4+0,9+1,65" 041A</t>
  </si>
  <si>
    <t>0,9++1,4+0,95+1,4" 042A</t>
  </si>
  <si>
    <t>1,4++1+1,4+0,9" 106A</t>
  </si>
  <si>
    <t>1,4+1+1,4+0,9" 107A</t>
  </si>
  <si>
    <t>3+2" 109A</t>
  </si>
  <si>
    <t>1,5++0,9+1,5+0,95" 110A</t>
  </si>
  <si>
    <t>1,4+0,9+1,4+0,95" 111A</t>
  </si>
  <si>
    <t>1,4+0,9+1,4+0,95" 112A</t>
  </si>
  <si>
    <t>1,4+0,9+1,4+0,95" 113A</t>
  </si>
  <si>
    <t>1,4+1+1,4+0,9" 206A</t>
  </si>
  <si>
    <t>1,4+1+1,4+0,9" 207A</t>
  </si>
  <si>
    <t>1,4+1+1,4+0,9" 208A</t>
  </si>
  <si>
    <t>1,45+1+1,45+0,9" 209A</t>
  </si>
  <si>
    <t>1,5+0,9+1,5+0,95" 210A</t>
  </si>
  <si>
    <t>1,4+0,9+1,4+1" 211A</t>
  </si>
  <si>
    <t>1,4+0,9+1,4+0,95" 212A</t>
  </si>
  <si>
    <t>1,4+0,9+1,4+0,95" 213A</t>
  </si>
  <si>
    <t>1,4+1+1,4+0,9" 306A</t>
  </si>
  <si>
    <t>1,4+1+1,4+0,9" 307A</t>
  </si>
  <si>
    <t>1,4+1+1,4+0,9" 308A</t>
  </si>
  <si>
    <t>1,45+1+1,45+0,9" 309A</t>
  </si>
  <si>
    <t>1,5+0,9+1,5+0,95" 310A</t>
  </si>
  <si>
    <t>1,4+0,9+1,4+1" 311A</t>
  </si>
  <si>
    <t>1,4+0,9+1,4+0,95" 312A</t>
  </si>
  <si>
    <t>1,4+0,9+1,4+0,95" 313A</t>
  </si>
  <si>
    <t>13</t>
  </si>
  <si>
    <t>974031167</t>
  </si>
  <si>
    <t>Vysekání rýh ve zdivu cihelném hl do 150 mm š do 300 mm</t>
  </si>
  <si>
    <t>-709318438</t>
  </si>
  <si>
    <t>(2,00*8)+(2,00*8)+(2,00*6)+(2,00*8)" pro nové rozvody vody</t>
  </si>
  <si>
    <t>14</t>
  </si>
  <si>
    <t>974031287</t>
  </si>
  <si>
    <t>Vysekání rýh ve zdivu cihelném u stropu hl do 300 mm š do 300 mm</t>
  </si>
  <si>
    <t>-696592214</t>
  </si>
  <si>
    <t>4*12" pro nové stoupačky</t>
  </si>
  <si>
    <t>997</t>
  </si>
  <si>
    <t>Přesun sutě</t>
  </si>
  <si>
    <t>15</t>
  </si>
  <si>
    <t>997002611</t>
  </si>
  <si>
    <t>Nakládání suti a vybouraných hmot</t>
  </si>
  <si>
    <t>t</t>
  </si>
  <si>
    <t>1232813764</t>
  </si>
  <si>
    <t>16</t>
  </si>
  <si>
    <t>997013214</t>
  </si>
  <si>
    <t>Vnitrostaveništní doprava suti a vybouraných hmot pro budovy v přes 12 do 15 m ručně</t>
  </si>
  <si>
    <t>-835377108</t>
  </si>
  <si>
    <t>17</t>
  </si>
  <si>
    <t>997013501</t>
  </si>
  <si>
    <t>Odvoz suti a vybouraných hmot na skládku nebo meziskládku do 1 km se složením</t>
  </si>
  <si>
    <t>1213448053</t>
  </si>
  <si>
    <t>18</t>
  </si>
  <si>
    <t>997013509</t>
  </si>
  <si>
    <t>Příplatek k odvozu suti a vybouraných hmot na skládku ZKD 1 km přes 1 km</t>
  </si>
  <si>
    <t>-91534928</t>
  </si>
  <si>
    <t>37,864*11 "Přepočtené koeficientem množství</t>
  </si>
  <si>
    <t>19</t>
  </si>
  <si>
    <t>997013603</t>
  </si>
  <si>
    <t>Poplatek za uložení na skládce (skládkovné) stavebního odpadu cihelného kód odpadu 17 01 02</t>
  </si>
  <si>
    <t>1420614673</t>
  </si>
  <si>
    <t>8,388+0,274+4,86+4,848</t>
  </si>
  <si>
    <t>20</t>
  </si>
  <si>
    <t>997013631</t>
  </si>
  <si>
    <t>Poplatek za uložení na skládce (skládkovné) stavebního odpadu směsného kód odpadu 17 09 04</t>
  </si>
  <si>
    <t>-473649897</t>
  </si>
  <si>
    <t>2,801+12,181+1,368</t>
  </si>
  <si>
    <t>997013635</t>
  </si>
  <si>
    <t>Poplatek za uložení na skládce (skládkovné) komunálního odpadu kód odpadu 20 03 01</t>
  </si>
  <si>
    <t>1795471103</t>
  </si>
  <si>
    <t>1,532+1,612</t>
  </si>
  <si>
    <t>998</t>
  </si>
  <si>
    <t xml:space="preserve">      Přesun hmot</t>
  </si>
  <si>
    <t>22</t>
  </si>
  <si>
    <t>998018003</t>
  </si>
  <si>
    <t>Přesun hmot ruční pro budovy v přes 12 do 24 m</t>
  </si>
  <si>
    <t>-536025604</t>
  </si>
  <si>
    <t>PSV</t>
  </si>
  <si>
    <t>Práce a dodávky PSV</t>
  </si>
  <si>
    <t>711</t>
  </si>
  <si>
    <t>Izolace proti vodě, vlhkosti a plynům</t>
  </si>
  <si>
    <t>23</t>
  </si>
  <si>
    <t>711191001</t>
  </si>
  <si>
    <t>Provedení adhezního můstku na vodorovné ploše</t>
  </si>
  <si>
    <t>1194771580</t>
  </si>
  <si>
    <t>24</t>
  </si>
  <si>
    <t>M</t>
  </si>
  <si>
    <t>58581220</t>
  </si>
  <si>
    <t>adhezní můstek pod izolační a vyrovnávací lepící hmoty</t>
  </si>
  <si>
    <t>kg</t>
  </si>
  <si>
    <t>32</t>
  </si>
  <si>
    <t>-734595162</t>
  </si>
  <si>
    <t>80,015*0,22075 "Přepočtené koeficientem množství</t>
  </si>
  <si>
    <t>25</t>
  </si>
  <si>
    <t>711191011</t>
  </si>
  <si>
    <t>Provedení adhezního můstku na svislé ploše</t>
  </si>
  <si>
    <t>-772663680</t>
  </si>
  <si>
    <t>26</t>
  </si>
  <si>
    <t>830431283</t>
  </si>
  <si>
    <t>542,823*0,2265 "Přepočtené koeficientem množství</t>
  </si>
  <si>
    <t>27</t>
  </si>
  <si>
    <t>998711313</t>
  </si>
  <si>
    <t>Přesun hmot procentní pro izolace proti vodě, vlhkosti a plynům ruční v objektech v přes 12 do 24 m</t>
  </si>
  <si>
    <t>%</t>
  </si>
  <si>
    <t>491884996</t>
  </si>
  <si>
    <t>721</t>
  </si>
  <si>
    <t>Zdravotechnika - vnitřní kanalizace</t>
  </si>
  <si>
    <t>28</t>
  </si>
  <si>
    <t>721140802</t>
  </si>
  <si>
    <t>Demontáž potrubí litinové DN do 100</t>
  </si>
  <si>
    <t>-1611234497</t>
  </si>
  <si>
    <t>29</t>
  </si>
  <si>
    <t>721140915</t>
  </si>
  <si>
    <t>Potrubí litinové propojení potrubí DN 100</t>
  </si>
  <si>
    <t>kus</t>
  </si>
  <si>
    <t>-164684335</t>
  </si>
  <si>
    <t>30</t>
  </si>
  <si>
    <t>721140916</t>
  </si>
  <si>
    <t>Potrubí litinové propojení potrubí DN 125</t>
  </si>
  <si>
    <t>662429470</t>
  </si>
  <si>
    <t>31</t>
  </si>
  <si>
    <t>721171803</t>
  </si>
  <si>
    <t>Demontáž potrubí z PVC D do 75</t>
  </si>
  <si>
    <t>1804118194</t>
  </si>
  <si>
    <t>721174025</t>
  </si>
  <si>
    <t>Potrubí kanalizační z PP odpadní DN 110</t>
  </si>
  <si>
    <t>546993858</t>
  </si>
  <si>
    <t>33</t>
  </si>
  <si>
    <t>721174042</t>
  </si>
  <si>
    <t>Potrubí kanalizační z PP připojovací DN 40</t>
  </si>
  <si>
    <t>-398192401</t>
  </si>
  <si>
    <t>34</t>
  </si>
  <si>
    <t>721174043</t>
  </si>
  <si>
    <t>Potrubí kanalizační z PP připojovací DN 50</t>
  </si>
  <si>
    <t>-1490356047</t>
  </si>
  <si>
    <t>35</t>
  </si>
  <si>
    <t>721194104</t>
  </si>
  <si>
    <t>Vyvedení a upevnění odpadních výpustek DN 40</t>
  </si>
  <si>
    <t>1157665123</t>
  </si>
  <si>
    <t>36</t>
  </si>
  <si>
    <t>721194109</t>
  </si>
  <si>
    <t>Vyvedení a upevnění odpadních výpustek DN 110</t>
  </si>
  <si>
    <t>-453468500</t>
  </si>
  <si>
    <t>37</t>
  </si>
  <si>
    <t>721290111</t>
  </si>
  <si>
    <t>Zkouška těsnosti potrubí kanalizace vodou DN do 125</t>
  </si>
  <si>
    <t>913172499</t>
  </si>
  <si>
    <t>38</t>
  </si>
  <si>
    <t>998721313</t>
  </si>
  <si>
    <t>Přesun hmot procentní pro vnitřní kanalizaci ruční v objektech v přes 12 do 24 m</t>
  </si>
  <si>
    <t>1897540804</t>
  </si>
  <si>
    <t>722</t>
  </si>
  <si>
    <t>Zdravotechnika - vnitřní vodovod</t>
  </si>
  <si>
    <t>39</t>
  </si>
  <si>
    <t>722130801</t>
  </si>
  <si>
    <t>Demontáž potrubí ocelové pozinkované závitové DN do 25</t>
  </si>
  <si>
    <t>98847942</t>
  </si>
  <si>
    <t>310</t>
  </si>
  <si>
    <t>40</t>
  </si>
  <si>
    <t>722130913</t>
  </si>
  <si>
    <t>Potrubí pozinkované závitové přeřezání ocelové trubky DN do 25</t>
  </si>
  <si>
    <t>-377884622</t>
  </si>
  <si>
    <t>41</t>
  </si>
  <si>
    <t>722131932</t>
  </si>
  <si>
    <t>Potrubí pozinkované závitové propojení potrubí DN 20</t>
  </si>
  <si>
    <t>1710520614</t>
  </si>
  <si>
    <t>42</t>
  </si>
  <si>
    <t>722131933</t>
  </si>
  <si>
    <t>Potrubí pozinkované závitové propojení potrubí DN 25</t>
  </si>
  <si>
    <t>1578066192</t>
  </si>
  <si>
    <t>43</t>
  </si>
  <si>
    <t>722131934</t>
  </si>
  <si>
    <t>Potrubí pozinkované závitové propojení potrubí DN 32</t>
  </si>
  <si>
    <t>-2129875469</t>
  </si>
  <si>
    <t>44</t>
  </si>
  <si>
    <t>722175002</t>
  </si>
  <si>
    <t>Potrubí vodovodní plastové PP-RCT svar polyfúze D 20x2,8 mm</t>
  </si>
  <si>
    <t>-514560405</t>
  </si>
  <si>
    <t>122</t>
  </si>
  <si>
    <t>45</t>
  </si>
  <si>
    <t>722175003</t>
  </si>
  <si>
    <t>Potrubí vodovodní plastové PP-RCT svar polyfúze D 25x3,5 mm</t>
  </si>
  <si>
    <t>244959009</t>
  </si>
  <si>
    <t>82</t>
  </si>
  <si>
    <t>46</t>
  </si>
  <si>
    <t>722175004</t>
  </si>
  <si>
    <t>Potrubí vodovodní plastové PP-RCT svar polyfúze D 32x4,4 mm</t>
  </si>
  <si>
    <t>239239683</t>
  </si>
  <si>
    <t>47</t>
  </si>
  <si>
    <t>722175005</t>
  </si>
  <si>
    <t>Potrubí vodovodní plastové PP-RCT svar polyfúze D 40x5,5 mm</t>
  </si>
  <si>
    <t>629427133</t>
  </si>
  <si>
    <t>48</t>
  </si>
  <si>
    <t>722181242</t>
  </si>
  <si>
    <t>Ochrana vodovodního potrubí přilepenými termoizolačními trubicemi z PE tl přes 13 do 20 mm DN přes 22 do 45 mm</t>
  </si>
  <si>
    <t>541414846</t>
  </si>
  <si>
    <t>49</t>
  </si>
  <si>
    <t>722190401</t>
  </si>
  <si>
    <t>Vyvedení a upevnění výpustku DN do 25</t>
  </si>
  <si>
    <t>-1976144307</t>
  </si>
  <si>
    <t>88</t>
  </si>
  <si>
    <t>50</t>
  </si>
  <si>
    <t>722190901</t>
  </si>
  <si>
    <t>Uzavření nebo otevření vodovodního potrubí při opravách</t>
  </si>
  <si>
    <t>2120554833</t>
  </si>
  <si>
    <t>51</t>
  </si>
  <si>
    <t>722232061</t>
  </si>
  <si>
    <t>Kohout kulový přímý G 1/2" PN 42 do 185°C vnitřní závit s vypouštěním</t>
  </si>
  <si>
    <t>-1887538542</t>
  </si>
  <si>
    <t>52</t>
  </si>
  <si>
    <t>722232062</t>
  </si>
  <si>
    <t>Kohout kulový přímý G 3/4" PN 42 do 185°C vnitřní závit s vypouštěním</t>
  </si>
  <si>
    <t>-536405204</t>
  </si>
  <si>
    <t>53</t>
  </si>
  <si>
    <t>722290226</t>
  </si>
  <si>
    <t>Zkouška těsnosti vodovodního potrubí závitového DN do 50</t>
  </si>
  <si>
    <t>-363695676</t>
  </si>
  <si>
    <t>54</t>
  </si>
  <si>
    <t>722290234</t>
  </si>
  <si>
    <t>Proplach a dezinfekce vodovodního potrubí DN do 80</t>
  </si>
  <si>
    <t>-1329708599</t>
  </si>
  <si>
    <t>55</t>
  </si>
  <si>
    <t>998722313</t>
  </si>
  <si>
    <t>Přesun hmot procentní pro vnitřní vodovod ruční v objektech v přes 12 do 24 m</t>
  </si>
  <si>
    <t>864450710</t>
  </si>
  <si>
    <t>725</t>
  </si>
  <si>
    <t>Zdravotechnika - zařizovací předměty</t>
  </si>
  <si>
    <t>56</t>
  </si>
  <si>
    <t>725110814</t>
  </si>
  <si>
    <t>Demontáž klozetu Kombi</t>
  </si>
  <si>
    <t>soubor</t>
  </si>
  <si>
    <t>-518496646</t>
  </si>
  <si>
    <t>4+2" 1PP</t>
  </si>
  <si>
    <t>5+2" 1NP</t>
  </si>
  <si>
    <t>8" 2NP</t>
  </si>
  <si>
    <t>8" 3NP</t>
  </si>
  <si>
    <t>57</t>
  </si>
  <si>
    <t>725210821</t>
  </si>
  <si>
    <t>Demontáž umyvadel bez výtokových armatur</t>
  </si>
  <si>
    <t>758635160</t>
  </si>
  <si>
    <t>6" 1PP</t>
  </si>
  <si>
    <t>7" 1NP</t>
  </si>
  <si>
    <t>58</t>
  </si>
  <si>
    <t>725820802</t>
  </si>
  <si>
    <t>Demontáž baterie stojánkové do jednoho otvoru</t>
  </si>
  <si>
    <t>1706592498</t>
  </si>
  <si>
    <t>59</t>
  </si>
  <si>
    <t>725291655</t>
  </si>
  <si>
    <t>Montáž přebalovacího pultu závěsného</t>
  </si>
  <si>
    <t>532360531</t>
  </si>
  <si>
    <t>1" 109A</t>
  </si>
  <si>
    <t>60</t>
  </si>
  <si>
    <t>55441008</t>
  </si>
  <si>
    <t>pult přebalovací horizontální závěsný plast nosnost 22,7 kg šedý</t>
  </si>
  <si>
    <t>1571900216</t>
  </si>
  <si>
    <t>725819401</t>
  </si>
  <si>
    <t>Montáž ventilů rohových G 1/2" s připojovací trubičkou</t>
  </si>
  <si>
    <t>528476814</t>
  </si>
  <si>
    <t>29" klozety</t>
  </si>
  <si>
    <t>2*29" umyvadla</t>
  </si>
  <si>
    <t>62</t>
  </si>
  <si>
    <t>55141001R</t>
  </si>
  <si>
    <t>Rohový vřetýnkový ventil 1/2"x3/8" k umyvadlu WC (roháček)</t>
  </si>
  <si>
    <t>-582361412</t>
  </si>
  <si>
    <t>725119122</t>
  </si>
  <si>
    <t>Montáž klozetových mís kombi</t>
  </si>
  <si>
    <t>101901123</t>
  </si>
  <si>
    <t>6" 1NP</t>
  </si>
  <si>
    <t>64</t>
  </si>
  <si>
    <t>64232061</t>
  </si>
  <si>
    <t>klozet keramický kombinovaný hluboké splachování odpad svislý s úspornou armaturou bílý 630x400x770mm</t>
  </si>
  <si>
    <t>-2077437327</t>
  </si>
  <si>
    <t>65</t>
  </si>
  <si>
    <t>64223061R</t>
  </si>
  <si>
    <t>klozet keramický kombinovanýzvýšený 50 cm pro invalidy a seniory hluboké splachování odpad svislý s úspornou armaturou bílý</t>
  </si>
  <si>
    <t>-1428462889</t>
  </si>
  <si>
    <t>66</t>
  </si>
  <si>
    <t>725239101</t>
  </si>
  <si>
    <t>Montáž bidetů bez výtokových armatur ostatní typ</t>
  </si>
  <si>
    <t>-32655594</t>
  </si>
  <si>
    <t>67</t>
  </si>
  <si>
    <t>64241631</t>
  </si>
  <si>
    <t>bidet keramický stojatý s otvorem pro baterii bílý</t>
  </si>
  <si>
    <t>484016360</t>
  </si>
  <si>
    <t>68</t>
  </si>
  <si>
    <t>725219101</t>
  </si>
  <si>
    <t>Montáž umyvadla připevněného na konzoly</t>
  </si>
  <si>
    <t>982966475</t>
  </si>
  <si>
    <t>4+3" 1NP</t>
  </si>
  <si>
    <t>4+4" 2NP</t>
  </si>
  <si>
    <t>4+4" 3NP</t>
  </si>
  <si>
    <t>69</t>
  </si>
  <si>
    <t>64211005</t>
  </si>
  <si>
    <t>umyvadlo keramické závěsné bílé 550x420mm</t>
  </si>
  <si>
    <t>-1406580770</t>
  </si>
  <si>
    <t>2" 1PP</t>
  </si>
  <si>
    <t>3" 1NP</t>
  </si>
  <si>
    <t>4" 2NP</t>
  </si>
  <si>
    <t>4" 3NP</t>
  </si>
  <si>
    <t>70</t>
  </si>
  <si>
    <t>64221001</t>
  </si>
  <si>
    <t>umývátko keramické stěnové bílé 450x340mm</t>
  </si>
  <si>
    <t>-804029621</t>
  </si>
  <si>
    <t>4" 1PP</t>
  </si>
  <si>
    <t>71</t>
  </si>
  <si>
    <t>6421681R</t>
  </si>
  <si>
    <t>umyvadlo zdrav. 640mm +místošetřící sif.</t>
  </si>
  <si>
    <t>237215601</t>
  </si>
  <si>
    <t>72</t>
  </si>
  <si>
    <t>72529R</t>
  </si>
  <si>
    <t>zrcadlo 500x700 - D+M</t>
  </si>
  <si>
    <t>-1978696789</t>
  </si>
  <si>
    <t>73</t>
  </si>
  <si>
    <t>725291668</t>
  </si>
  <si>
    <t>Montáž madla invalidního rovného</t>
  </si>
  <si>
    <t>675210483</t>
  </si>
  <si>
    <t>2" 109A</t>
  </si>
  <si>
    <t>74</t>
  </si>
  <si>
    <t>55147134</t>
  </si>
  <si>
    <t>madlo invalidní rovné nerez mat 500mm</t>
  </si>
  <si>
    <t>-2000028074</t>
  </si>
  <si>
    <t>75</t>
  </si>
  <si>
    <t>725291670</t>
  </si>
  <si>
    <t>Montáž madla invalidního krakorcového sklopného</t>
  </si>
  <si>
    <t>-19561119</t>
  </si>
  <si>
    <t>76</t>
  </si>
  <si>
    <t>55147117</t>
  </si>
  <si>
    <t>madlo invalidní krakorcové sklopné nerez mat 813mm</t>
  </si>
  <si>
    <t>871265470</t>
  </si>
  <si>
    <t>77</t>
  </si>
  <si>
    <t>725529001R</t>
  </si>
  <si>
    <t>sklopné zdcadlo  inv.600x450</t>
  </si>
  <si>
    <t>1636094448</t>
  </si>
  <si>
    <t>78</t>
  </si>
  <si>
    <t>725291652</t>
  </si>
  <si>
    <t>Montáž dávkovače tekutého mýdla</t>
  </si>
  <si>
    <t>1391025897</t>
  </si>
  <si>
    <t>79</t>
  </si>
  <si>
    <t>55431098</t>
  </si>
  <si>
    <t>dávkovač tekutého mýdla bílý 0,8L</t>
  </si>
  <si>
    <t>1712970514</t>
  </si>
  <si>
    <t>80</t>
  </si>
  <si>
    <t>725291653</t>
  </si>
  <si>
    <t>Montáž zásobníku toaletních papírů</t>
  </si>
  <si>
    <t>-1152561272</t>
  </si>
  <si>
    <t>81</t>
  </si>
  <si>
    <t>55431091</t>
  </si>
  <si>
    <t>zásobník toaletních papírů nerez D 220mm</t>
  </si>
  <si>
    <t>35561414</t>
  </si>
  <si>
    <t>725291654</t>
  </si>
  <si>
    <t>Montáž zásobníku papírových ručníků</t>
  </si>
  <si>
    <t>1202168074</t>
  </si>
  <si>
    <t>83</t>
  </si>
  <si>
    <t>55431084</t>
  </si>
  <si>
    <t>zásobník papírových ručníků skládaných nerezové provedení</t>
  </si>
  <si>
    <t>507291522</t>
  </si>
  <si>
    <t>84</t>
  </si>
  <si>
    <t>725291664</t>
  </si>
  <si>
    <t>Montáž štětky závěsné</t>
  </si>
  <si>
    <t>-1715645852</t>
  </si>
  <si>
    <t>85</t>
  </si>
  <si>
    <t>55779013</t>
  </si>
  <si>
    <t>štětka na WC závěsná nebo na podlahu kartáč nylon nerezové záchytné pouzdro mat</t>
  </si>
  <si>
    <t>-1879067194</t>
  </si>
  <si>
    <t>86</t>
  </si>
  <si>
    <t>725823111</t>
  </si>
  <si>
    <t>Baterie bidetové stojánkové pákové bez výpusti</t>
  </si>
  <si>
    <t>318527167</t>
  </si>
  <si>
    <t>87</t>
  </si>
  <si>
    <t>725829131</t>
  </si>
  <si>
    <t>Montáž baterie umyvadlové stojánkové G 1/2" ostatní typ</t>
  </si>
  <si>
    <t>-730223145</t>
  </si>
  <si>
    <t>" otočná</t>
  </si>
  <si>
    <t>1" 1NP</t>
  </si>
  <si>
    <t>" pevná</t>
  </si>
  <si>
    <t>4+2" 1NP</t>
  </si>
  <si>
    <t>55144006</t>
  </si>
  <si>
    <t>baterie umyvadlová stojánková páková nízkotlaká otáčivé ústí</t>
  </si>
  <si>
    <t>-1159338944</t>
  </si>
  <si>
    <t>89</t>
  </si>
  <si>
    <t>55144048</t>
  </si>
  <si>
    <t>baterie umyvadlová páková, krátké pevné ústí</t>
  </si>
  <si>
    <t>-1156246323</t>
  </si>
  <si>
    <t>90</t>
  </si>
  <si>
    <t>725869101</t>
  </si>
  <si>
    <t>Montáž zápachových uzávěrek umyvadlových do DN 40</t>
  </si>
  <si>
    <t>606692342</t>
  </si>
  <si>
    <t>91</t>
  </si>
  <si>
    <t>55161322</t>
  </si>
  <si>
    <t>uzávěrka zápachová umyvadlová s krycí růžicí odtoku DN 40</t>
  </si>
  <si>
    <t>-413944355</t>
  </si>
  <si>
    <t>92</t>
  </si>
  <si>
    <t>998725313</t>
  </si>
  <si>
    <t>Přesun hmot procentní pro zařizovací předměty ruční v objektech v přes 12 do 24 m</t>
  </si>
  <si>
    <t>-1074908284</t>
  </si>
  <si>
    <t>727</t>
  </si>
  <si>
    <t>Zdravotechnika - požární ochrana</t>
  </si>
  <si>
    <t>93</t>
  </si>
  <si>
    <t>727223121</t>
  </si>
  <si>
    <t>Protipožární manžeta prostupu plastového potrubí bez izolace D 32 mm stropem tl 150 mm požární odolnost EI 90-120</t>
  </si>
  <si>
    <t>-285903465</t>
  </si>
  <si>
    <t>727223127</t>
  </si>
  <si>
    <t>Protipožární manžeta prostupu plastového potrubí bez izolace D 110 mm stropem tl 150 mm požární odolnost EI 90-120</t>
  </si>
  <si>
    <t>-1843071544</t>
  </si>
  <si>
    <t>998727313</t>
  </si>
  <si>
    <t>Přesun hmot procentní pro protipožární ochranu ruční v objektech v přes 12 do 24 m</t>
  </si>
  <si>
    <t>-1841009062</t>
  </si>
  <si>
    <t>741</t>
  </si>
  <si>
    <t>Elektroinstalace - silnoproud</t>
  </si>
  <si>
    <t>741112001</t>
  </si>
  <si>
    <t>Montáž krabice zapuštěná plastová kruhová</t>
  </si>
  <si>
    <t>-512017690</t>
  </si>
  <si>
    <t>8" 1PP</t>
  </si>
  <si>
    <t>10" 1NP</t>
  </si>
  <si>
    <t>14" 2NP</t>
  </si>
  <si>
    <t>14" 3NP</t>
  </si>
  <si>
    <t>97</t>
  </si>
  <si>
    <t>34571457</t>
  </si>
  <si>
    <t>krabice pod omítku PVC odbočná kruhová D 70mm s víčkem</t>
  </si>
  <si>
    <t>1069798213</t>
  </si>
  <si>
    <t>98</t>
  </si>
  <si>
    <t>741122015</t>
  </si>
  <si>
    <t>Montáž kabel Cu bez ukončení uložený pod omítku plný kulatý 3x1,5 mm2 (např. CYKY)</t>
  </si>
  <si>
    <t>-1669462046</t>
  </si>
  <si>
    <t>99</t>
  </si>
  <si>
    <t>PKB.711018</t>
  </si>
  <si>
    <t>CYKY-J 3x1,5</t>
  </si>
  <si>
    <t>km</t>
  </si>
  <si>
    <t>-110529718</t>
  </si>
  <si>
    <t>137,05*0,001 "Přepočtené koeficientem množství</t>
  </si>
  <si>
    <t>100</t>
  </si>
  <si>
    <t>741122211</t>
  </si>
  <si>
    <t>Montáž kabel Cu plný kulatý žíla 3x1,5 až 6 mm2 uložený volně (např. CYKY)</t>
  </si>
  <si>
    <t>978665302</t>
  </si>
  <si>
    <t>6*2" 1PP</t>
  </si>
  <si>
    <t>(6*2)+3" 1NP</t>
  </si>
  <si>
    <t>8*2" 2NP</t>
  </si>
  <si>
    <t>8*2" 3NP</t>
  </si>
  <si>
    <t>101</t>
  </si>
  <si>
    <t>1457962916</t>
  </si>
  <si>
    <t>59*0,001 "Přepočtené koeficientem množství</t>
  </si>
  <si>
    <t>102</t>
  </si>
  <si>
    <t>741372076</t>
  </si>
  <si>
    <t>Montáž svítidlo LED interiérové přisazené stropní hranaté nebo kruhové do 0,09 m2 s pohybovým čidlem se zapojením vodičů</t>
  </si>
  <si>
    <t>-31011828</t>
  </si>
  <si>
    <t>12" 1PP</t>
  </si>
  <si>
    <t>14" 1NP</t>
  </si>
  <si>
    <t>16" 2NP</t>
  </si>
  <si>
    <t>16" 3NP</t>
  </si>
  <si>
    <t>103</t>
  </si>
  <si>
    <t>34825054</t>
  </si>
  <si>
    <t>svítidlo interiérové stropní přisazené kruhové D 200-300mm 900-1900lm s pohybovým čidlem</t>
  </si>
  <si>
    <t>-634636473</t>
  </si>
  <si>
    <t>104</t>
  </si>
  <si>
    <t>741810001</t>
  </si>
  <si>
    <t>Celková prohlídka elektrického rozvodu a zařízení do 100 000,- Kč</t>
  </si>
  <si>
    <t>-1208619083</t>
  </si>
  <si>
    <t>105</t>
  </si>
  <si>
    <t>741999001R</t>
  </si>
  <si>
    <t>Stavební přípomoce pro část ELEKTRO</t>
  </si>
  <si>
    <t>kpl</t>
  </si>
  <si>
    <t>-2022256796</t>
  </si>
  <si>
    <t>106</t>
  </si>
  <si>
    <t>998741313</t>
  </si>
  <si>
    <t>Přesun hmot procentní pro silnoproud ruční v objektech v přes 12 do 24 m</t>
  </si>
  <si>
    <t>1135265509</t>
  </si>
  <si>
    <t>763</t>
  </si>
  <si>
    <t>Konstrukce suché výstavby</t>
  </si>
  <si>
    <t>107</t>
  </si>
  <si>
    <t>763131451</t>
  </si>
  <si>
    <t>SDK podhled deska 1xH2 12,5 bez izolace dvouvrstvá spodní kce profil CD+UD</t>
  </si>
  <si>
    <t>-414495024</t>
  </si>
  <si>
    <t>2,8" 006A</t>
  </si>
  <si>
    <t>2,8" 007A</t>
  </si>
  <si>
    <t>2,9" 008A</t>
  </si>
  <si>
    <t>3" 009A</t>
  </si>
  <si>
    <t>3"0041A</t>
  </si>
  <si>
    <t>2,8" 0042A</t>
  </si>
  <si>
    <t>2,9" 106A</t>
  </si>
  <si>
    <t>2,9" 107A</t>
  </si>
  <si>
    <t>6,1" 109A</t>
  </si>
  <si>
    <t>3,1" 110A</t>
  </si>
  <si>
    <t>2,8" 111A</t>
  </si>
  <si>
    <t>2,8" 112A</t>
  </si>
  <si>
    <t>2,8" 113A</t>
  </si>
  <si>
    <t>2,8" 206A</t>
  </si>
  <si>
    <t>2,8" 207A</t>
  </si>
  <si>
    <t>2,9" 208A</t>
  </si>
  <si>
    <t>2,9" 209A</t>
  </si>
  <si>
    <t>3,1" 210A</t>
  </si>
  <si>
    <t>2,8" 211A</t>
  </si>
  <si>
    <t>2,8" 212A</t>
  </si>
  <si>
    <t>2,8" 213A</t>
  </si>
  <si>
    <t>2,8" 306A</t>
  </si>
  <si>
    <t>2,8" 307A</t>
  </si>
  <si>
    <t>2,9" 308A</t>
  </si>
  <si>
    <t>2,9" 309A</t>
  </si>
  <si>
    <t>3,1" 310A</t>
  </si>
  <si>
    <t>2,8" 311A</t>
  </si>
  <si>
    <t>2,8" 312A</t>
  </si>
  <si>
    <t>2,8" 313A</t>
  </si>
  <si>
    <t>108</t>
  </si>
  <si>
    <t>763131721</t>
  </si>
  <si>
    <t>SDK podhled skoková změna v do 0,5 m</t>
  </si>
  <si>
    <t>574145426</t>
  </si>
  <si>
    <t>1+0,9" 006A</t>
  </si>
  <si>
    <t>1+0,9" 007A</t>
  </si>
  <si>
    <t>2" 008A</t>
  </si>
  <si>
    <t>2" 009A</t>
  </si>
  <si>
    <t>2"0041A</t>
  </si>
  <si>
    <t>2" 0042A</t>
  </si>
  <si>
    <t>2" 106A</t>
  </si>
  <si>
    <t>2" 107A</t>
  </si>
  <si>
    <t>0,9+0,95" 110A</t>
  </si>
  <si>
    <t>0,9+0,95" 111A</t>
  </si>
  <si>
    <t>0,9+0,95" 112A</t>
  </si>
  <si>
    <t>0,9+0,95" 113A</t>
  </si>
  <si>
    <t>2" 206A</t>
  </si>
  <si>
    <t>2" 207A</t>
  </si>
  <si>
    <t>1+0,9" 208A</t>
  </si>
  <si>
    <t>1+0,9" 209A</t>
  </si>
  <si>
    <t>0,9+0,95" 210A</t>
  </si>
  <si>
    <t>0,9+0,95" 211A</t>
  </si>
  <si>
    <t>2" 212A</t>
  </si>
  <si>
    <t>2" 213A</t>
  </si>
  <si>
    <t>2" 306A</t>
  </si>
  <si>
    <t>2" 307A</t>
  </si>
  <si>
    <t>1+0,9" 308A</t>
  </si>
  <si>
    <t>1+0,9" 309A</t>
  </si>
  <si>
    <t>0,9+0,95" 310A</t>
  </si>
  <si>
    <t>0,9+0,95" 311A</t>
  </si>
  <si>
    <t>2" 312A</t>
  </si>
  <si>
    <t>2" 313A</t>
  </si>
  <si>
    <t>109</t>
  </si>
  <si>
    <t>763131761</t>
  </si>
  <si>
    <t>Příplatek k SDK podhledu za plochu do 3 m2 jednotlivě</t>
  </si>
  <si>
    <t>-1931218174</t>
  </si>
  <si>
    <t>110</t>
  </si>
  <si>
    <t>763131765</t>
  </si>
  <si>
    <t>Příplatek k SDK podhledu za výšku zavěšení přes 0,5 do 1,0 m</t>
  </si>
  <si>
    <t>623557225</t>
  </si>
  <si>
    <t>111</t>
  </si>
  <si>
    <t>763131771</t>
  </si>
  <si>
    <t>Příplatek k SDK podhledu za rovinnost kvality Q3</t>
  </si>
  <si>
    <t>-1356875794</t>
  </si>
  <si>
    <t>112</t>
  </si>
  <si>
    <t>763411111</t>
  </si>
  <si>
    <t>Sanitární příčky do mokrého prostředí, desky s HPL - laminátem tl 19,6 mm</t>
  </si>
  <si>
    <t>1282049571</t>
  </si>
  <si>
    <t>4*0,6*0,95" 1PP</t>
  </si>
  <si>
    <t>(4*0,6*0,95)+(1*0,95)" 1NP</t>
  </si>
  <si>
    <t>4*0,6*0,95" 2NP</t>
  </si>
  <si>
    <t>4*0,6*0,95" 3NP</t>
  </si>
  <si>
    <t>113</t>
  </si>
  <si>
    <t>998763513</t>
  </si>
  <si>
    <t>Přesun hmot procentní pro konstrukce montované z desek ruční v objektech v přes 12 do 24 m</t>
  </si>
  <si>
    <t>240296132</t>
  </si>
  <si>
    <t>766</t>
  </si>
  <si>
    <t>Konstrukce truhlářské</t>
  </si>
  <si>
    <t>114</t>
  </si>
  <si>
    <t>766660001</t>
  </si>
  <si>
    <t>Montáž dveřních křídel otvíravých jednokřídlových š do 0,8 m do ocelové zárubně</t>
  </si>
  <si>
    <t>-1944689777</t>
  </si>
  <si>
    <t>" Zpětná montáž dveřních křídel</t>
  </si>
  <si>
    <t>13" 1NP</t>
  </si>
  <si>
    <t>115</t>
  </si>
  <si>
    <t>766691914</t>
  </si>
  <si>
    <t>Vyvěšení nebo zavěšení dřevěných křídel dveří pl do 2 m2</t>
  </si>
  <si>
    <t>144293755</t>
  </si>
  <si>
    <t>116</t>
  </si>
  <si>
    <t>998766313</t>
  </si>
  <si>
    <t>Přesun hmot procentní pro kce truhlářské ruční v objektech v přes 12 do 24 m</t>
  </si>
  <si>
    <t>1936750040</t>
  </si>
  <si>
    <t>777</t>
  </si>
  <si>
    <t>Podlahy lité</t>
  </si>
  <si>
    <t>117</t>
  </si>
  <si>
    <t>777131101</t>
  </si>
  <si>
    <t>Penetrační epoxidový nátěr podlahy na suchý a vyzrálý podklad</t>
  </si>
  <si>
    <t>524874207</t>
  </si>
  <si>
    <t>118</t>
  </si>
  <si>
    <t>777511105</t>
  </si>
  <si>
    <t>Krycí epoxidová stěrka tloušťky přes 2 do 3 mm dekorativní lité podlahy</t>
  </si>
  <si>
    <t>-776126092</t>
  </si>
  <si>
    <t>119</t>
  </si>
  <si>
    <t>998777313</t>
  </si>
  <si>
    <t>Přesun hmot procentní pro podlahy lité ruční v objektech v přes 12 do 24 m</t>
  </si>
  <si>
    <t>1899594681</t>
  </si>
  <si>
    <t>781</t>
  </si>
  <si>
    <t>Dokončovací práce - obklady</t>
  </si>
  <si>
    <t>120</t>
  </si>
  <si>
    <t>781121011</t>
  </si>
  <si>
    <t>Nátěr penetrační na stěnu</t>
  </si>
  <si>
    <t>1814106512</t>
  </si>
  <si>
    <t>2,45*(1+1+1,4+1,4+0,9+0,9+1,4+1,4)-3*(0,6*1,97)" 006A</t>
  </si>
  <si>
    <t>2,45*(1+1+1,4+1,4+0,9+0,9+1,4+1,4)-3*(0,6*1,97)" 007A</t>
  </si>
  <si>
    <t>2,45*(2+2+1,4+1,4)-(0,6*1,97)" 008A</t>
  </si>
  <si>
    <t>2,45*(2+2+1,45+1,45)-(0,6*1,97)" 009A</t>
  </si>
  <si>
    <t>2,45*(2+2+1,6+1,6)-(0,6*1,97)" 041A</t>
  </si>
  <si>
    <t>2,45*(2+2+1,4+1,4)-(0,6*1,97)" 042A</t>
  </si>
  <si>
    <t>2,45*(1,4+1,4+2+2)-(0,6*1,97)" 106A</t>
  </si>
  <si>
    <t>2,45*(1,4+1,4+2+2)-(0,6*1,97)" 107A</t>
  </si>
  <si>
    <t>2,45*(2+2+3+3)-(0,9*1,97)" 109A</t>
  </si>
  <si>
    <t>2,45*(1,5+1,5+0,9+0,9+1,5+1,5+0,95+0,95)-3*(0,6*1,97)" 110A</t>
  </si>
  <si>
    <t>2,45*(1,4+1,4+0,9+0,9+1,4+1,4+0,95+0,95)-3*(0,6*1,97)" 111A</t>
  </si>
  <si>
    <t>2,45*(2+2+1,4+1,4)-(0,6*1,97)" 112A</t>
  </si>
  <si>
    <t>2,45*(2+2+1,4+1,4)-(0,6*1,97)" 113A</t>
  </si>
  <si>
    <t>2,45*(1,4+1,4+2+2)-(0,6*1,97)" 206A</t>
  </si>
  <si>
    <t>2,45*(1,4+1,4+2+2)-(0,6*1,97)" 207A</t>
  </si>
  <si>
    <t>2,45*(1,4+1,4+1+1+1,4+1,4+0,9+0,9)-3*(0,6*1,97)" 208A</t>
  </si>
  <si>
    <t>2,45*(1,45+1,45+1+1+1,45+1,45+0,9+0,9)-3*(0,6*1,97)" 209A</t>
  </si>
  <si>
    <t>2,45*(1,5+1,5+0,9+0,9+1,5+1,5+0,95+0,95)-3*(0,6*1,97)" 210A</t>
  </si>
  <si>
    <t>2,45*(1,4+1,4+0,9+0,9+1,4+1,4+0,95+0,95)-3*(0,6*1,97)" 211A</t>
  </si>
  <si>
    <t>2,45*(1,4+1,4+2+2)-(0,6*1,97)" 212A</t>
  </si>
  <si>
    <t>2,45*(1,4+1,4+2+2)-(0,6*1,97)" 213A</t>
  </si>
  <si>
    <t>2,45*(1,4+1,4+2+2)-(0,6*1,97)" 306A</t>
  </si>
  <si>
    <t>2,45*(1,4+1,4+2+2)-(0,6*1,97)" 307A</t>
  </si>
  <si>
    <t>2,45*(1,4+1,4+1+1+1,4+1,4+0,9+0,9)-3*(0,6*1,97)" 308A</t>
  </si>
  <si>
    <t>2,45*(1,45+1,45+1+1+1,45+1,45+0,9+0,9)-3*(0,6*1,97)" 309A</t>
  </si>
  <si>
    <t>2,45*(1,5+1,5+0,9+0,9+1,5+1,5+0,95+0,95)-3*(0,6*1,97)" 310A</t>
  </si>
  <si>
    <t>2,45*(1,4+1,4+0,9+0,9+1,4+1,4+0,95+0,95)-3*(0,6*1,97)" 311A</t>
  </si>
  <si>
    <t>2,45*(1,4+1,4+2+2)-(0,6*1,97)" 312A</t>
  </si>
  <si>
    <t>2,45*(1,4+1,4+2+2)-(0,6*1,97)" 313A</t>
  </si>
  <si>
    <t>121</t>
  </si>
  <si>
    <t>781472213</t>
  </si>
  <si>
    <t>Montáž obkladů keramických hladkých lepených cementovým flexibilním lepidlem přes 2 do 4 ks/m2</t>
  </si>
  <si>
    <t>557941110</t>
  </si>
  <si>
    <t>59761713</t>
  </si>
  <si>
    <t>obklad keramický nemrazuvzdorný povrch hladký/matný tl do 10mm přes 2 do 4ks/m2</t>
  </si>
  <si>
    <t>748978736</t>
  </si>
  <si>
    <t>507,858*1,15 "Přepočtené koeficientem množství</t>
  </si>
  <si>
    <t>123</t>
  </si>
  <si>
    <t>781479196</t>
  </si>
  <si>
    <t>Příplatek k montáži obkladů vnitřních keramických hladkých za spárování tmelem dvousložkovým</t>
  </si>
  <si>
    <t>1309515128</t>
  </si>
  <si>
    <t>124</t>
  </si>
  <si>
    <t>781479197</t>
  </si>
  <si>
    <t>Příplatek k montáži obkladů vnitřních keramických hladkých za lepením lepidlem dvousložkovým</t>
  </si>
  <si>
    <t>1507978957</t>
  </si>
  <si>
    <t>125</t>
  </si>
  <si>
    <t>7814941111R</t>
  </si>
  <si>
    <t>Nerez profily rohové lepené flexibilním lepidlem</t>
  </si>
  <si>
    <t>1379533459</t>
  </si>
  <si>
    <t>2,45+2,45+2,45" 1PP</t>
  </si>
  <si>
    <t>2,45+2,45" 1NP</t>
  </si>
  <si>
    <t>2,45+2,45+2,45" 2NP</t>
  </si>
  <si>
    <t>2,45+2,45+2,45" 3NP</t>
  </si>
  <si>
    <t>126</t>
  </si>
  <si>
    <t>781495115</t>
  </si>
  <si>
    <t>Spárování vnitřních obkladů silikonem</t>
  </si>
  <si>
    <t>1250534658</t>
  </si>
  <si>
    <t>127</t>
  </si>
  <si>
    <t>781495142</t>
  </si>
  <si>
    <t>Průnik obkladem kruhový přes DN 30 do DN 90</t>
  </si>
  <si>
    <t>1591094546</t>
  </si>
  <si>
    <t>8" elektro</t>
  </si>
  <si>
    <t>24" ZTI</t>
  </si>
  <si>
    <t>9" elektro</t>
  </si>
  <si>
    <t>18+7" ZTI</t>
  </si>
  <si>
    <t>12" elektro</t>
  </si>
  <si>
    <t>24+8" ZTI</t>
  </si>
  <si>
    <t>128</t>
  </si>
  <si>
    <t>998781313</t>
  </si>
  <si>
    <t>Přesun hmot procentní pro obklady keramické ruční v objektech v přes 12 do 24 m</t>
  </si>
  <si>
    <t>-917212841</t>
  </si>
  <si>
    <t>783</t>
  </si>
  <si>
    <t>Dokončovací práce - nátěry</t>
  </si>
  <si>
    <t>129</t>
  </si>
  <si>
    <t>783221900R</t>
  </si>
  <si>
    <t>Údržba, nátěr syntetický kov. konstr. jednonásobný, nový nátěr stávajících zárubní,dodávka+montáž</t>
  </si>
  <si>
    <t>611113701</t>
  </si>
  <si>
    <t>784</t>
  </si>
  <si>
    <t>Dokončovací práce - malby a tapety</t>
  </si>
  <si>
    <t>130</t>
  </si>
  <si>
    <t>784121001</t>
  </si>
  <si>
    <t>Oškrabání malby v místnostech v do 3,80 m</t>
  </si>
  <si>
    <t>1995467377</t>
  </si>
  <si>
    <t>0,95*(1,4+1,4+1+1+1,4+1,4+0,9+0,9)" 006A</t>
  </si>
  <si>
    <t>0,95*(1,4+1,4+1+1+1,4+1,4+0,9+0,9)" 007A</t>
  </si>
  <si>
    <t>0,95*(1,4+1,4+1+1+1,4+1,4+0,9+0,9)" 008A</t>
  </si>
  <si>
    <t>0,95*(1,45+1,4+1+1+1,45+1,45+0,9+0,9)" 009A</t>
  </si>
  <si>
    <t>0,95*(0,9+0,9+1,4+1,4+0,9+0,9+1,65+1,65)" 041A</t>
  </si>
  <si>
    <t>0,95*(0,9+0,9+1,4+1,4+0,95+0,95+1,4+1,4)" 042A</t>
  </si>
  <si>
    <t>0,95*(1,4+1,4+1+1+1,4+1,4+0,9+0,9)" 106A</t>
  </si>
  <si>
    <t>0,95*(1,4+1,4+1+1+1,4+1,4+0,9+0,9)" 107A</t>
  </si>
  <si>
    <t>0,95*(3+3+2+2)" 109A</t>
  </si>
  <si>
    <t>0,95*(1,5+1,5+0,9+0,9+1,5+1,5+0,95+0,95)" 110A</t>
  </si>
  <si>
    <t>0,95*(1,4+1,4+0,9+0,9+1,4+1,4+0,95+0,95)" 111A</t>
  </si>
  <si>
    <t>0,95*(1,4+1,4+0,9+0,9+1,4+1,4+0,95+0,95)" 112A</t>
  </si>
  <si>
    <t>0,95*(1,4+1,4+0,9+0,9+1,4+1,4+0,95+0,95)" 113A</t>
  </si>
  <si>
    <t>0,95*(1,4+1,4+1+1+1,4+1,4+0,9+0,9)" 206A</t>
  </si>
  <si>
    <t>0,95*(1,4+1,4+1+1+1,4+1,4+0,9+0,9)" 207A</t>
  </si>
  <si>
    <t>0,95*(1,4+1,4+1+1+1,4+1,4+0,9+0,9)" 208A</t>
  </si>
  <si>
    <t>0,95*(1,45+1,45+1+1+1,45+1,45+0,9+0,9)" 209A</t>
  </si>
  <si>
    <t>0,95*(1,5+1,5+0,9+0,9+1,5+1,5+0,95+0,95)" 210A</t>
  </si>
  <si>
    <t>0,95*(1,4+1,4+0,9+0,9+1,4+1,4+1+1)" 211A</t>
  </si>
  <si>
    <t>0,95*(1,4+1,4+0,9+0,9+1,4+1,4+0,95+0,95)" 212A</t>
  </si>
  <si>
    <t>0,95*(1,4+1,4+0,9+0,9+1,4+1,4+0,95+0,95)" 213A</t>
  </si>
  <si>
    <t>0,95*(1,4+1,4+1+1+1,4+1,4+0,9+0,9)" 306A</t>
  </si>
  <si>
    <t>0,95*(1,4+1,4+1+1+1,4+1,4+0,9+0,9)" 307A</t>
  </si>
  <si>
    <t>0,95*(1,4+1,4+1+1+1,4+1,4+0,9+0,9)" 308A</t>
  </si>
  <si>
    <t>0,95*(1,45+1,45+1+1+1,45+1,45+0,9+0,9)" 309A</t>
  </si>
  <si>
    <t>0,95*(1,5+1,5+0,9+0,9+1,5+1,5+0,95+0,95)" 310A</t>
  </si>
  <si>
    <t>0,95*(1,4+1,4+0,9+0,9+1,4+1,4+1+1)" 311A</t>
  </si>
  <si>
    <t>0,95*(1,4+1,4+0,9+0,9+1,4+1,4+0,95+0,95)" 312A</t>
  </si>
  <si>
    <t>0,95*(1,4+1,4+0,9+0,9+1,4+1,4+0,95+0,95)" 313A</t>
  </si>
  <si>
    <t>VRN</t>
  </si>
  <si>
    <t xml:space="preserve"> Vedlejší rozpočtové náklady</t>
  </si>
  <si>
    <t>VRN3</t>
  </si>
  <si>
    <t xml:space="preserve"> Zařízení staveniště</t>
  </si>
  <si>
    <t>131</t>
  </si>
  <si>
    <t>030001000</t>
  </si>
  <si>
    <t>Zařízení staveniště</t>
  </si>
  <si>
    <t>1024</t>
  </si>
  <si>
    <t>1092448475</t>
  </si>
  <si>
    <t>VRN6</t>
  </si>
  <si>
    <t>Územní vlivy</t>
  </si>
  <si>
    <t>132</t>
  </si>
  <si>
    <t>065002000</t>
  </si>
  <si>
    <t>Mimostaveništní doprava materiálů</t>
  </si>
  <si>
    <t>535402849</t>
  </si>
  <si>
    <t>VRN7</t>
  </si>
  <si>
    <t>Provozní vlivy</t>
  </si>
  <si>
    <t>133</t>
  </si>
  <si>
    <t>071002000</t>
  </si>
  <si>
    <t>Provoz investora, třetích osob</t>
  </si>
  <si>
    <t>959398719</t>
  </si>
  <si>
    <t>134</t>
  </si>
  <si>
    <t>071002000R</t>
  </si>
  <si>
    <t>Náklady na zakrývání a ochranu stávajících konstrukcí během výstavby včetně opatření proti prachu</t>
  </si>
  <si>
    <t>-1590886626</t>
  </si>
  <si>
    <t>VRN8</t>
  </si>
  <si>
    <t xml:space="preserve"> Přesun stavebních kapacit</t>
  </si>
  <si>
    <t>135</t>
  </si>
  <si>
    <t>081002000</t>
  </si>
  <si>
    <t>Doprava zaměstnanců</t>
  </si>
  <si>
    <t>1295526166</t>
  </si>
  <si>
    <t>Rekonstrukce sociálních zařízení vč. výměny stoupacích potrubí vody a kanalizace, Poliklinika  Okružní  Nymburk</t>
  </si>
  <si>
    <t>Rekonstrukce sociálních zařízení vč. výměny stoupacích potrubí vody a kanalizace, Poliklinika Nymburk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</si>
</sst>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22" fillId="3" borderId="0" xfId="0" applyFont="1" applyFill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7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8" fillId="0" borderId="18" xfId="0" applyNumberFormat="1" applyFont="1" applyBorder="1" applyAlignment="1">
      <alignment vertical="center"/>
    </xf>
    <xf numFmtId="4" fontId="28" fillId="0" borderId="19" xfId="0" applyNumberFormat="1" applyFont="1" applyBorder="1" applyAlignment="1">
      <alignment vertical="center"/>
    </xf>
    <xf numFmtId="166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1" fillId="0" borderId="10" xfId="0" applyNumberFormat="1" applyFont="1" applyBorder="1" applyAlignment="1">
      <alignment/>
    </xf>
    <xf numFmtId="166" fontId="31" fillId="0" borderId="11" xfId="0" applyNumberFormat="1" applyFont="1" applyBorder="1" applyAlignment="1">
      <alignment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34" fillId="0" borderId="22" xfId="0" applyFont="1" applyBorder="1" applyAlignment="1" applyProtection="1">
      <alignment horizontal="center" vertical="center"/>
      <protection locked="0"/>
    </xf>
    <xf numFmtId="49" fontId="34" fillId="0" borderId="22" xfId="0" applyNumberFormat="1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left" vertical="center" wrapText="1"/>
      <protection locked="0"/>
    </xf>
    <xf numFmtId="0" fontId="34" fillId="0" borderId="22" xfId="0" applyFont="1" applyBorder="1" applyAlignment="1" applyProtection="1">
      <alignment horizontal="center" vertical="center" wrapText="1"/>
      <protection locked="0"/>
    </xf>
    <xf numFmtId="167" fontId="34" fillId="0" borderId="22" xfId="0" applyNumberFormat="1" applyFont="1" applyBorder="1" applyAlignment="1" applyProtection="1">
      <alignment vertical="center"/>
      <protection locked="0"/>
    </xf>
    <xf numFmtId="4" fontId="34" fillId="0" borderId="22" xfId="0" applyNumberFormat="1" applyFont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vertical="center"/>
      <protection locked="0"/>
    </xf>
    <xf numFmtId="0" fontId="35" fillId="0" borderId="3" xfId="0" applyFont="1" applyBorder="1" applyAlignment="1">
      <alignment vertical="center"/>
    </xf>
    <xf numFmtId="0" fontId="34" fillId="0" borderId="17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center" vertical="center"/>
    </xf>
    <xf numFmtId="166" fontId="23" fillId="0" borderId="19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17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8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15" fillId="4" borderId="0" xfId="0" applyFont="1" applyFill="1" applyAlignment="1">
      <alignment horizontal="center" vertical="center"/>
    </xf>
    <xf numFmtId="0" fontId="22" fillId="3" borderId="6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right" vertical="center"/>
    </xf>
    <xf numFmtId="0" fontId="22" fillId="3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94">
      <selection activeCell="W96" sqref="W9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44:72" s="1" customFormat="1" ht="36.95" customHeight="1">
      <c r="AR2" s="208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2:71" s="1" customFormat="1" ht="12" customHeight="1">
      <c r="B5" s="21"/>
      <c r="D5" s="24" t="s">
        <v>12</v>
      </c>
      <c r="K5" s="193" t="s">
        <v>13</v>
      </c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R5" s="21"/>
      <c r="BS5" s="18" t="s">
        <v>6</v>
      </c>
    </row>
    <row r="6" spans="2:71" s="1" customFormat="1" ht="36.95" customHeight="1">
      <c r="B6" s="21"/>
      <c r="D6" s="26" t="s">
        <v>14</v>
      </c>
      <c r="K6" s="195" t="s">
        <v>15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R6" s="21"/>
      <c r="BS6" s="18" t="s">
        <v>6</v>
      </c>
    </row>
    <row r="7" spans="2:71" s="1" customFormat="1" ht="12" customHeight="1">
      <c r="B7" s="21"/>
      <c r="D7" s="27" t="s">
        <v>16</v>
      </c>
      <c r="K7" s="25" t="s">
        <v>1</v>
      </c>
      <c r="AK7" s="27" t="s">
        <v>17</v>
      </c>
      <c r="AN7" s="25" t="s">
        <v>1</v>
      </c>
      <c r="AR7" s="21"/>
      <c r="BS7" s="18" t="s">
        <v>6</v>
      </c>
    </row>
    <row r="8" spans="2:71" s="1" customFormat="1" ht="12" customHeight="1">
      <c r="B8" s="21"/>
      <c r="D8" s="27" t="s">
        <v>18</v>
      </c>
      <c r="K8" s="25" t="s">
        <v>19</v>
      </c>
      <c r="AK8" s="27" t="s">
        <v>20</v>
      </c>
      <c r="AN8" s="25" t="s">
        <v>21</v>
      </c>
      <c r="AR8" s="21"/>
      <c r="BS8" s="18" t="s">
        <v>6</v>
      </c>
    </row>
    <row r="9" spans="2:71" s="1" customFormat="1" ht="14.45" customHeight="1">
      <c r="B9" s="21"/>
      <c r="AR9" s="21"/>
      <c r="BS9" s="18" t="s">
        <v>6</v>
      </c>
    </row>
    <row r="10" spans="2:71" s="1" customFormat="1" ht="12" customHeight="1">
      <c r="B10" s="21"/>
      <c r="D10" s="27" t="s">
        <v>22</v>
      </c>
      <c r="AK10" s="27" t="s">
        <v>23</v>
      </c>
      <c r="AN10" s="25" t="s">
        <v>1</v>
      </c>
      <c r="AR10" s="21"/>
      <c r="BS10" s="18" t="s">
        <v>6</v>
      </c>
    </row>
    <row r="11" spans="2:71" s="1" customFormat="1" ht="18.4" customHeight="1">
      <c r="B11" s="21"/>
      <c r="E11" s="25" t="s">
        <v>24</v>
      </c>
      <c r="AK11" s="27" t="s">
        <v>25</v>
      </c>
      <c r="AN11" s="25" t="s">
        <v>1</v>
      </c>
      <c r="AR11" s="21"/>
      <c r="BS11" s="18" t="s">
        <v>6</v>
      </c>
    </row>
    <row r="12" spans="2:71" s="1" customFormat="1" ht="6.95" customHeight="1">
      <c r="B12" s="21"/>
      <c r="AR12" s="21"/>
      <c r="BS12" s="18" t="s">
        <v>6</v>
      </c>
    </row>
    <row r="13" spans="2:71" s="1" customFormat="1" ht="12" customHeight="1">
      <c r="B13" s="21"/>
      <c r="D13" s="27" t="s">
        <v>26</v>
      </c>
      <c r="AK13" s="27" t="s">
        <v>23</v>
      </c>
      <c r="AN13" s="25" t="s">
        <v>1</v>
      </c>
      <c r="AR13" s="21"/>
      <c r="BS13" s="18" t="s">
        <v>6</v>
      </c>
    </row>
    <row r="14" spans="2:71" ht="12.75">
      <c r="B14" s="21"/>
      <c r="E14" s="25" t="s">
        <v>24</v>
      </c>
      <c r="AK14" s="27" t="s">
        <v>25</v>
      </c>
      <c r="AN14" s="25" t="s">
        <v>1</v>
      </c>
      <c r="AR14" s="21"/>
      <c r="BS14" s="18" t="s">
        <v>6</v>
      </c>
    </row>
    <row r="15" spans="2:71" s="1" customFormat="1" ht="6.95" customHeight="1">
      <c r="B15" s="21"/>
      <c r="AR15" s="21"/>
      <c r="BS15" s="18" t="s">
        <v>3</v>
      </c>
    </row>
    <row r="16" spans="2:71" s="1" customFormat="1" ht="12" customHeight="1">
      <c r="B16" s="21"/>
      <c r="D16" s="27" t="s">
        <v>27</v>
      </c>
      <c r="AK16" s="27" t="s">
        <v>23</v>
      </c>
      <c r="AN16" s="25" t="s">
        <v>1</v>
      </c>
      <c r="AR16" s="21"/>
      <c r="BS16" s="18" t="s">
        <v>3</v>
      </c>
    </row>
    <row r="17" spans="2:71" s="1" customFormat="1" ht="18.4" customHeight="1">
      <c r="B17" s="21"/>
      <c r="E17" s="25" t="s">
        <v>24</v>
      </c>
      <c r="AK17" s="27" t="s">
        <v>25</v>
      </c>
      <c r="AN17" s="25" t="s">
        <v>1</v>
      </c>
      <c r="AR17" s="21"/>
      <c r="BS17" s="18" t="s">
        <v>28</v>
      </c>
    </row>
    <row r="18" spans="2:71" s="1" customFormat="1" ht="6.95" customHeight="1">
      <c r="B18" s="21"/>
      <c r="AR18" s="21"/>
      <c r="BS18" s="18" t="s">
        <v>6</v>
      </c>
    </row>
    <row r="19" spans="2:71" s="1" customFormat="1" ht="12" customHeight="1">
      <c r="B19" s="21"/>
      <c r="D19" s="27" t="s">
        <v>29</v>
      </c>
      <c r="AK19" s="27" t="s">
        <v>23</v>
      </c>
      <c r="AN19" s="25" t="s">
        <v>1</v>
      </c>
      <c r="AR19" s="21"/>
      <c r="BS19" s="18" t="s">
        <v>6</v>
      </c>
    </row>
    <row r="20" spans="2:71" s="1" customFormat="1" ht="18.4" customHeight="1">
      <c r="B20" s="21"/>
      <c r="E20" s="25" t="s">
        <v>24</v>
      </c>
      <c r="AK20" s="27" t="s">
        <v>25</v>
      </c>
      <c r="AN20" s="25" t="s">
        <v>1</v>
      </c>
      <c r="AR20" s="21"/>
      <c r="BS20" s="18" t="s">
        <v>28</v>
      </c>
    </row>
    <row r="21" spans="2:44" s="1" customFormat="1" ht="6.95" customHeight="1">
      <c r="B21" s="21"/>
      <c r="AR21" s="21"/>
    </row>
    <row r="22" spans="2:44" s="1" customFormat="1" ht="12" customHeight="1">
      <c r="B22" s="21"/>
      <c r="D22" s="27" t="s">
        <v>30</v>
      </c>
      <c r="AR22" s="21"/>
    </row>
    <row r="23" spans="2:44" s="1" customFormat="1" ht="16.5" customHeight="1">
      <c r="B23" s="21"/>
      <c r="E23" s="19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21"/>
    </row>
    <row r="24" spans="2:44" s="1" customFormat="1" ht="6.95" customHeight="1">
      <c r="B24" s="21"/>
      <c r="AR24" s="21"/>
    </row>
    <row r="25" spans="2:44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57" s="2" customFormat="1" ht="25.9" customHeight="1">
      <c r="A26" s="30"/>
      <c r="B26" s="31"/>
      <c r="C26" s="30"/>
      <c r="D26" s="32" t="s">
        <v>31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7">
        <f>ROUND(AG94,2)</f>
        <v>0</v>
      </c>
      <c r="AL26" s="198"/>
      <c r="AM26" s="198"/>
      <c r="AN26" s="198"/>
      <c r="AO26" s="198"/>
      <c r="AP26" s="30"/>
      <c r="AQ26" s="30"/>
      <c r="AR26" s="31"/>
      <c r="BE26" s="30"/>
    </row>
    <row r="27" spans="1:57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57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199" t="s">
        <v>32</v>
      </c>
      <c r="M28" s="199"/>
      <c r="N28" s="199"/>
      <c r="O28" s="199"/>
      <c r="P28" s="199"/>
      <c r="Q28" s="30"/>
      <c r="R28" s="30"/>
      <c r="S28" s="30"/>
      <c r="T28" s="30"/>
      <c r="U28" s="30"/>
      <c r="V28" s="30"/>
      <c r="W28" s="199" t="s">
        <v>33</v>
      </c>
      <c r="X28" s="199"/>
      <c r="Y28" s="199"/>
      <c r="Z28" s="199"/>
      <c r="AA28" s="199"/>
      <c r="AB28" s="199"/>
      <c r="AC28" s="199"/>
      <c r="AD28" s="199"/>
      <c r="AE28" s="199"/>
      <c r="AF28" s="30"/>
      <c r="AG28" s="30"/>
      <c r="AH28" s="30"/>
      <c r="AI28" s="30"/>
      <c r="AJ28" s="30"/>
      <c r="AK28" s="199" t="s">
        <v>34</v>
      </c>
      <c r="AL28" s="199"/>
      <c r="AM28" s="199"/>
      <c r="AN28" s="199"/>
      <c r="AO28" s="199"/>
      <c r="AP28" s="30"/>
      <c r="AQ28" s="30"/>
      <c r="AR28" s="31"/>
      <c r="BE28" s="30"/>
    </row>
    <row r="29" spans="2:44" s="3" customFormat="1" ht="14.45" customHeight="1">
      <c r="B29" s="35"/>
      <c r="D29" s="27" t="s">
        <v>35</v>
      </c>
      <c r="F29" s="27" t="s">
        <v>36</v>
      </c>
      <c r="L29" s="202">
        <v>0.21</v>
      </c>
      <c r="M29" s="201"/>
      <c r="N29" s="201"/>
      <c r="O29" s="201"/>
      <c r="P29" s="201"/>
      <c r="W29" s="200">
        <f>ROUND(AZ94,2)</f>
        <v>0</v>
      </c>
      <c r="X29" s="201"/>
      <c r="Y29" s="201"/>
      <c r="Z29" s="201"/>
      <c r="AA29" s="201"/>
      <c r="AB29" s="201"/>
      <c r="AC29" s="201"/>
      <c r="AD29" s="201"/>
      <c r="AE29" s="201"/>
      <c r="AK29" s="200">
        <f>ROUND(AV94,2)</f>
        <v>0</v>
      </c>
      <c r="AL29" s="201"/>
      <c r="AM29" s="201"/>
      <c r="AN29" s="201"/>
      <c r="AO29" s="201"/>
      <c r="AR29" s="35"/>
    </row>
    <row r="30" spans="2:44" s="3" customFormat="1" ht="14.45" customHeight="1">
      <c r="B30" s="35"/>
      <c r="F30" s="27" t="s">
        <v>37</v>
      </c>
      <c r="L30" s="202">
        <v>0.12</v>
      </c>
      <c r="M30" s="201"/>
      <c r="N30" s="201"/>
      <c r="O30" s="201"/>
      <c r="P30" s="201"/>
      <c r="W30" s="200">
        <f>ROUND(BA94,2)</f>
        <v>0</v>
      </c>
      <c r="X30" s="201"/>
      <c r="Y30" s="201"/>
      <c r="Z30" s="201"/>
      <c r="AA30" s="201"/>
      <c r="AB30" s="201"/>
      <c r="AC30" s="201"/>
      <c r="AD30" s="201"/>
      <c r="AE30" s="201"/>
      <c r="AK30" s="200">
        <f>ROUND(AW94,2)</f>
        <v>0</v>
      </c>
      <c r="AL30" s="201"/>
      <c r="AM30" s="201"/>
      <c r="AN30" s="201"/>
      <c r="AO30" s="201"/>
      <c r="AR30" s="35"/>
    </row>
    <row r="31" spans="2:44" s="3" customFormat="1" ht="14.45" customHeight="1" hidden="1">
      <c r="B31" s="35"/>
      <c r="F31" s="27" t="s">
        <v>38</v>
      </c>
      <c r="L31" s="202">
        <v>0.21</v>
      </c>
      <c r="M31" s="201"/>
      <c r="N31" s="201"/>
      <c r="O31" s="201"/>
      <c r="P31" s="201"/>
      <c r="W31" s="200">
        <f>ROUND(BB94,2)</f>
        <v>0</v>
      </c>
      <c r="X31" s="201"/>
      <c r="Y31" s="201"/>
      <c r="Z31" s="201"/>
      <c r="AA31" s="201"/>
      <c r="AB31" s="201"/>
      <c r="AC31" s="201"/>
      <c r="AD31" s="201"/>
      <c r="AE31" s="201"/>
      <c r="AK31" s="200">
        <v>0</v>
      </c>
      <c r="AL31" s="201"/>
      <c r="AM31" s="201"/>
      <c r="AN31" s="201"/>
      <c r="AO31" s="201"/>
      <c r="AR31" s="35"/>
    </row>
    <row r="32" spans="2:44" s="3" customFormat="1" ht="14.45" customHeight="1" hidden="1">
      <c r="B32" s="35"/>
      <c r="F32" s="27" t="s">
        <v>39</v>
      </c>
      <c r="L32" s="202">
        <v>0.12</v>
      </c>
      <c r="M32" s="201"/>
      <c r="N32" s="201"/>
      <c r="O32" s="201"/>
      <c r="P32" s="201"/>
      <c r="W32" s="200">
        <f>ROUND(BC94,2)</f>
        <v>0</v>
      </c>
      <c r="X32" s="201"/>
      <c r="Y32" s="201"/>
      <c r="Z32" s="201"/>
      <c r="AA32" s="201"/>
      <c r="AB32" s="201"/>
      <c r="AC32" s="201"/>
      <c r="AD32" s="201"/>
      <c r="AE32" s="201"/>
      <c r="AK32" s="200">
        <v>0</v>
      </c>
      <c r="AL32" s="201"/>
      <c r="AM32" s="201"/>
      <c r="AN32" s="201"/>
      <c r="AO32" s="201"/>
      <c r="AR32" s="35"/>
    </row>
    <row r="33" spans="2:44" s="3" customFormat="1" ht="14.45" customHeight="1" hidden="1">
      <c r="B33" s="35"/>
      <c r="F33" s="27" t="s">
        <v>40</v>
      </c>
      <c r="L33" s="202">
        <v>0</v>
      </c>
      <c r="M33" s="201"/>
      <c r="N33" s="201"/>
      <c r="O33" s="201"/>
      <c r="P33" s="201"/>
      <c r="W33" s="200">
        <f>ROUND(BD94,2)</f>
        <v>0</v>
      </c>
      <c r="X33" s="201"/>
      <c r="Y33" s="201"/>
      <c r="Z33" s="201"/>
      <c r="AA33" s="201"/>
      <c r="AB33" s="201"/>
      <c r="AC33" s="201"/>
      <c r="AD33" s="201"/>
      <c r="AE33" s="201"/>
      <c r="AK33" s="200">
        <v>0</v>
      </c>
      <c r="AL33" s="201"/>
      <c r="AM33" s="201"/>
      <c r="AN33" s="201"/>
      <c r="AO33" s="201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41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42</v>
      </c>
      <c r="U35" s="38"/>
      <c r="V35" s="38"/>
      <c r="W35" s="38"/>
      <c r="X35" s="223" t="s">
        <v>43</v>
      </c>
      <c r="Y35" s="224"/>
      <c r="Z35" s="224"/>
      <c r="AA35" s="224"/>
      <c r="AB35" s="224"/>
      <c r="AC35" s="38"/>
      <c r="AD35" s="38"/>
      <c r="AE35" s="38"/>
      <c r="AF35" s="38"/>
      <c r="AG35" s="38"/>
      <c r="AH35" s="38"/>
      <c r="AI35" s="38"/>
      <c r="AJ35" s="38"/>
      <c r="AK35" s="225">
        <f>SUM(AK26:AK33)</f>
        <v>0</v>
      </c>
      <c r="AL35" s="224"/>
      <c r="AM35" s="224"/>
      <c r="AN35" s="224"/>
      <c r="AO35" s="226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2:44" s="1" customFormat="1" ht="14.45" customHeight="1">
      <c r="B38" s="21"/>
      <c r="AR38" s="21"/>
    </row>
    <row r="39" spans="2:44" s="1" customFormat="1" ht="14.45" customHeight="1">
      <c r="B39" s="21"/>
      <c r="AR39" s="21"/>
    </row>
    <row r="40" spans="2:44" s="1" customFormat="1" ht="14.45" customHeight="1">
      <c r="B40" s="21"/>
      <c r="AR40" s="21"/>
    </row>
    <row r="41" spans="2:44" s="1" customFormat="1" ht="14.45" customHeight="1">
      <c r="B41" s="21"/>
      <c r="AR41" s="21"/>
    </row>
    <row r="42" spans="2:44" s="1" customFormat="1" ht="14.45" customHeight="1">
      <c r="B42" s="21"/>
      <c r="AR42" s="21"/>
    </row>
    <row r="43" spans="2:44" s="1" customFormat="1" ht="14.45" customHeight="1">
      <c r="B43" s="21"/>
      <c r="AR43" s="21"/>
    </row>
    <row r="44" spans="2:44" s="1" customFormat="1" ht="14.45" customHeight="1">
      <c r="B44" s="21"/>
      <c r="AR44" s="21"/>
    </row>
    <row r="45" spans="2:44" s="1" customFormat="1" ht="14.45" customHeight="1">
      <c r="B45" s="21"/>
      <c r="AR45" s="21"/>
    </row>
    <row r="46" spans="2:44" s="1" customFormat="1" ht="14.45" customHeight="1">
      <c r="B46" s="21"/>
      <c r="AR46" s="21"/>
    </row>
    <row r="47" spans="2:44" s="1" customFormat="1" ht="14.45" customHeight="1">
      <c r="B47" s="21"/>
      <c r="AR47" s="21"/>
    </row>
    <row r="48" spans="2:44" s="1" customFormat="1" ht="14.45" customHeight="1">
      <c r="B48" s="21"/>
      <c r="AR48" s="21"/>
    </row>
    <row r="49" spans="2:44" s="2" customFormat="1" ht="14.45" customHeight="1">
      <c r="B49" s="40"/>
      <c r="D49" s="41" t="s">
        <v>44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45</v>
      </c>
      <c r="AI49" s="42"/>
      <c r="AJ49" s="42"/>
      <c r="AK49" s="42"/>
      <c r="AL49" s="42"/>
      <c r="AM49" s="42"/>
      <c r="AN49" s="42"/>
      <c r="AO49" s="42"/>
      <c r="AR49" s="40"/>
    </row>
    <row r="50" spans="2:44" ht="12">
      <c r="B50" s="21"/>
      <c r="AR50" s="21"/>
    </row>
    <row r="51" spans="2:44" ht="12">
      <c r="B51" s="21"/>
      <c r="AR51" s="21"/>
    </row>
    <row r="52" spans="2:44" ht="12">
      <c r="B52" s="21"/>
      <c r="AR52" s="21"/>
    </row>
    <row r="53" spans="2:44" ht="12">
      <c r="B53" s="21"/>
      <c r="AR53" s="21"/>
    </row>
    <row r="54" spans="2:44" ht="12">
      <c r="B54" s="21"/>
      <c r="AR54" s="21"/>
    </row>
    <row r="55" spans="2:44" ht="12">
      <c r="B55" s="21"/>
      <c r="AR55" s="21"/>
    </row>
    <row r="56" spans="2:44" ht="12">
      <c r="B56" s="21"/>
      <c r="AR56" s="21"/>
    </row>
    <row r="57" spans="2:44" ht="12">
      <c r="B57" s="21"/>
      <c r="AR57" s="21"/>
    </row>
    <row r="58" spans="2:44" ht="12">
      <c r="B58" s="21"/>
      <c r="AR58" s="21"/>
    </row>
    <row r="59" spans="2:44" ht="12">
      <c r="B59" s="21"/>
      <c r="AR59" s="21"/>
    </row>
    <row r="60" spans="1:57" s="2" customFormat="1" ht="12.75">
      <c r="A60" s="30"/>
      <c r="B60" s="31"/>
      <c r="C60" s="30"/>
      <c r="D60" s="43" t="s">
        <v>46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47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46</v>
      </c>
      <c r="AI60" s="33"/>
      <c r="AJ60" s="33"/>
      <c r="AK60" s="33"/>
      <c r="AL60" s="33"/>
      <c r="AM60" s="43" t="s">
        <v>47</v>
      </c>
      <c r="AN60" s="33"/>
      <c r="AO60" s="33"/>
      <c r="AP60" s="30"/>
      <c r="AQ60" s="30"/>
      <c r="AR60" s="31"/>
      <c r="BE60" s="30"/>
    </row>
    <row r="61" spans="2:44" ht="12">
      <c r="B61" s="21"/>
      <c r="AR61" s="21"/>
    </row>
    <row r="62" spans="2:44" ht="12">
      <c r="B62" s="21"/>
      <c r="AR62" s="21"/>
    </row>
    <row r="63" spans="2:44" ht="12">
      <c r="B63" s="21"/>
      <c r="AR63" s="21"/>
    </row>
    <row r="64" spans="1:57" s="2" customFormat="1" ht="12.75">
      <c r="A64" s="30"/>
      <c r="B64" s="31"/>
      <c r="C64" s="30"/>
      <c r="D64" s="41" t="s">
        <v>48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49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2:44" ht="12">
      <c r="B65" s="21"/>
      <c r="AR65" s="21"/>
    </row>
    <row r="66" spans="2:44" ht="12">
      <c r="B66" s="21"/>
      <c r="AR66" s="21"/>
    </row>
    <row r="67" spans="2:44" ht="12">
      <c r="B67" s="21"/>
      <c r="AR67" s="21"/>
    </row>
    <row r="68" spans="2:44" ht="12">
      <c r="B68" s="21"/>
      <c r="AR68" s="21"/>
    </row>
    <row r="69" spans="2:44" ht="12">
      <c r="B69" s="21"/>
      <c r="AR69" s="21"/>
    </row>
    <row r="70" spans="2:44" ht="12">
      <c r="B70" s="21"/>
      <c r="AR70" s="21"/>
    </row>
    <row r="71" spans="2:44" ht="12">
      <c r="B71" s="21"/>
      <c r="AR71" s="21"/>
    </row>
    <row r="72" spans="2:44" ht="12">
      <c r="B72" s="21"/>
      <c r="AR72" s="21"/>
    </row>
    <row r="73" spans="2:44" ht="12">
      <c r="B73" s="21"/>
      <c r="AR73" s="21"/>
    </row>
    <row r="74" spans="2:44" ht="12">
      <c r="B74" s="21"/>
      <c r="AR74" s="21"/>
    </row>
    <row r="75" spans="1:57" s="2" customFormat="1" ht="12.75">
      <c r="A75" s="30"/>
      <c r="B75" s="31"/>
      <c r="C75" s="30"/>
      <c r="D75" s="43" t="s">
        <v>46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47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46</v>
      </c>
      <c r="AI75" s="33"/>
      <c r="AJ75" s="33"/>
      <c r="AK75" s="33"/>
      <c r="AL75" s="33"/>
      <c r="AM75" s="43" t="s">
        <v>47</v>
      </c>
      <c r="AN75" s="33"/>
      <c r="AO75" s="33"/>
      <c r="AP75" s="30"/>
      <c r="AQ75" s="30"/>
      <c r="AR75" s="31"/>
      <c r="BE75" s="30"/>
    </row>
    <row r="76" spans="1:57" s="2" customFormat="1" ht="12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57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57" s="2" customFormat="1" ht="24.95" customHeight="1">
      <c r="A82" s="30"/>
      <c r="B82" s="31"/>
      <c r="C82" s="22" t="s">
        <v>50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57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2:44" s="4" customFormat="1" ht="12" customHeight="1">
      <c r="B84" s="49"/>
      <c r="C84" s="27" t="s">
        <v>12</v>
      </c>
      <c r="L84" s="4" t="str">
        <f>K5</f>
        <v>2024031</v>
      </c>
      <c r="AR84" s="49"/>
    </row>
    <row r="85" spans="2:44" s="5" customFormat="1" ht="36.95" customHeight="1">
      <c r="B85" s="50"/>
      <c r="C85" s="51" t="s">
        <v>14</v>
      </c>
      <c r="L85" s="214" t="s">
        <v>1083</v>
      </c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5"/>
      <c r="AH85" s="215"/>
      <c r="AI85" s="215"/>
      <c r="AJ85" s="215"/>
      <c r="AR85" s="50"/>
    </row>
    <row r="86" spans="1:57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57" s="2" customFormat="1" ht="12" customHeight="1">
      <c r="A87" s="30"/>
      <c r="B87" s="31"/>
      <c r="C87" s="27" t="s">
        <v>18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Nymburk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20</v>
      </c>
      <c r="AJ87" s="30"/>
      <c r="AK87" s="30"/>
      <c r="AL87" s="30"/>
      <c r="AM87" s="216" t="str">
        <f>IF(AN8="","",AN8)</f>
        <v>6. 5. 2024</v>
      </c>
      <c r="AN87" s="216"/>
      <c r="AO87" s="30"/>
      <c r="AP87" s="30"/>
      <c r="AQ87" s="30"/>
      <c r="AR87" s="31"/>
      <c r="BE87" s="30"/>
    </row>
    <row r="88" spans="1:57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57" s="2" customFormat="1" ht="15.2" customHeight="1">
      <c r="A89" s="30"/>
      <c r="B89" s="31"/>
      <c r="C89" s="27" t="s">
        <v>22</v>
      </c>
      <c r="D89" s="30"/>
      <c r="E89" s="30"/>
      <c r="F89" s="30"/>
      <c r="G89" s="30"/>
      <c r="H89" s="30"/>
      <c r="I89" s="30"/>
      <c r="J89" s="30"/>
      <c r="K89" s="30"/>
      <c r="L89" s="4" t="str">
        <f>IF(E11="","",E11)</f>
        <v xml:space="preserve"> 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27</v>
      </c>
      <c r="AJ89" s="30"/>
      <c r="AK89" s="30"/>
      <c r="AL89" s="30"/>
      <c r="AM89" s="217" t="str">
        <f>IF(E17="","",E17)</f>
        <v xml:space="preserve"> </v>
      </c>
      <c r="AN89" s="218"/>
      <c r="AO89" s="218"/>
      <c r="AP89" s="218"/>
      <c r="AQ89" s="30"/>
      <c r="AR89" s="31"/>
      <c r="AS89" s="219" t="s">
        <v>51</v>
      </c>
      <c r="AT89" s="220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57" s="2" customFormat="1" ht="15.2" customHeight="1">
      <c r="A90" s="30"/>
      <c r="B90" s="31"/>
      <c r="C90" s="27" t="s">
        <v>26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29</v>
      </c>
      <c r="AJ90" s="30"/>
      <c r="AK90" s="30"/>
      <c r="AL90" s="30"/>
      <c r="AM90" s="217" t="str">
        <f>IF(E20="","",E20)</f>
        <v xml:space="preserve"> </v>
      </c>
      <c r="AN90" s="218"/>
      <c r="AO90" s="218"/>
      <c r="AP90" s="218"/>
      <c r="AQ90" s="30"/>
      <c r="AR90" s="31"/>
      <c r="AS90" s="221"/>
      <c r="AT90" s="222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57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21"/>
      <c r="AT91" s="222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57" s="2" customFormat="1" ht="29.25" customHeight="1">
      <c r="A92" s="30"/>
      <c r="B92" s="31"/>
      <c r="C92" s="209" t="s">
        <v>52</v>
      </c>
      <c r="D92" s="210"/>
      <c r="E92" s="210"/>
      <c r="F92" s="210"/>
      <c r="G92" s="210"/>
      <c r="H92" s="58"/>
      <c r="I92" s="211" t="s">
        <v>53</v>
      </c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210"/>
      <c r="AF92" s="210"/>
      <c r="AG92" s="212" t="s">
        <v>54</v>
      </c>
      <c r="AH92" s="210"/>
      <c r="AI92" s="210"/>
      <c r="AJ92" s="210"/>
      <c r="AK92" s="210"/>
      <c r="AL92" s="210"/>
      <c r="AM92" s="210"/>
      <c r="AN92" s="211" t="s">
        <v>55</v>
      </c>
      <c r="AO92" s="210"/>
      <c r="AP92" s="213"/>
      <c r="AQ92" s="59" t="s">
        <v>56</v>
      </c>
      <c r="AR92" s="31"/>
      <c r="AS92" s="60" t="s">
        <v>57</v>
      </c>
      <c r="AT92" s="61" t="s">
        <v>58</v>
      </c>
      <c r="AU92" s="61" t="s">
        <v>59</v>
      </c>
      <c r="AV92" s="61" t="s">
        <v>60</v>
      </c>
      <c r="AW92" s="61" t="s">
        <v>61</v>
      </c>
      <c r="AX92" s="61" t="s">
        <v>62</v>
      </c>
      <c r="AY92" s="61" t="s">
        <v>63</v>
      </c>
      <c r="AZ92" s="61" t="s">
        <v>64</v>
      </c>
      <c r="BA92" s="61" t="s">
        <v>65</v>
      </c>
      <c r="BB92" s="61" t="s">
        <v>66</v>
      </c>
      <c r="BC92" s="61" t="s">
        <v>67</v>
      </c>
      <c r="BD92" s="62" t="s">
        <v>68</v>
      </c>
      <c r="BE92" s="30"/>
    </row>
    <row r="93" spans="1:57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2:90" s="6" customFormat="1" ht="32.45" customHeight="1">
      <c r="B94" s="66"/>
      <c r="C94" s="67" t="s">
        <v>69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06">
        <f>ROUND(AG95,2)</f>
        <v>0</v>
      </c>
      <c r="AH94" s="206"/>
      <c r="AI94" s="206"/>
      <c r="AJ94" s="206"/>
      <c r="AK94" s="206"/>
      <c r="AL94" s="206"/>
      <c r="AM94" s="206"/>
      <c r="AN94" s="207">
        <f>SUM(AG94,AT94)</f>
        <v>0</v>
      </c>
      <c r="AO94" s="207"/>
      <c r="AP94" s="207"/>
      <c r="AQ94" s="70" t="s">
        <v>1</v>
      </c>
      <c r="AR94" s="66"/>
      <c r="AS94" s="71">
        <f>ROUND(AS95,2)</f>
        <v>0</v>
      </c>
      <c r="AT94" s="72">
        <f>ROUND(SUM(AV94:AW94),2)</f>
        <v>0</v>
      </c>
      <c r="AU94" s="73">
        <f>ROUND(AU95,5)</f>
        <v>2851.1591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ROUND(AZ95,2)</f>
        <v>0</v>
      </c>
      <c r="BA94" s="72">
        <f>ROUND(BA95,2)</f>
        <v>0</v>
      </c>
      <c r="BB94" s="72">
        <f>ROUND(BB95,2)</f>
        <v>0</v>
      </c>
      <c r="BC94" s="72">
        <f>ROUND(BC95,2)</f>
        <v>0</v>
      </c>
      <c r="BD94" s="74">
        <f>ROUND(BD95,2)</f>
        <v>0</v>
      </c>
      <c r="BS94" s="75" t="s">
        <v>70</v>
      </c>
      <c r="BT94" s="75" t="s">
        <v>71</v>
      </c>
      <c r="BV94" s="75" t="s">
        <v>72</v>
      </c>
      <c r="BW94" s="75" t="s">
        <v>4</v>
      </c>
      <c r="BX94" s="75" t="s">
        <v>73</v>
      </c>
      <c r="CL94" s="75" t="s">
        <v>1</v>
      </c>
    </row>
    <row r="95" spans="1:90" s="7" customFormat="1" ht="24.75" customHeight="1">
      <c r="A95" s="76" t="s">
        <v>74</v>
      </c>
      <c r="B95" s="77"/>
      <c r="C95" s="78"/>
      <c r="D95" s="205" t="s">
        <v>13</v>
      </c>
      <c r="E95" s="205"/>
      <c r="F95" s="205"/>
      <c r="G95" s="205"/>
      <c r="H95" s="205"/>
      <c r="I95" s="79"/>
      <c r="J95" s="205" t="s">
        <v>1083</v>
      </c>
      <c r="K95" s="205"/>
      <c r="L95" s="205"/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f>'2024031 - Výměna stoupací...'!J28</f>
        <v>0</v>
      </c>
      <c r="AH95" s="204"/>
      <c r="AI95" s="204"/>
      <c r="AJ95" s="204"/>
      <c r="AK95" s="204"/>
      <c r="AL95" s="204"/>
      <c r="AM95" s="204"/>
      <c r="AN95" s="203">
        <f>SUM(AG95,AT95)</f>
        <v>0</v>
      </c>
      <c r="AO95" s="204"/>
      <c r="AP95" s="204"/>
      <c r="AQ95" s="80" t="s">
        <v>75</v>
      </c>
      <c r="AR95" s="77"/>
      <c r="AS95" s="81">
        <v>0</v>
      </c>
      <c r="AT95" s="82">
        <f>ROUND(SUM(AV95:AW95),2)</f>
        <v>0</v>
      </c>
      <c r="AU95" s="83">
        <f>'2024031 - Výměna stoupací...'!P140</f>
        <v>2851.159103</v>
      </c>
      <c r="AV95" s="82">
        <f>'2024031 - Výměna stoupací...'!J31</f>
        <v>0</v>
      </c>
      <c r="AW95" s="82">
        <f>'2024031 - Výměna stoupací...'!J32</f>
        <v>0</v>
      </c>
      <c r="AX95" s="82">
        <f>'2024031 - Výměna stoupací...'!J33</f>
        <v>0</v>
      </c>
      <c r="AY95" s="82">
        <f>'2024031 - Výměna stoupací...'!J34</f>
        <v>0</v>
      </c>
      <c r="AZ95" s="82">
        <f>'2024031 - Výměna stoupací...'!F31</f>
        <v>0</v>
      </c>
      <c r="BA95" s="82">
        <f>'2024031 - Výměna stoupací...'!F32</f>
        <v>0</v>
      </c>
      <c r="BB95" s="82">
        <f>'2024031 - Výměna stoupací...'!F33</f>
        <v>0</v>
      </c>
      <c r="BC95" s="82">
        <f>'2024031 - Výměna stoupací...'!F34</f>
        <v>0</v>
      </c>
      <c r="BD95" s="84">
        <f>'2024031 - Výměna stoupací...'!F35</f>
        <v>0</v>
      </c>
      <c r="BT95" s="85" t="s">
        <v>76</v>
      </c>
      <c r="BU95" s="85" t="s">
        <v>77</v>
      </c>
      <c r="BV95" s="85" t="s">
        <v>72</v>
      </c>
      <c r="BW95" s="85" t="s">
        <v>4</v>
      </c>
      <c r="BX95" s="85" t="s">
        <v>73</v>
      </c>
      <c r="CL95" s="85" t="s">
        <v>1</v>
      </c>
    </row>
    <row r="96" spans="1:57" s="2" customFormat="1" ht="30" customHeight="1">
      <c r="A96" s="30"/>
      <c r="B96" s="31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1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</row>
    <row r="97" spans="1:57" s="2" customFormat="1" ht="6.95" customHeight="1">
      <c r="A97" s="30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31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</row>
  </sheetData>
  <mergeCells count="40">
    <mergeCell ref="AR2:BE2"/>
    <mergeCell ref="C92:G92"/>
    <mergeCell ref="I92:AF92"/>
    <mergeCell ref="AG92:AM92"/>
    <mergeCell ref="AN92:AP92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  <mergeCell ref="AN95:AP95"/>
    <mergeCell ref="AG95:AM95"/>
    <mergeCell ref="D95:H95"/>
    <mergeCell ref="J95:AF95"/>
    <mergeCell ref="AG94:AM94"/>
    <mergeCell ref="AN94:AP94"/>
    <mergeCell ref="AK31:AO31"/>
    <mergeCell ref="L31:P31"/>
    <mergeCell ref="W32:AE32"/>
    <mergeCell ref="AK32:AO32"/>
    <mergeCell ref="L32:P32"/>
    <mergeCell ref="W29:AE29"/>
    <mergeCell ref="AK29:AO29"/>
    <mergeCell ref="L29:P29"/>
    <mergeCell ref="W30:AE30"/>
    <mergeCell ref="AK30:AO30"/>
    <mergeCell ref="L30:P30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2024031 - Výměna stoupac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042"/>
  <sheetViews>
    <sheetView showGridLines="0" tabSelected="1" workbookViewId="0" topLeftCell="A81">
      <selection activeCell="E7" sqref="E7:H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6"/>
    </row>
    <row r="2" spans="12:46" s="1" customFormat="1" ht="36.95" customHeight="1">
      <c r="L2" s="208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8" t="s">
        <v>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78</v>
      </c>
    </row>
    <row r="4" spans="2:46" s="1" customFormat="1" ht="24.95" customHeight="1">
      <c r="B4" s="21"/>
      <c r="D4" s="22" t="s">
        <v>79</v>
      </c>
      <c r="L4" s="21"/>
      <c r="M4" s="87" t="s">
        <v>10</v>
      </c>
      <c r="AT4" s="18" t="s">
        <v>3</v>
      </c>
    </row>
    <row r="5" spans="2:12" s="1" customFormat="1" ht="6.95" customHeight="1">
      <c r="B5" s="21"/>
      <c r="L5" s="21"/>
    </row>
    <row r="6" spans="1:31" s="2" customFormat="1" ht="12" customHeight="1">
      <c r="A6" s="30"/>
      <c r="B6" s="31"/>
      <c r="C6" s="30"/>
      <c r="D6" s="27" t="s">
        <v>14</v>
      </c>
      <c r="E6" s="30"/>
      <c r="F6" s="30"/>
      <c r="G6" s="30"/>
      <c r="H6" s="30"/>
      <c r="I6" s="30"/>
      <c r="J6" s="30"/>
      <c r="K6" s="30"/>
      <c r="L6" s="4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</row>
    <row r="7" spans="1:31" s="2" customFormat="1" ht="30" customHeight="1">
      <c r="A7" s="30"/>
      <c r="B7" s="31"/>
      <c r="C7" s="30"/>
      <c r="D7" s="30"/>
      <c r="E7" s="214" t="s">
        <v>1082</v>
      </c>
      <c r="F7" s="227"/>
      <c r="G7" s="227"/>
      <c r="H7" s="227"/>
      <c r="I7" s="30"/>
      <c r="J7" s="30"/>
      <c r="K7" s="30"/>
      <c r="L7" s="4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s="2" customFormat="1" ht="12">
      <c r="A8" s="30"/>
      <c r="B8" s="31"/>
      <c r="C8" s="30"/>
      <c r="D8" s="30"/>
      <c r="E8" s="30"/>
      <c r="F8" s="30"/>
      <c r="G8" s="30"/>
      <c r="H8" s="30"/>
      <c r="I8" s="30"/>
      <c r="J8" s="30"/>
      <c r="K8" s="30"/>
      <c r="L8" s="4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s="2" customFormat="1" ht="12" customHeight="1">
      <c r="A9" s="30"/>
      <c r="B9" s="31"/>
      <c r="C9" s="30"/>
      <c r="D9" s="27" t="s">
        <v>16</v>
      </c>
      <c r="E9" s="30"/>
      <c r="F9" s="25" t="s">
        <v>1</v>
      </c>
      <c r="G9" s="30"/>
      <c r="H9" s="30"/>
      <c r="I9" s="27" t="s">
        <v>17</v>
      </c>
      <c r="J9" s="25" t="s">
        <v>1</v>
      </c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31" s="2" customFormat="1" ht="12" customHeight="1">
      <c r="A10" s="30"/>
      <c r="B10" s="31"/>
      <c r="C10" s="30"/>
      <c r="D10" s="27" t="s">
        <v>18</v>
      </c>
      <c r="E10" s="30"/>
      <c r="F10" s="25" t="s">
        <v>19</v>
      </c>
      <c r="G10" s="30"/>
      <c r="H10" s="30"/>
      <c r="I10" s="27" t="s">
        <v>20</v>
      </c>
      <c r="J10" s="53" t="str">
        <f>'Rekapitulace stavby'!AN8</f>
        <v>6. 5. 2024</v>
      </c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31" s="2" customFormat="1" ht="10.9" customHeight="1">
      <c r="A11" s="30"/>
      <c r="B11" s="31"/>
      <c r="C11" s="30"/>
      <c r="D11" s="30"/>
      <c r="E11" s="30"/>
      <c r="F11" s="30"/>
      <c r="G11" s="30"/>
      <c r="H11" s="30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31" s="2" customFormat="1" ht="12" customHeight="1">
      <c r="A12" s="30"/>
      <c r="B12" s="31"/>
      <c r="C12" s="30"/>
      <c r="D12" s="27" t="s">
        <v>22</v>
      </c>
      <c r="E12" s="30"/>
      <c r="F12" s="30"/>
      <c r="G12" s="30"/>
      <c r="H12" s="30"/>
      <c r="I12" s="27" t="s">
        <v>23</v>
      </c>
      <c r="J12" s="25" t="s">
        <v>1</v>
      </c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s="2" customFormat="1" ht="18" customHeight="1">
      <c r="A13" s="30"/>
      <c r="B13" s="31"/>
      <c r="C13" s="30"/>
      <c r="D13" s="30"/>
      <c r="E13" s="25" t="s">
        <v>24</v>
      </c>
      <c r="F13" s="30"/>
      <c r="G13" s="30"/>
      <c r="H13" s="30"/>
      <c r="I13" s="27" t="s">
        <v>25</v>
      </c>
      <c r="J13" s="25" t="s">
        <v>1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s="2" customFormat="1" ht="6.95" customHeight="1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31" s="2" customFormat="1" ht="12" customHeight="1">
      <c r="A15" s="30"/>
      <c r="B15" s="31"/>
      <c r="C15" s="30"/>
      <c r="D15" s="27" t="s">
        <v>26</v>
      </c>
      <c r="E15" s="30"/>
      <c r="F15" s="30"/>
      <c r="G15" s="30"/>
      <c r="H15" s="30"/>
      <c r="I15" s="27" t="s">
        <v>23</v>
      </c>
      <c r="J15" s="25" t="s">
        <v>1</v>
      </c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31" s="2" customFormat="1" ht="18" customHeight="1">
      <c r="A16" s="30"/>
      <c r="B16" s="31"/>
      <c r="C16" s="30"/>
      <c r="D16" s="30"/>
      <c r="E16" s="25" t="s">
        <v>24</v>
      </c>
      <c r="F16" s="30"/>
      <c r="G16" s="30"/>
      <c r="H16" s="30"/>
      <c r="I16" s="27" t="s">
        <v>25</v>
      </c>
      <c r="J16" s="25" t="s">
        <v>1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6.95" customHeight="1">
      <c r="A17" s="30"/>
      <c r="B17" s="31"/>
      <c r="C17" s="30"/>
      <c r="D17" s="30"/>
      <c r="E17" s="30"/>
      <c r="F17" s="30"/>
      <c r="G17" s="30"/>
      <c r="H17" s="30"/>
      <c r="I17" s="30"/>
      <c r="J17" s="30"/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2" customHeight="1">
      <c r="A18" s="30"/>
      <c r="B18" s="31"/>
      <c r="C18" s="30"/>
      <c r="D18" s="27" t="s">
        <v>27</v>
      </c>
      <c r="E18" s="30"/>
      <c r="F18" s="30"/>
      <c r="G18" s="30"/>
      <c r="H18" s="30"/>
      <c r="I18" s="27" t="s">
        <v>23</v>
      </c>
      <c r="J18" s="25" t="s">
        <v>1</v>
      </c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8" customHeight="1">
      <c r="A19" s="30"/>
      <c r="B19" s="31"/>
      <c r="C19" s="30"/>
      <c r="D19" s="30"/>
      <c r="E19" s="25" t="s">
        <v>24</v>
      </c>
      <c r="F19" s="30"/>
      <c r="G19" s="30"/>
      <c r="H19" s="30"/>
      <c r="I19" s="27" t="s">
        <v>25</v>
      </c>
      <c r="J19" s="25" t="s">
        <v>1</v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6.95" customHeight="1">
      <c r="A20" s="30"/>
      <c r="B20" s="31"/>
      <c r="C20" s="30"/>
      <c r="D20" s="30"/>
      <c r="E20" s="30"/>
      <c r="F20" s="30"/>
      <c r="G20" s="30"/>
      <c r="H20" s="30"/>
      <c r="I20" s="30"/>
      <c r="J20" s="30"/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2" customHeight="1">
      <c r="A21" s="30"/>
      <c r="B21" s="31"/>
      <c r="C21" s="30"/>
      <c r="D21" s="27" t="s">
        <v>29</v>
      </c>
      <c r="E21" s="30"/>
      <c r="F21" s="30"/>
      <c r="G21" s="30"/>
      <c r="H21" s="30"/>
      <c r="I21" s="27" t="s">
        <v>23</v>
      </c>
      <c r="J21" s="25" t="s">
        <v>1</v>
      </c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8" customHeight="1">
      <c r="A22" s="30"/>
      <c r="B22" s="31"/>
      <c r="C22" s="30"/>
      <c r="D22" s="30"/>
      <c r="E22" s="25" t="s">
        <v>24</v>
      </c>
      <c r="F22" s="30"/>
      <c r="G22" s="30"/>
      <c r="H22" s="30"/>
      <c r="I22" s="27" t="s">
        <v>25</v>
      </c>
      <c r="J22" s="25" t="s">
        <v>1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6.95" customHeight="1">
      <c r="A23" s="30"/>
      <c r="B23" s="31"/>
      <c r="C23" s="30"/>
      <c r="D23" s="30"/>
      <c r="E23" s="30"/>
      <c r="F23" s="30"/>
      <c r="G23" s="30"/>
      <c r="H23" s="30"/>
      <c r="I23" s="30"/>
      <c r="J23" s="30"/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2" customHeight="1">
      <c r="A24" s="30"/>
      <c r="B24" s="31"/>
      <c r="C24" s="30"/>
      <c r="D24" s="27" t="s">
        <v>30</v>
      </c>
      <c r="E24" s="30"/>
      <c r="F24" s="30"/>
      <c r="G24" s="30"/>
      <c r="H24" s="30"/>
      <c r="I24" s="30"/>
      <c r="J24" s="30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8" customFormat="1" ht="16.5" customHeight="1">
      <c r="A25" s="88"/>
      <c r="B25" s="89"/>
      <c r="C25" s="88"/>
      <c r="D25" s="88"/>
      <c r="E25" s="196" t="s">
        <v>1</v>
      </c>
      <c r="F25" s="196"/>
      <c r="G25" s="196"/>
      <c r="H25" s="196"/>
      <c r="I25" s="88"/>
      <c r="J25" s="88"/>
      <c r="K25" s="88"/>
      <c r="L25" s="90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</row>
    <row r="26" spans="1:31" s="2" customFormat="1" ht="6.95" customHeight="1">
      <c r="A26" s="30"/>
      <c r="B26" s="31"/>
      <c r="C26" s="30"/>
      <c r="D26" s="30"/>
      <c r="E26" s="30"/>
      <c r="F26" s="30"/>
      <c r="G26" s="30"/>
      <c r="H26" s="30"/>
      <c r="I26" s="30"/>
      <c r="J26" s="30"/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5" customHeight="1">
      <c r="A27" s="30"/>
      <c r="B27" s="31"/>
      <c r="C27" s="30"/>
      <c r="D27" s="64"/>
      <c r="E27" s="64"/>
      <c r="F27" s="64"/>
      <c r="G27" s="64"/>
      <c r="H27" s="64"/>
      <c r="I27" s="64"/>
      <c r="J27" s="64"/>
      <c r="K27" s="64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25.35" customHeight="1">
      <c r="A28" s="30"/>
      <c r="B28" s="31"/>
      <c r="C28" s="30"/>
      <c r="D28" s="91" t="s">
        <v>31</v>
      </c>
      <c r="E28" s="30"/>
      <c r="F28" s="30"/>
      <c r="G28" s="30"/>
      <c r="H28" s="30"/>
      <c r="I28" s="30"/>
      <c r="J28" s="69">
        <f>ROUND(J140,2)</f>
        <v>0</v>
      </c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customHeight="1">
      <c r="A29" s="30"/>
      <c r="B29" s="31"/>
      <c r="C29" s="30"/>
      <c r="D29" s="64"/>
      <c r="E29" s="64"/>
      <c r="F29" s="64"/>
      <c r="G29" s="64"/>
      <c r="H29" s="64"/>
      <c r="I29" s="64"/>
      <c r="J29" s="64"/>
      <c r="K29" s="64"/>
      <c r="L29" s="4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14.45" customHeight="1">
      <c r="A30" s="30"/>
      <c r="B30" s="31"/>
      <c r="C30" s="30"/>
      <c r="D30" s="30"/>
      <c r="E30" s="30"/>
      <c r="F30" s="34" t="s">
        <v>33</v>
      </c>
      <c r="G30" s="30"/>
      <c r="H30" s="30"/>
      <c r="I30" s="34" t="s">
        <v>32</v>
      </c>
      <c r="J30" s="34" t="s">
        <v>34</v>
      </c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14.45" customHeight="1">
      <c r="A31" s="30"/>
      <c r="B31" s="31"/>
      <c r="C31" s="30"/>
      <c r="D31" s="92" t="s">
        <v>35</v>
      </c>
      <c r="E31" s="27" t="s">
        <v>36</v>
      </c>
      <c r="F31" s="93">
        <f>ROUND((SUM(BE140:BE1041)),2)</f>
        <v>0</v>
      </c>
      <c r="G31" s="30"/>
      <c r="H31" s="30"/>
      <c r="I31" s="94">
        <v>0.21</v>
      </c>
      <c r="J31" s="93">
        <f>ROUND(((SUM(BE140:BE1041))*I31),2)</f>
        <v>0</v>
      </c>
      <c r="K31" s="30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customHeight="1">
      <c r="A32" s="30"/>
      <c r="B32" s="31"/>
      <c r="C32" s="30"/>
      <c r="D32" s="30"/>
      <c r="E32" s="27" t="s">
        <v>37</v>
      </c>
      <c r="F32" s="93">
        <f>ROUND((SUM(BF140:BF1041)),2)</f>
        <v>0</v>
      </c>
      <c r="G32" s="30"/>
      <c r="H32" s="30"/>
      <c r="I32" s="94">
        <v>0.12</v>
      </c>
      <c r="J32" s="93">
        <f>ROUND(((SUM(BF140:BF1041))*I32),2)</f>
        <v>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customHeight="1" hidden="1">
      <c r="A33" s="30"/>
      <c r="B33" s="31"/>
      <c r="C33" s="30"/>
      <c r="D33" s="30"/>
      <c r="E33" s="27" t="s">
        <v>38</v>
      </c>
      <c r="F33" s="93">
        <f>ROUND((SUM(BG140:BG1041)),2)</f>
        <v>0</v>
      </c>
      <c r="G33" s="30"/>
      <c r="H33" s="30"/>
      <c r="I33" s="94">
        <v>0.21</v>
      </c>
      <c r="J33" s="93">
        <f>0</f>
        <v>0</v>
      </c>
      <c r="K33" s="30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 hidden="1">
      <c r="A34" s="30"/>
      <c r="B34" s="31"/>
      <c r="C34" s="30"/>
      <c r="D34" s="30"/>
      <c r="E34" s="27" t="s">
        <v>39</v>
      </c>
      <c r="F34" s="93">
        <f>ROUND((SUM(BH140:BH1041)),2)</f>
        <v>0</v>
      </c>
      <c r="G34" s="30"/>
      <c r="H34" s="30"/>
      <c r="I34" s="94">
        <v>0.12</v>
      </c>
      <c r="J34" s="93">
        <f>0</f>
        <v>0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 hidden="1">
      <c r="A35" s="30"/>
      <c r="B35" s="31"/>
      <c r="C35" s="30"/>
      <c r="D35" s="30"/>
      <c r="E35" s="27" t="s">
        <v>40</v>
      </c>
      <c r="F35" s="93">
        <f>ROUND((SUM(BI140:BI1041)),2)</f>
        <v>0</v>
      </c>
      <c r="G35" s="30"/>
      <c r="H35" s="30"/>
      <c r="I35" s="94">
        <v>0</v>
      </c>
      <c r="J35" s="93">
        <f>0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25.35" customHeight="1">
      <c r="A37" s="30"/>
      <c r="B37" s="31"/>
      <c r="C37" s="95"/>
      <c r="D37" s="96" t="s">
        <v>41</v>
      </c>
      <c r="E37" s="58"/>
      <c r="F37" s="58"/>
      <c r="G37" s="97" t="s">
        <v>42</v>
      </c>
      <c r="H37" s="98" t="s">
        <v>43</v>
      </c>
      <c r="I37" s="58"/>
      <c r="J37" s="99">
        <f>SUM(J28:J35)</f>
        <v>0</v>
      </c>
      <c r="K37" s="10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2:12" s="1" customFormat="1" ht="14.45" customHeight="1">
      <c r="B39" s="21"/>
      <c r="L39" s="21"/>
    </row>
    <row r="40" spans="2:12" s="1" customFormat="1" ht="14.45" customHeight="1">
      <c r="B40" s="21"/>
      <c r="L40" s="21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40"/>
      <c r="D50" s="41" t="s">
        <v>44</v>
      </c>
      <c r="E50" s="42"/>
      <c r="F50" s="42"/>
      <c r="G50" s="41" t="s">
        <v>45</v>
      </c>
      <c r="H50" s="42"/>
      <c r="I50" s="42"/>
      <c r="J50" s="42"/>
      <c r="K50" s="42"/>
      <c r="L50" s="40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0"/>
      <c r="B61" s="31"/>
      <c r="C61" s="30"/>
      <c r="D61" s="43" t="s">
        <v>46</v>
      </c>
      <c r="E61" s="33"/>
      <c r="F61" s="101" t="s">
        <v>47</v>
      </c>
      <c r="G61" s="43" t="s">
        <v>46</v>
      </c>
      <c r="H61" s="33"/>
      <c r="I61" s="33"/>
      <c r="J61" s="102" t="s">
        <v>47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0"/>
      <c r="B65" s="31"/>
      <c r="C65" s="30"/>
      <c r="D65" s="41" t="s">
        <v>48</v>
      </c>
      <c r="E65" s="44"/>
      <c r="F65" s="44"/>
      <c r="G65" s="41" t="s">
        <v>49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0"/>
      <c r="B76" s="31"/>
      <c r="C76" s="30"/>
      <c r="D76" s="43" t="s">
        <v>46</v>
      </c>
      <c r="E76" s="33"/>
      <c r="F76" s="101" t="s">
        <v>47</v>
      </c>
      <c r="G76" s="43" t="s">
        <v>46</v>
      </c>
      <c r="H76" s="33"/>
      <c r="I76" s="33"/>
      <c r="J76" s="102" t="s">
        <v>47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80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30" customHeight="1">
      <c r="A85" s="30"/>
      <c r="B85" s="31"/>
      <c r="C85" s="30"/>
      <c r="D85" s="30"/>
      <c r="E85" s="214" t="str">
        <f>E7</f>
        <v>Rekonstrukce sociálních zařízení vč. výměny stoupacích potrubí vody a kanalizace, Poliklinika  Okružní  Nymburk</v>
      </c>
      <c r="F85" s="227"/>
      <c r="G85" s="227"/>
      <c r="H85" s="227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4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31" s="2" customFormat="1" ht="12" customHeight="1">
      <c r="A87" s="30"/>
      <c r="B87" s="31"/>
      <c r="C87" s="27" t="s">
        <v>18</v>
      </c>
      <c r="D87" s="30"/>
      <c r="E87" s="30"/>
      <c r="F87" s="25" t="str">
        <f>F10</f>
        <v>Nymburk</v>
      </c>
      <c r="G87" s="30"/>
      <c r="H87" s="30"/>
      <c r="I87" s="27" t="s">
        <v>20</v>
      </c>
      <c r="J87" s="53" t="str">
        <f>IF(J10="","",J10)</f>
        <v>6. 5. 2024</v>
      </c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5.2" customHeight="1">
      <c r="A89" s="30"/>
      <c r="B89" s="31"/>
      <c r="C89" s="27" t="s">
        <v>22</v>
      </c>
      <c r="D89" s="30"/>
      <c r="E89" s="30"/>
      <c r="F89" s="25" t="str">
        <f>E13</f>
        <v xml:space="preserve"> </v>
      </c>
      <c r="G89" s="30"/>
      <c r="H89" s="30"/>
      <c r="I89" s="27" t="s">
        <v>27</v>
      </c>
      <c r="J89" s="28" t="str">
        <f>E19</f>
        <v xml:space="preserve"> </v>
      </c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15.2" customHeight="1">
      <c r="A90" s="30"/>
      <c r="B90" s="31"/>
      <c r="C90" s="27" t="s">
        <v>26</v>
      </c>
      <c r="D90" s="30"/>
      <c r="E90" s="30"/>
      <c r="F90" s="25" t="str">
        <f>IF(E16="","",E16)</f>
        <v xml:space="preserve"> </v>
      </c>
      <c r="G90" s="30"/>
      <c r="H90" s="30"/>
      <c r="I90" s="27" t="s">
        <v>29</v>
      </c>
      <c r="J90" s="28" t="str">
        <f>E22</f>
        <v xml:space="preserve"> </v>
      </c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0.35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29.25" customHeight="1">
      <c r="A92" s="30"/>
      <c r="B92" s="31"/>
      <c r="C92" s="103" t="s">
        <v>81</v>
      </c>
      <c r="D92" s="95"/>
      <c r="E92" s="95"/>
      <c r="F92" s="95"/>
      <c r="G92" s="95"/>
      <c r="H92" s="95"/>
      <c r="I92" s="95"/>
      <c r="J92" s="104" t="s">
        <v>82</v>
      </c>
      <c r="K92" s="95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0.35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2.9" customHeight="1">
      <c r="A94" s="30"/>
      <c r="B94" s="31"/>
      <c r="C94" s="105" t="s">
        <v>83</v>
      </c>
      <c r="D94" s="30"/>
      <c r="E94" s="30"/>
      <c r="F94" s="30"/>
      <c r="G94" s="30"/>
      <c r="H94" s="30"/>
      <c r="I94" s="30"/>
      <c r="J94" s="69">
        <f>J140</f>
        <v>0</v>
      </c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U94" s="18" t="s">
        <v>84</v>
      </c>
    </row>
    <row r="95" spans="2:12" s="9" customFormat="1" ht="24.95" customHeight="1">
      <c r="B95" s="106"/>
      <c r="D95" s="107" t="s">
        <v>85</v>
      </c>
      <c r="E95" s="108"/>
      <c r="F95" s="108"/>
      <c r="G95" s="108"/>
      <c r="H95" s="108"/>
      <c r="I95" s="108"/>
      <c r="J95" s="109">
        <f>J141</f>
        <v>0</v>
      </c>
      <c r="L95" s="106"/>
    </row>
    <row r="96" spans="2:12" s="10" customFormat="1" ht="19.9" customHeight="1">
      <c r="B96" s="110"/>
      <c r="D96" s="111" t="s">
        <v>86</v>
      </c>
      <c r="E96" s="112"/>
      <c r="F96" s="112"/>
      <c r="G96" s="112"/>
      <c r="H96" s="112"/>
      <c r="I96" s="112"/>
      <c r="J96" s="113">
        <f>J142</f>
        <v>0</v>
      </c>
      <c r="L96" s="110"/>
    </row>
    <row r="97" spans="2:12" s="10" customFormat="1" ht="14.85" customHeight="1">
      <c r="B97" s="110"/>
      <c r="D97" s="111" t="s">
        <v>87</v>
      </c>
      <c r="E97" s="112"/>
      <c r="F97" s="112"/>
      <c r="G97" s="112"/>
      <c r="H97" s="112"/>
      <c r="I97" s="112"/>
      <c r="J97" s="113">
        <f>J143</f>
        <v>0</v>
      </c>
      <c r="L97" s="110"/>
    </row>
    <row r="98" spans="2:12" s="10" customFormat="1" ht="14.85" customHeight="1">
      <c r="B98" s="110"/>
      <c r="D98" s="111" t="s">
        <v>88</v>
      </c>
      <c r="E98" s="112"/>
      <c r="F98" s="112"/>
      <c r="G98" s="112"/>
      <c r="H98" s="112"/>
      <c r="I98" s="112"/>
      <c r="J98" s="113">
        <f>J238</f>
        <v>0</v>
      </c>
      <c r="L98" s="110"/>
    </row>
    <row r="99" spans="2:12" s="10" customFormat="1" ht="19.9" customHeight="1">
      <c r="B99" s="110"/>
      <c r="D99" s="111" t="s">
        <v>89</v>
      </c>
      <c r="E99" s="112"/>
      <c r="F99" s="112"/>
      <c r="G99" s="112"/>
      <c r="H99" s="112"/>
      <c r="I99" s="112"/>
      <c r="J99" s="113">
        <f>J252</f>
        <v>0</v>
      </c>
      <c r="L99" s="110"/>
    </row>
    <row r="100" spans="2:12" s="10" customFormat="1" ht="14.85" customHeight="1">
      <c r="B100" s="110"/>
      <c r="D100" s="111" t="s">
        <v>90</v>
      </c>
      <c r="E100" s="112"/>
      <c r="F100" s="112"/>
      <c r="G100" s="112"/>
      <c r="H100" s="112"/>
      <c r="I100" s="112"/>
      <c r="J100" s="113">
        <f>J253</f>
        <v>0</v>
      </c>
      <c r="L100" s="110"/>
    </row>
    <row r="101" spans="2:12" s="10" customFormat="1" ht="14.85" customHeight="1">
      <c r="B101" s="110"/>
      <c r="D101" s="111" t="s">
        <v>91</v>
      </c>
      <c r="E101" s="112"/>
      <c r="F101" s="112"/>
      <c r="G101" s="112"/>
      <c r="H101" s="112"/>
      <c r="I101" s="112"/>
      <c r="J101" s="113">
        <f>J260</f>
        <v>0</v>
      </c>
      <c r="L101" s="110"/>
    </row>
    <row r="102" spans="2:12" s="10" customFormat="1" ht="14.85" customHeight="1">
      <c r="B102" s="110"/>
      <c r="D102" s="111" t="s">
        <v>92</v>
      </c>
      <c r="E102" s="112"/>
      <c r="F102" s="112"/>
      <c r="G102" s="112"/>
      <c r="H102" s="112"/>
      <c r="I102" s="112"/>
      <c r="J102" s="113">
        <f>J267</f>
        <v>0</v>
      </c>
      <c r="L102" s="110"/>
    </row>
    <row r="103" spans="2:12" s="10" customFormat="1" ht="19.9" customHeight="1">
      <c r="B103" s="110"/>
      <c r="D103" s="111" t="s">
        <v>93</v>
      </c>
      <c r="E103" s="112"/>
      <c r="F103" s="112"/>
      <c r="G103" s="112"/>
      <c r="H103" s="112"/>
      <c r="I103" s="112"/>
      <c r="J103" s="113">
        <f>J402</f>
        <v>0</v>
      </c>
      <c r="L103" s="110"/>
    </row>
    <row r="104" spans="2:12" s="10" customFormat="1" ht="19.9" customHeight="1">
      <c r="B104" s="110"/>
      <c r="D104" s="111" t="s">
        <v>94</v>
      </c>
      <c r="E104" s="112"/>
      <c r="F104" s="112"/>
      <c r="G104" s="112"/>
      <c r="H104" s="112"/>
      <c r="I104" s="112"/>
      <c r="J104" s="113">
        <f>J414</f>
        <v>0</v>
      </c>
      <c r="L104" s="110"/>
    </row>
    <row r="105" spans="2:12" s="9" customFormat="1" ht="24.95" customHeight="1">
      <c r="B105" s="106"/>
      <c r="D105" s="107" t="s">
        <v>95</v>
      </c>
      <c r="E105" s="108"/>
      <c r="F105" s="108"/>
      <c r="G105" s="108"/>
      <c r="H105" s="108"/>
      <c r="I105" s="108"/>
      <c r="J105" s="109">
        <f>J416</f>
        <v>0</v>
      </c>
      <c r="L105" s="106"/>
    </row>
    <row r="106" spans="2:12" s="10" customFormat="1" ht="19.9" customHeight="1">
      <c r="B106" s="110"/>
      <c r="D106" s="111" t="s">
        <v>96</v>
      </c>
      <c r="E106" s="112"/>
      <c r="F106" s="112"/>
      <c r="G106" s="112"/>
      <c r="H106" s="112"/>
      <c r="I106" s="112"/>
      <c r="J106" s="113">
        <f>J417</f>
        <v>0</v>
      </c>
      <c r="L106" s="110"/>
    </row>
    <row r="107" spans="2:12" s="10" customFormat="1" ht="19.9" customHeight="1">
      <c r="B107" s="110"/>
      <c r="D107" s="111" t="s">
        <v>97</v>
      </c>
      <c r="E107" s="112"/>
      <c r="F107" s="112"/>
      <c r="G107" s="112"/>
      <c r="H107" s="112"/>
      <c r="I107" s="112"/>
      <c r="J107" s="113">
        <f>J502</f>
        <v>0</v>
      </c>
      <c r="L107" s="110"/>
    </row>
    <row r="108" spans="2:12" s="10" customFormat="1" ht="19.9" customHeight="1">
      <c r="B108" s="110"/>
      <c r="D108" s="111" t="s">
        <v>98</v>
      </c>
      <c r="E108" s="112"/>
      <c r="F108" s="112"/>
      <c r="G108" s="112"/>
      <c r="H108" s="112"/>
      <c r="I108" s="112"/>
      <c r="J108" s="113">
        <f>J514</f>
        <v>0</v>
      </c>
      <c r="L108" s="110"/>
    </row>
    <row r="109" spans="2:12" s="10" customFormat="1" ht="19.9" customHeight="1">
      <c r="B109" s="110"/>
      <c r="D109" s="111" t="s">
        <v>99</v>
      </c>
      <c r="E109" s="112"/>
      <c r="F109" s="112"/>
      <c r="G109" s="112"/>
      <c r="H109" s="112"/>
      <c r="I109" s="112"/>
      <c r="J109" s="113">
        <f>J543</f>
        <v>0</v>
      </c>
      <c r="L109" s="110"/>
    </row>
    <row r="110" spans="2:12" s="10" customFormat="1" ht="19.9" customHeight="1">
      <c r="B110" s="110"/>
      <c r="D110" s="111" t="s">
        <v>100</v>
      </c>
      <c r="E110" s="112"/>
      <c r="F110" s="112"/>
      <c r="G110" s="112"/>
      <c r="H110" s="112"/>
      <c r="I110" s="112"/>
      <c r="J110" s="113">
        <f>J655</f>
        <v>0</v>
      </c>
      <c r="L110" s="110"/>
    </row>
    <row r="111" spans="2:12" s="10" customFormat="1" ht="19.9" customHeight="1">
      <c r="B111" s="110"/>
      <c r="D111" s="111" t="s">
        <v>101</v>
      </c>
      <c r="E111" s="112"/>
      <c r="F111" s="112"/>
      <c r="G111" s="112"/>
      <c r="H111" s="112"/>
      <c r="I111" s="112"/>
      <c r="J111" s="113">
        <f>J659</f>
        <v>0</v>
      </c>
      <c r="L111" s="110"/>
    </row>
    <row r="112" spans="2:12" s="10" customFormat="1" ht="19.9" customHeight="1">
      <c r="B112" s="110"/>
      <c r="D112" s="111" t="s">
        <v>102</v>
      </c>
      <c r="E112" s="112"/>
      <c r="F112" s="112"/>
      <c r="G112" s="112"/>
      <c r="H112" s="112"/>
      <c r="I112" s="112"/>
      <c r="J112" s="113">
        <f>J728</f>
        <v>0</v>
      </c>
      <c r="L112" s="110"/>
    </row>
    <row r="113" spans="2:12" s="10" customFormat="1" ht="19.9" customHeight="1">
      <c r="B113" s="110"/>
      <c r="D113" s="111" t="s">
        <v>103</v>
      </c>
      <c r="E113" s="112"/>
      <c r="F113" s="112"/>
      <c r="G113" s="112"/>
      <c r="H113" s="112"/>
      <c r="I113" s="112"/>
      <c r="J113" s="113">
        <f>J851</f>
        <v>0</v>
      </c>
      <c r="L113" s="110"/>
    </row>
    <row r="114" spans="2:12" s="10" customFormat="1" ht="19.9" customHeight="1">
      <c r="B114" s="110"/>
      <c r="D114" s="111" t="s">
        <v>104</v>
      </c>
      <c r="E114" s="112"/>
      <c r="F114" s="112"/>
      <c r="G114" s="112"/>
      <c r="H114" s="112"/>
      <c r="I114" s="112"/>
      <c r="J114" s="113">
        <f>J866</f>
        <v>0</v>
      </c>
      <c r="L114" s="110"/>
    </row>
    <row r="115" spans="2:12" s="10" customFormat="1" ht="19.9" customHeight="1">
      <c r="B115" s="110"/>
      <c r="D115" s="111" t="s">
        <v>105</v>
      </c>
      <c r="E115" s="112"/>
      <c r="F115" s="112"/>
      <c r="G115" s="112"/>
      <c r="H115" s="112"/>
      <c r="I115" s="112"/>
      <c r="J115" s="113">
        <f>J880</f>
        <v>0</v>
      </c>
      <c r="L115" s="110"/>
    </row>
    <row r="116" spans="2:12" s="10" customFormat="1" ht="19.9" customHeight="1">
      <c r="B116" s="110"/>
      <c r="D116" s="111" t="s">
        <v>106</v>
      </c>
      <c r="E116" s="112"/>
      <c r="F116" s="112"/>
      <c r="G116" s="112"/>
      <c r="H116" s="112"/>
      <c r="I116" s="112"/>
      <c r="J116" s="113">
        <f>J990</f>
        <v>0</v>
      </c>
      <c r="L116" s="110"/>
    </row>
    <row r="117" spans="2:12" s="10" customFormat="1" ht="19.9" customHeight="1">
      <c r="B117" s="110"/>
      <c r="D117" s="111" t="s">
        <v>107</v>
      </c>
      <c r="E117" s="112"/>
      <c r="F117" s="112"/>
      <c r="G117" s="112"/>
      <c r="H117" s="112"/>
      <c r="I117" s="112"/>
      <c r="J117" s="113">
        <f>J992</f>
        <v>0</v>
      </c>
      <c r="L117" s="110"/>
    </row>
    <row r="118" spans="2:12" s="9" customFormat="1" ht="24.95" customHeight="1">
      <c r="B118" s="106"/>
      <c r="D118" s="107" t="s">
        <v>108</v>
      </c>
      <c r="E118" s="108"/>
      <c r="F118" s="108"/>
      <c r="G118" s="108"/>
      <c r="H118" s="108"/>
      <c r="I118" s="108"/>
      <c r="J118" s="109">
        <f>J1032</f>
        <v>0</v>
      </c>
      <c r="L118" s="106"/>
    </row>
    <row r="119" spans="2:12" s="10" customFormat="1" ht="19.9" customHeight="1">
      <c r="B119" s="110"/>
      <c r="D119" s="111" t="s">
        <v>109</v>
      </c>
      <c r="E119" s="112"/>
      <c r="F119" s="112"/>
      <c r="G119" s="112"/>
      <c r="H119" s="112"/>
      <c r="I119" s="112"/>
      <c r="J119" s="113">
        <f>J1033</f>
        <v>0</v>
      </c>
      <c r="L119" s="110"/>
    </row>
    <row r="120" spans="2:12" s="10" customFormat="1" ht="19.9" customHeight="1">
      <c r="B120" s="110"/>
      <c r="D120" s="111" t="s">
        <v>110</v>
      </c>
      <c r="E120" s="112"/>
      <c r="F120" s="112"/>
      <c r="G120" s="112"/>
      <c r="H120" s="112"/>
      <c r="I120" s="112"/>
      <c r="J120" s="113">
        <f>J1035</f>
        <v>0</v>
      </c>
      <c r="L120" s="110"/>
    </row>
    <row r="121" spans="2:12" s="10" customFormat="1" ht="19.9" customHeight="1">
      <c r="B121" s="110"/>
      <c r="D121" s="111" t="s">
        <v>111</v>
      </c>
      <c r="E121" s="112"/>
      <c r="F121" s="112"/>
      <c r="G121" s="112"/>
      <c r="H121" s="112"/>
      <c r="I121" s="112"/>
      <c r="J121" s="113">
        <f>J1037</f>
        <v>0</v>
      </c>
      <c r="L121" s="110"/>
    </row>
    <row r="122" spans="2:12" s="10" customFormat="1" ht="19.9" customHeight="1">
      <c r="B122" s="110"/>
      <c r="D122" s="111" t="s">
        <v>112</v>
      </c>
      <c r="E122" s="112"/>
      <c r="F122" s="112"/>
      <c r="G122" s="112"/>
      <c r="H122" s="112"/>
      <c r="I122" s="112"/>
      <c r="J122" s="113">
        <f>J1040</f>
        <v>0</v>
      </c>
      <c r="L122" s="110"/>
    </row>
    <row r="123" spans="1:31" s="2" customFormat="1" ht="21.7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8" spans="1:31" s="2" customFormat="1" ht="6.95" customHeight="1">
      <c r="A128" s="30"/>
      <c r="B128" s="47"/>
      <c r="C128" s="48"/>
      <c r="D128" s="48"/>
      <c r="E128" s="48"/>
      <c r="F128" s="48"/>
      <c r="G128" s="48"/>
      <c r="H128" s="48"/>
      <c r="I128" s="48"/>
      <c r="J128" s="48"/>
      <c r="K128" s="48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31" s="2" customFormat="1" ht="24.95" customHeight="1">
      <c r="A129" s="30"/>
      <c r="B129" s="31"/>
      <c r="C129" s="22" t="s">
        <v>113</v>
      </c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31" s="2" customFormat="1" ht="6.95" customHeight="1">
      <c r="A130" s="30"/>
      <c r="B130" s="31"/>
      <c r="C130" s="30"/>
      <c r="D130" s="30"/>
      <c r="E130" s="30"/>
      <c r="F130" s="30"/>
      <c r="G130" s="30"/>
      <c r="H130" s="30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31" s="2" customFormat="1" ht="12" customHeight="1">
      <c r="A131" s="30"/>
      <c r="B131" s="31"/>
      <c r="C131" s="27" t="s">
        <v>14</v>
      </c>
      <c r="D131" s="30"/>
      <c r="E131" s="30"/>
      <c r="F131" s="30"/>
      <c r="G131" s="30"/>
      <c r="H131" s="30"/>
      <c r="I131" s="30"/>
      <c r="J131" s="30"/>
      <c r="K131" s="30"/>
      <c r="L131" s="4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31" s="2" customFormat="1" ht="30" customHeight="1">
      <c r="A132" s="30"/>
      <c r="B132" s="31"/>
      <c r="C132" s="30"/>
      <c r="D132" s="30"/>
      <c r="E132" s="214" t="str">
        <f>E7</f>
        <v>Rekonstrukce sociálních zařízení vč. výměny stoupacích potrubí vody a kanalizace, Poliklinika  Okružní  Nymburk</v>
      </c>
      <c r="F132" s="227"/>
      <c r="G132" s="227"/>
      <c r="H132" s="227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31" s="2" customFormat="1" ht="6.95" customHeight="1">
      <c r="A133" s="30"/>
      <c r="B133" s="31"/>
      <c r="C133" s="30"/>
      <c r="D133" s="30"/>
      <c r="E133" s="30"/>
      <c r="F133" s="30"/>
      <c r="G133" s="30"/>
      <c r="H133" s="30"/>
      <c r="I133" s="30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</row>
    <row r="134" spans="1:31" s="2" customFormat="1" ht="12" customHeight="1">
      <c r="A134" s="30"/>
      <c r="B134" s="31"/>
      <c r="C134" s="27" t="s">
        <v>18</v>
      </c>
      <c r="D134" s="30"/>
      <c r="E134" s="30"/>
      <c r="F134" s="25" t="str">
        <f>F10</f>
        <v>Nymburk</v>
      </c>
      <c r="G134" s="30"/>
      <c r="H134" s="30"/>
      <c r="I134" s="27" t="s">
        <v>20</v>
      </c>
      <c r="J134" s="53" t="str">
        <f>IF(J10="","",J10)</f>
        <v>6. 5. 2024</v>
      </c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</row>
    <row r="135" spans="1:31" s="2" customFormat="1" ht="6.95" customHeight="1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</row>
    <row r="136" spans="1:31" s="2" customFormat="1" ht="15.2" customHeight="1">
      <c r="A136" s="30"/>
      <c r="B136" s="31"/>
      <c r="C136" s="27" t="s">
        <v>22</v>
      </c>
      <c r="D136" s="30"/>
      <c r="E136" s="30"/>
      <c r="F136" s="25" t="str">
        <f>E13</f>
        <v xml:space="preserve"> </v>
      </c>
      <c r="G136" s="30"/>
      <c r="H136" s="30"/>
      <c r="I136" s="27" t="s">
        <v>27</v>
      </c>
      <c r="J136" s="28" t="str">
        <f>E19</f>
        <v xml:space="preserve"> </v>
      </c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</row>
    <row r="137" spans="1:31" s="2" customFormat="1" ht="15.2" customHeight="1">
      <c r="A137" s="30"/>
      <c r="B137" s="31"/>
      <c r="C137" s="27" t="s">
        <v>26</v>
      </c>
      <c r="D137" s="30"/>
      <c r="E137" s="30"/>
      <c r="F137" s="25" t="str">
        <f>IF(E16="","",E16)</f>
        <v xml:space="preserve"> </v>
      </c>
      <c r="G137" s="30"/>
      <c r="H137" s="30"/>
      <c r="I137" s="27" t="s">
        <v>29</v>
      </c>
      <c r="J137" s="28" t="str">
        <f>E22</f>
        <v xml:space="preserve"> </v>
      </c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</row>
    <row r="138" spans="1:31" s="2" customFormat="1" ht="10.35" customHeight="1">
      <c r="A138" s="30"/>
      <c r="B138" s="31"/>
      <c r="C138" s="30"/>
      <c r="D138" s="30"/>
      <c r="E138" s="30"/>
      <c r="F138" s="30"/>
      <c r="G138" s="30"/>
      <c r="H138" s="30"/>
      <c r="I138" s="30"/>
      <c r="J138" s="30"/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</row>
    <row r="139" spans="1:31" s="11" customFormat="1" ht="29.25" customHeight="1">
      <c r="A139" s="114"/>
      <c r="B139" s="115"/>
      <c r="C139" s="116" t="s">
        <v>114</v>
      </c>
      <c r="D139" s="117" t="s">
        <v>56</v>
      </c>
      <c r="E139" s="117" t="s">
        <v>52</v>
      </c>
      <c r="F139" s="117" t="s">
        <v>53</v>
      </c>
      <c r="G139" s="117" t="s">
        <v>115</v>
      </c>
      <c r="H139" s="117" t="s">
        <v>116</v>
      </c>
      <c r="I139" s="117" t="s">
        <v>117</v>
      </c>
      <c r="J139" s="118" t="s">
        <v>82</v>
      </c>
      <c r="K139" s="119" t="s">
        <v>118</v>
      </c>
      <c r="L139" s="120"/>
      <c r="M139" s="60" t="s">
        <v>1</v>
      </c>
      <c r="N139" s="61" t="s">
        <v>35</v>
      </c>
      <c r="O139" s="61" t="s">
        <v>119</v>
      </c>
      <c r="P139" s="61" t="s">
        <v>120</v>
      </c>
      <c r="Q139" s="61" t="s">
        <v>121</v>
      </c>
      <c r="R139" s="61" t="s">
        <v>122</v>
      </c>
      <c r="S139" s="61" t="s">
        <v>123</v>
      </c>
      <c r="T139" s="62" t="s">
        <v>124</v>
      </c>
      <c r="U139" s="114"/>
      <c r="V139" s="114"/>
      <c r="W139" s="114"/>
      <c r="X139" s="114"/>
      <c r="Y139" s="114"/>
      <c r="Z139" s="114"/>
      <c r="AA139" s="114"/>
      <c r="AB139" s="114"/>
      <c r="AC139" s="114"/>
      <c r="AD139" s="114"/>
      <c r="AE139" s="114"/>
    </row>
    <row r="140" spans="1:63" s="2" customFormat="1" ht="22.9" customHeight="1">
      <c r="A140" s="30"/>
      <c r="B140" s="31"/>
      <c r="C140" s="67" t="s">
        <v>125</v>
      </c>
      <c r="D140" s="30"/>
      <c r="E140" s="30"/>
      <c r="F140" s="30"/>
      <c r="G140" s="30"/>
      <c r="H140" s="30"/>
      <c r="I140" s="30"/>
      <c r="J140" s="121">
        <f>BK140</f>
        <v>0</v>
      </c>
      <c r="K140" s="30"/>
      <c r="L140" s="31"/>
      <c r="M140" s="63"/>
      <c r="N140" s="54"/>
      <c r="O140" s="64"/>
      <c r="P140" s="122">
        <f>P141+P416+P1032</f>
        <v>2851.159103</v>
      </c>
      <c r="Q140" s="64"/>
      <c r="R140" s="122">
        <f>R141+R416+R1032</f>
        <v>28.647467029999998</v>
      </c>
      <c r="S140" s="64"/>
      <c r="T140" s="123">
        <f>T141+T416+T1032</f>
        <v>39.49852633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T140" s="18" t="s">
        <v>70</v>
      </c>
      <c r="AU140" s="18" t="s">
        <v>84</v>
      </c>
      <c r="BK140" s="124">
        <f>BK141+BK416+BK1032</f>
        <v>0</v>
      </c>
    </row>
    <row r="141" spans="2:63" s="12" customFormat="1" ht="25.9" customHeight="1">
      <c r="B141" s="125"/>
      <c r="D141" s="126" t="s">
        <v>70</v>
      </c>
      <c r="E141" s="127" t="s">
        <v>126</v>
      </c>
      <c r="F141" s="127" t="s">
        <v>127</v>
      </c>
      <c r="J141" s="128">
        <f>BK141</f>
        <v>0</v>
      </c>
      <c r="L141" s="125"/>
      <c r="M141" s="129"/>
      <c r="N141" s="130"/>
      <c r="O141" s="130"/>
      <c r="P141" s="131">
        <f>P142+P252+P402+P414</f>
        <v>856.0035189999999</v>
      </c>
      <c r="Q141" s="130"/>
      <c r="R141" s="131">
        <f>R142+R252+R402+R414</f>
        <v>8.75259062</v>
      </c>
      <c r="S141" s="130"/>
      <c r="T141" s="132">
        <f>T142+T252+T402+T414</f>
        <v>34.834069</v>
      </c>
      <c r="AR141" s="126" t="s">
        <v>76</v>
      </c>
      <c r="AT141" s="133" t="s">
        <v>70</v>
      </c>
      <c r="AU141" s="133" t="s">
        <v>71</v>
      </c>
      <c r="AY141" s="126" t="s">
        <v>128</v>
      </c>
      <c r="BK141" s="134">
        <f>BK142+BK252+BK402+BK414</f>
        <v>0</v>
      </c>
    </row>
    <row r="142" spans="2:63" s="12" customFormat="1" ht="22.9" customHeight="1">
      <c r="B142" s="125"/>
      <c r="D142" s="126" t="s">
        <v>70</v>
      </c>
      <c r="E142" s="135" t="s">
        <v>129</v>
      </c>
      <c r="F142" s="135" t="s">
        <v>130</v>
      </c>
      <c r="J142" s="136">
        <f>BK142</f>
        <v>0</v>
      </c>
      <c r="L142" s="125"/>
      <c r="M142" s="129"/>
      <c r="N142" s="130"/>
      <c r="O142" s="130"/>
      <c r="P142" s="131">
        <f>P143+P238</f>
        <v>233.00428499999998</v>
      </c>
      <c r="Q142" s="130"/>
      <c r="R142" s="131">
        <f>R143+R238</f>
        <v>8.73788562</v>
      </c>
      <c r="S142" s="130"/>
      <c r="T142" s="132">
        <f>T143+T238</f>
        <v>0</v>
      </c>
      <c r="AR142" s="126" t="s">
        <v>76</v>
      </c>
      <c r="AT142" s="133" t="s">
        <v>70</v>
      </c>
      <c r="AU142" s="133" t="s">
        <v>76</v>
      </c>
      <c r="AY142" s="126" t="s">
        <v>128</v>
      </c>
      <c r="BK142" s="134">
        <f>BK143+BK238</f>
        <v>0</v>
      </c>
    </row>
    <row r="143" spans="2:63" s="12" customFormat="1" ht="20.85" customHeight="1">
      <c r="B143" s="125"/>
      <c r="D143" s="126" t="s">
        <v>70</v>
      </c>
      <c r="E143" s="135" t="s">
        <v>131</v>
      </c>
      <c r="F143" s="135" t="s">
        <v>132</v>
      </c>
      <c r="J143" s="136">
        <f>BK143</f>
        <v>0</v>
      </c>
      <c r="L143" s="125"/>
      <c r="M143" s="129"/>
      <c r="N143" s="130"/>
      <c r="O143" s="130"/>
      <c r="P143" s="131">
        <f>SUM(P144:P237)</f>
        <v>209.58307499999998</v>
      </c>
      <c r="Q143" s="130"/>
      <c r="R143" s="131">
        <f>SUM(R144:R237)</f>
        <v>7.080141879999999</v>
      </c>
      <c r="S143" s="130"/>
      <c r="T143" s="132">
        <f>SUM(T144:T237)</f>
        <v>0</v>
      </c>
      <c r="AR143" s="126" t="s">
        <v>76</v>
      </c>
      <c r="AT143" s="133" t="s">
        <v>70</v>
      </c>
      <c r="AU143" s="133" t="s">
        <v>78</v>
      </c>
      <c r="AY143" s="126" t="s">
        <v>128</v>
      </c>
      <c r="BK143" s="134">
        <f>SUM(BK144:BK237)</f>
        <v>0</v>
      </c>
    </row>
    <row r="144" spans="1:65" s="2" customFormat="1" ht="21.75" customHeight="1">
      <c r="A144" s="30"/>
      <c r="B144" s="137"/>
      <c r="C144" s="138" t="s">
        <v>76</v>
      </c>
      <c r="D144" s="138" t="s">
        <v>133</v>
      </c>
      <c r="E144" s="139" t="s">
        <v>134</v>
      </c>
      <c r="F144" s="140" t="s">
        <v>135</v>
      </c>
      <c r="G144" s="141" t="s">
        <v>136</v>
      </c>
      <c r="H144" s="142">
        <v>53.15</v>
      </c>
      <c r="I144" s="143"/>
      <c r="J144" s="143">
        <f>ROUND(I144*H144,2)</f>
        <v>0</v>
      </c>
      <c r="K144" s="144"/>
      <c r="L144" s="31"/>
      <c r="M144" s="145" t="s">
        <v>1</v>
      </c>
      <c r="N144" s="146" t="s">
        <v>36</v>
      </c>
      <c r="O144" s="147">
        <v>0.624</v>
      </c>
      <c r="P144" s="147">
        <f>O144*H144</f>
        <v>33.1656</v>
      </c>
      <c r="Q144" s="147">
        <v>0.056</v>
      </c>
      <c r="R144" s="147">
        <f>Q144*H144</f>
        <v>2.9764</v>
      </c>
      <c r="S144" s="147">
        <v>0</v>
      </c>
      <c r="T144" s="148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49" t="s">
        <v>137</v>
      </c>
      <c r="AT144" s="149" t="s">
        <v>133</v>
      </c>
      <c r="AU144" s="149" t="s">
        <v>138</v>
      </c>
      <c r="AY144" s="18" t="s">
        <v>128</v>
      </c>
      <c r="BE144" s="150">
        <f>IF(N144="základní",J144,0)</f>
        <v>0</v>
      </c>
      <c r="BF144" s="150">
        <f>IF(N144="snížená",J144,0)</f>
        <v>0</v>
      </c>
      <c r="BG144" s="150">
        <f>IF(N144="zákl. přenesená",J144,0)</f>
        <v>0</v>
      </c>
      <c r="BH144" s="150">
        <f>IF(N144="sníž. přenesená",J144,0)</f>
        <v>0</v>
      </c>
      <c r="BI144" s="150">
        <f>IF(N144="nulová",J144,0)</f>
        <v>0</v>
      </c>
      <c r="BJ144" s="18" t="s">
        <v>76</v>
      </c>
      <c r="BK144" s="150">
        <f>ROUND(I144*H144,2)</f>
        <v>0</v>
      </c>
      <c r="BL144" s="18" t="s">
        <v>137</v>
      </c>
      <c r="BM144" s="149" t="s">
        <v>139</v>
      </c>
    </row>
    <row r="145" spans="2:51" s="13" customFormat="1" ht="12" hidden="1">
      <c r="B145" s="151"/>
      <c r="D145" s="152" t="s">
        <v>140</v>
      </c>
      <c r="E145" s="153" t="s">
        <v>1</v>
      </c>
      <c r="F145" s="154" t="s">
        <v>141</v>
      </c>
      <c r="H145" s="153" t="s">
        <v>1</v>
      </c>
      <c r="L145" s="151"/>
      <c r="M145" s="155"/>
      <c r="N145" s="156"/>
      <c r="O145" s="156"/>
      <c r="P145" s="156"/>
      <c r="Q145" s="156"/>
      <c r="R145" s="156"/>
      <c r="S145" s="156"/>
      <c r="T145" s="157"/>
      <c r="AT145" s="153" t="s">
        <v>140</v>
      </c>
      <c r="AU145" s="153" t="s">
        <v>138</v>
      </c>
      <c r="AV145" s="13" t="s">
        <v>76</v>
      </c>
      <c r="AW145" s="13" t="s">
        <v>28</v>
      </c>
      <c r="AX145" s="13" t="s">
        <v>71</v>
      </c>
      <c r="AY145" s="153" t="s">
        <v>128</v>
      </c>
    </row>
    <row r="146" spans="2:51" s="13" customFormat="1" ht="12" hidden="1">
      <c r="B146" s="151"/>
      <c r="D146" s="152" t="s">
        <v>140</v>
      </c>
      <c r="E146" s="153" t="s">
        <v>1</v>
      </c>
      <c r="F146" s="154" t="s">
        <v>142</v>
      </c>
      <c r="H146" s="153" t="s">
        <v>1</v>
      </c>
      <c r="L146" s="151"/>
      <c r="M146" s="155"/>
      <c r="N146" s="156"/>
      <c r="O146" s="156"/>
      <c r="P146" s="156"/>
      <c r="Q146" s="156"/>
      <c r="R146" s="156"/>
      <c r="S146" s="156"/>
      <c r="T146" s="157"/>
      <c r="AT146" s="153" t="s">
        <v>140</v>
      </c>
      <c r="AU146" s="153" t="s">
        <v>138</v>
      </c>
      <c r="AV146" s="13" t="s">
        <v>76</v>
      </c>
      <c r="AW146" s="13" t="s">
        <v>28</v>
      </c>
      <c r="AX146" s="13" t="s">
        <v>71</v>
      </c>
      <c r="AY146" s="153" t="s">
        <v>128</v>
      </c>
    </row>
    <row r="147" spans="2:51" s="14" customFormat="1" ht="12" hidden="1">
      <c r="B147" s="158"/>
      <c r="D147" s="152" t="s">
        <v>140</v>
      </c>
      <c r="E147" s="159" t="s">
        <v>1</v>
      </c>
      <c r="F147" s="160" t="s">
        <v>143</v>
      </c>
      <c r="H147" s="161">
        <v>2.04</v>
      </c>
      <c r="L147" s="158"/>
      <c r="M147" s="162"/>
      <c r="N147" s="163"/>
      <c r="O147" s="163"/>
      <c r="P147" s="163"/>
      <c r="Q147" s="163"/>
      <c r="R147" s="163"/>
      <c r="S147" s="163"/>
      <c r="T147" s="164"/>
      <c r="AT147" s="159" t="s">
        <v>140</v>
      </c>
      <c r="AU147" s="159" t="s">
        <v>138</v>
      </c>
      <c r="AV147" s="14" t="s">
        <v>78</v>
      </c>
      <c r="AW147" s="14" t="s">
        <v>28</v>
      </c>
      <c r="AX147" s="14" t="s">
        <v>71</v>
      </c>
      <c r="AY147" s="159" t="s">
        <v>128</v>
      </c>
    </row>
    <row r="148" spans="2:51" s="14" customFormat="1" ht="12" hidden="1">
      <c r="B148" s="158"/>
      <c r="D148" s="152" t="s">
        <v>140</v>
      </c>
      <c r="E148" s="159" t="s">
        <v>1</v>
      </c>
      <c r="F148" s="160" t="s">
        <v>144</v>
      </c>
      <c r="H148" s="161">
        <v>0.24</v>
      </c>
      <c r="L148" s="158"/>
      <c r="M148" s="162"/>
      <c r="N148" s="163"/>
      <c r="O148" s="163"/>
      <c r="P148" s="163"/>
      <c r="Q148" s="163"/>
      <c r="R148" s="163"/>
      <c r="S148" s="163"/>
      <c r="T148" s="164"/>
      <c r="AT148" s="159" t="s">
        <v>140</v>
      </c>
      <c r="AU148" s="159" t="s">
        <v>138</v>
      </c>
      <c r="AV148" s="14" t="s">
        <v>78</v>
      </c>
      <c r="AW148" s="14" t="s">
        <v>28</v>
      </c>
      <c r="AX148" s="14" t="s">
        <v>71</v>
      </c>
      <c r="AY148" s="159" t="s">
        <v>128</v>
      </c>
    </row>
    <row r="149" spans="2:51" s="14" customFormat="1" ht="12" hidden="1">
      <c r="B149" s="158"/>
      <c r="D149" s="152" t="s">
        <v>140</v>
      </c>
      <c r="E149" s="159" t="s">
        <v>1</v>
      </c>
      <c r="F149" s="160" t="s">
        <v>145</v>
      </c>
      <c r="H149" s="161">
        <v>0.24</v>
      </c>
      <c r="L149" s="158"/>
      <c r="M149" s="162"/>
      <c r="N149" s="163"/>
      <c r="O149" s="163"/>
      <c r="P149" s="163"/>
      <c r="Q149" s="163"/>
      <c r="R149" s="163"/>
      <c r="S149" s="163"/>
      <c r="T149" s="164"/>
      <c r="AT149" s="159" t="s">
        <v>140</v>
      </c>
      <c r="AU149" s="159" t="s">
        <v>138</v>
      </c>
      <c r="AV149" s="14" t="s">
        <v>78</v>
      </c>
      <c r="AW149" s="14" t="s">
        <v>28</v>
      </c>
      <c r="AX149" s="14" t="s">
        <v>71</v>
      </c>
      <c r="AY149" s="159" t="s">
        <v>128</v>
      </c>
    </row>
    <row r="150" spans="2:51" s="14" customFormat="1" ht="12" hidden="1">
      <c r="B150" s="158"/>
      <c r="D150" s="152" t="s">
        <v>140</v>
      </c>
      <c r="E150" s="159" t="s">
        <v>1</v>
      </c>
      <c r="F150" s="160" t="s">
        <v>146</v>
      </c>
      <c r="H150" s="161">
        <v>0.24</v>
      </c>
      <c r="L150" s="158"/>
      <c r="M150" s="162"/>
      <c r="N150" s="163"/>
      <c r="O150" s="163"/>
      <c r="P150" s="163"/>
      <c r="Q150" s="163"/>
      <c r="R150" s="163"/>
      <c r="S150" s="163"/>
      <c r="T150" s="164"/>
      <c r="AT150" s="159" t="s">
        <v>140</v>
      </c>
      <c r="AU150" s="159" t="s">
        <v>138</v>
      </c>
      <c r="AV150" s="14" t="s">
        <v>78</v>
      </c>
      <c r="AW150" s="14" t="s">
        <v>28</v>
      </c>
      <c r="AX150" s="14" t="s">
        <v>71</v>
      </c>
      <c r="AY150" s="159" t="s">
        <v>128</v>
      </c>
    </row>
    <row r="151" spans="2:51" s="14" customFormat="1" ht="12" hidden="1">
      <c r="B151" s="158"/>
      <c r="D151" s="152" t="s">
        <v>140</v>
      </c>
      <c r="E151" s="159" t="s">
        <v>1</v>
      </c>
      <c r="F151" s="160" t="s">
        <v>147</v>
      </c>
      <c r="H151" s="161">
        <v>0.23</v>
      </c>
      <c r="L151" s="158"/>
      <c r="M151" s="162"/>
      <c r="N151" s="163"/>
      <c r="O151" s="163"/>
      <c r="P151" s="163"/>
      <c r="Q151" s="163"/>
      <c r="R151" s="163"/>
      <c r="S151" s="163"/>
      <c r="T151" s="164"/>
      <c r="AT151" s="159" t="s">
        <v>140</v>
      </c>
      <c r="AU151" s="159" t="s">
        <v>138</v>
      </c>
      <c r="AV151" s="14" t="s">
        <v>78</v>
      </c>
      <c r="AW151" s="14" t="s">
        <v>28</v>
      </c>
      <c r="AX151" s="14" t="s">
        <v>71</v>
      </c>
      <c r="AY151" s="159" t="s">
        <v>128</v>
      </c>
    </row>
    <row r="152" spans="2:51" s="14" customFormat="1" ht="12" hidden="1">
      <c r="B152" s="158"/>
      <c r="D152" s="152" t="s">
        <v>140</v>
      </c>
      <c r="E152" s="159" t="s">
        <v>1</v>
      </c>
      <c r="F152" s="160" t="s">
        <v>148</v>
      </c>
      <c r="H152" s="161">
        <v>0.23</v>
      </c>
      <c r="L152" s="158"/>
      <c r="M152" s="162"/>
      <c r="N152" s="163"/>
      <c r="O152" s="163"/>
      <c r="P152" s="163"/>
      <c r="Q152" s="163"/>
      <c r="R152" s="163"/>
      <c r="S152" s="163"/>
      <c r="T152" s="164"/>
      <c r="AT152" s="159" t="s">
        <v>140</v>
      </c>
      <c r="AU152" s="159" t="s">
        <v>138</v>
      </c>
      <c r="AV152" s="14" t="s">
        <v>78</v>
      </c>
      <c r="AW152" s="14" t="s">
        <v>28</v>
      </c>
      <c r="AX152" s="14" t="s">
        <v>71</v>
      </c>
      <c r="AY152" s="159" t="s">
        <v>128</v>
      </c>
    </row>
    <row r="153" spans="2:51" s="15" customFormat="1" ht="12" hidden="1">
      <c r="B153" s="165"/>
      <c r="D153" s="152" t="s">
        <v>140</v>
      </c>
      <c r="E153" s="166" t="s">
        <v>1</v>
      </c>
      <c r="F153" s="167" t="s">
        <v>149</v>
      </c>
      <c r="H153" s="168">
        <v>3.2200000000000006</v>
      </c>
      <c r="L153" s="165"/>
      <c r="M153" s="169"/>
      <c r="N153" s="170"/>
      <c r="O153" s="170"/>
      <c r="P153" s="170"/>
      <c r="Q153" s="170"/>
      <c r="R153" s="170"/>
      <c r="S153" s="170"/>
      <c r="T153" s="171"/>
      <c r="AT153" s="166" t="s">
        <v>140</v>
      </c>
      <c r="AU153" s="166" t="s">
        <v>138</v>
      </c>
      <c r="AV153" s="15" t="s">
        <v>138</v>
      </c>
      <c r="AW153" s="15" t="s">
        <v>28</v>
      </c>
      <c r="AX153" s="15" t="s">
        <v>71</v>
      </c>
      <c r="AY153" s="166" t="s">
        <v>128</v>
      </c>
    </row>
    <row r="154" spans="2:51" s="13" customFormat="1" ht="12" hidden="1">
      <c r="B154" s="151"/>
      <c r="D154" s="152" t="s">
        <v>140</v>
      </c>
      <c r="E154" s="153" t="s">
        <v>1</v>
      </c>
      <c r="F154" s="154" t="s">
        <v>150</v>
      </c>
      <c r="H154" s="153" t="s">
        <v>1</v>
      </c>
      <c r="L154" s="151"/>
      <c r="M154" s="155"/>
      <c r="N154" s="156"/>
      <c r="O154" s="156"/>
      <c r="P154" s="156"/>
      <c r="Q154" s="156"/>
      <c r="R154" s="156"/>
      <c r="S154" s="156"/>
      <c r="T154" s="157"/>
      <c r="AT154" s="153" t="s">
        <v>140</v>
      </c>
      <c r="AU154" s="153" t="s">
        <v>138</v>
      </c>
      <c r="AV154" s="13" t="s">
        <v>76</v>
      </c>
      <c r="AW154" s="13" t="s">
        <v>28</v>
      </c>
      <c r="AX154" s="13" t="s">
        <v>71</v>
      </c>
      <c r="AY154" s="153" t="s">
        <v>128</v>
      </c>
    </row>
    <row r="155" spans="2:51" s="14" customFormat="1" ht="12" hidden="1">
      <c r="B155" s="158"/>
      <c r="D155" s="152" t="s">
        <v>140</v>
      </c>
      <c r="E155" s="159" t="s">
        <v>1</v>
      </c>
      <c r="F155" s="160" t="s">
        <v>151</v>
      </c>
      <c r="H155" s="161">
        <v>0.24</v>
      </c>
      <c r="L155" s="158"/>
      <c r="M155" s="162"/>
      <c r="N155" s="163"/>
      <c r="O155" s="163"/>
      <c r="P155" s="163"/>
      <c r="Q155" s="163"/>
      <c r="R155" s="163"/>
      <c r="S155" s="163"/>
      <c r="T155" s="164"/>
      <c r="AT155" s="159" t="s">
        <v>140</v>
      </c>
      <c r="AU155" s="159" t="s">
        <v>138</v>
      </c>
      <c r="AV155" s="14" t="s">
        <v>78</v>
      </c>
      <c r="AW155" s="14" t="s">
        <v>28</v>
      </c>
      <c r="AX155" s="14" t="s">
        <v>71</v>
      </c>
      <c r="AY155" s="159" t="s">
        <v>128</v>
      </c>
    </row>
    <row r="156" spans="2:51" s="14" customFormat="1" ht="12" hidden="1">
      <c r="B156" s="158"/>
      <c r="D156" s="152" t="s">
        <v>140</v>
      </c>
      <c r="E156" s="159" t="s">
        <v>1</v>
      </c>
      <c r="F156" s="160" t="s">
        <v>152</v>
      </c>
      <c r="H156" s="161">
        <v>0.24</v>
      </c>
      <c r="L156" s="158"/>
      <c r="M156" s="162"/>
      <c r="N156" s="163"/>
      <c r="O156" s="163"/>
      <c r="P156" s="163"/>
      <c r="Q156" s="163"/>
      <c r="R156" s="163"/>
      <c r="S156" s="163"/>
      <c r="T156" s="164"/>
      <c r="AT156" s="159" t="s">
        <v>140</v>
      </c>
      <c r="AU156" s="159" t="s">
        <v>138</v>
      </c>
      <c r="AV156" s="14" t="s">
        <v>78</v>
      </c>
      <c r="AW156" s="14" t="s">
        <v>28</v>
      </c>
      <c r="AX156" s="14" t="s">
        <v>71</v>
      </c>
      <c r="AY156" s="159" t="s">
        <v>128</v>
      </c>
    </row>
    <row r="157" spans="2:51" s="14" customFormat="1" ht="12" hidden="1">
      <c r="B157" s="158"/>
      <c r="D157" s="152" t="s">
        <v>140</v>
      </c>
      <c r="E157" s="159" t="s">
        <v>1</v>
      </c>
      <c r="F157" s="160" t="s">
        <v>153</v>
      </c>
      <c r="H157" s="161">
        <v>0.5</v>
      </c>
      <c r="L157" s="158"/>
      <c r="M157" s="162"/>
      <c r="N157" s="163"/>
      <c r="O157" s="163"/>
      <c r="P157" s="163"/>
      <c r="Q157" s="163"/>
      <c r="R157" s="163"/>
      <c r="S157" s="163"/>
      <c r="T157" s="164"/>
      <c r="AT157" s="159" t="s">
        <v>140</v>
      </c>
      <c r="AU157" s="159" t="s">
        <v>138</v>
      </c>
      <c r="AV157" s="14" t="s">
        <v>78</v>
      </c>
      <c r="AW157" s="14" t="s">
        <v>28</v>
      </c>
      <c r="AX157" s="14" t="s">
        <v>71</v>
      </c>
      <c r="AY157" s="159" t="s">
        <v>128</v>
      </c>
    </row>
    <row r="158" spans="2:51" s="14" customFormat="1" ht="12" hidden="1">
      <c r="B158" s="158"/>
      <c r="D158" s="152" t="s">
        <v>140</v>
      </c>
      <c r="E158" s="159" t="s">
        <v>1</v>
      </c>
      <c r="F158" s="160" t="s">
        <v>154</v>
      </c>
      <c r="H158" s="161">
        <v>0.24</v>
      </c>
      <c r="L158" s="158"/>
      <c r="M158" s="162"/>
      <c r="N158" s="163"/>
      <c r="O158" s="163"/>
      <c r="P158" s="163"/>
      <c r="Q158" s="163"/>
      <c r="R158" s="163"/>
      <c r="S158" s="163"/>
      <c r="T158" s="164"/>
      <c r="AT158" s="159" t="s">
        <v>140</v>
      </c>
      <c r="AU158" s="159" t="s">
        <v>138</v>
      </c>
      <c r="AV158" s="14" t="s">
        <v>78</v>
      </c>
      <c r="AW158" s="14" t="s">
        <v>28</v>
      </c>
      <c r="AX158" s="14" t="s">
        <v>71</v>
      </c>
      <c r="AY158" s="159" t="s">
        <v>128</v>
      </c>
    </row>
    <row r="159" spans="2:51" s="14" customFormat="1" ht="12" hidden="1">
      <c r="B159" s="158"/>
      <c r="D159" s="152" t="s">
        <v>140</v>
      </c>
      <c r="E159" s="159" t="s">
        <v>1</v>
      </c>
      <c r="F159" s="160" t="s">
        <v>155</v>
      </c>
      <c r="H159" s="161">
        <v>0.23</v>
      </c>
      <c r="L159" s="158"/>
      <c r="M159" s="162"/>
      <c r="N159" s="163"/>
      <c r="O159" s="163"/>
      <c r="P159" s="163"/>
      <c r="Q159" s="163"/>
      <c r="R159" s="163"/>
      <c r="S159" s="163"/>
      <c r="T159" s="164"/>
      <c r="AT159" s="159" t="s">
        <v>140</v>
      </c>
      <c r="AU159" s="159" t="s">
        <v>138</v>
      </c>
      <c r="AV159" s="14" t="s">
        <v>78</v>
      </c>
      <c r="AW159" s="14" t="s">
        <v>28</v>
      </c>
      <c r="AX159" s="14" t="s">
        <v>71</v>
      </c>
      <c r="AY159" s="159" t="s">
        <v>128</v>
      </c>
    </row>
    <row r="160" spans="2:51" s="14" customFormat="1" ht="12" hidden="1">
      <c r="B160" s="158"/>
      <c r="D160" s="152" t="s">
        <v>140</v>
      </c>
      <c r="E160" s="159" t="s">
        <v>1</v>
      </c>
      <c r="F160" s="160" t="s">
        <v>156</v>
      </c>
      <c r="H160" s="161">
        <v>0.23</v>
      </c>
      <c r="L160" s="158"/>
      <c r="M160" s="162"/>
      <c r="N160" s="163"/>
      <c r="O160" s="163"/>
      <c r="P160" s="163"/>
      <c r="Q160" s="163"/>
      <c r="R160" s="163"/>
      <c r="S160" s="163"/>
      <c r="T160" s="164"/>
      <c r="AT160" s="159" t="s">
        <v>140</v>
      </c>
      <c r="AU160" s="159" t="s">
        <v>138</v>
      </c>
      <c r="AV160" s="14" t="s">
        <v>78</v>
      </c>
      <c r="AW160" s="14" t="s">
        <v>28</v>
      </c>
      <c r="AX160" s="14" t="s">
        <v>71</v>
      </c>
      <c r="AY160" s="159" t="s">
        <v>128</v>
      </c>
    </row>
    <row r="161" spans="2:51" s="14" customFormat="1" ht="12" hidden="1">
      <c r="B161" s="158"/>
      <c r="D161" s="152" t="s">
        <v>140</v>
      </c>
      <c r="E161" s="159" t="s">
        <v>1</v>
      </c>
      <c r="F161" s="160" t="s">
        <v>157</v>
      </c>
      <c r="H161" s="161">
        <v>0.23</v>
      </c>
      <c r="L161" s="158"/>
      <c r="M161" s="162"/>
      <c r="N161" s="163"/>
      <c r="O161" s="163"/>
      <c r="P161" s="163"/>
      <c r="Q161" s="163"/>
      <c r="R161" s="163"/>
      <c r="S161" s="163"/>
      <c r="T161" s="164"/>
      <c r="AT161" s="159" t="s">
        <v>140</v>
      </c>
      <c r="AU161" s="159" t="s">
        <v>138</v>
      </c>
      <c r="AV161" s="14" t="s">
        <v>78</v>
      </c>
      <c r="AW161" s="14" t="s">
        <v>28</v>
      </c>
      <c r="AX161" s="14" t="s">
        <v>71</v>
      </c>
      <c r="AY161" s="159" t="s">
        <v>128</v>
      </c>
    </row>
    <row r="162" spans="2:51" s="15" customFormat="1" ht="12" hidden="1">
      <c r="B162" s="165"/>
      <c r="D162" s="152" t="s">
        <v>140</v>
      </c>
      <c r="E162" s="166" t="s">
        <v>1</v>
      </c>
      <c r="F162" s="167" t="s">
        <v>149</v>
      </c>
      <c r="H162" s="168">
        <v>1.91</v>
      </c>
      <c r="L162" s="165"/>
      <c r="M162" s="169"/>
      <c r="N162" s="170"/>
      <c r="O162" s="170"/>
      <c r="P162" s="170"/>
      <c r="Q162" s="170"/>
      <c r="R162" s="170"/>
      <c r="S162" s="170"/>
      <c r="T162" s="171"/>
      <c r="AT162" s="166" t="s">
        <v>140</v>
      </c>
      <c r="AU162" s="166" t="s">
        <v>138</v>
      </c>
      <c r="AV162" s="15" t="s">
        <v>138</v>
      </c>
      <c r="AW162" s="15" t="s">
        <v>28</v>
      </c>
      <c r="AX162" s="15" t="s">
        <v>71</v>
      </c>
      <c r="AY162" s="166" t="s">
        <v>128</v>
      </c>
    </row>
    <row r="163" spans="2:51" s="13" customFormat="1" ht="12" hidden="1">
      <c r="B163" s="151"/>
      <c r="D163" s="152" t="s">
        <v>140</v>
      </c>
      <c r="E163" s="153" t="s">
        <v>1</v>
      </c>
      <c r="F163" s="154" t="s">
        <v>158</v>
      </c>
      <c r="H163" s="153" t="s">
        <v>1</v>
      </c>
      <c r="L163" s="151"/>
      <c r="M163" s="155"/>
      <c r="N163" s="156"/>
      <c r="O163" s="156"/>
      <c r="P163" s="156"/>
      <c r="Q163" s="156"/>
      <c r="R163" s="156"/>
      <c r="S163" s="156"/>
      <c r="T163" s="157"/>
      <c r="AT163" s="153" t="s">
        <v>140</v>
      </c>
      <c r="AU163" s="153" t="s">
        <v>138</v>
      </c>
      <c r="AV163" s="13" t="s">
        <v>76</v>
      </c>
      <c r="AW163" s="13" t="s">
        <v>28</v>
      </c>
      <c r="AX163" s="13" t="s">
        <v>71</v>
      </c>
      <c r="AY163" s="153" t="s">
        <v>128</v>
      </c>
    </row>
    <row r="164" spans="2:51" s="14" customFormat="1" ht="12" hidden="1">
      <c r="B164" s="158"/>
      <c r="D164" s="152" t="s">
        <v>140</v>
      </c>
      <c r="E164" s="159" t="s">
        <v>1</v>
      </c>
      <c r="F164" s="160" t="s">
        <v>159</v>
      </c>
      <c r="H164" s="161">
        <v>0.24</v>
      </c>
      <c r="L164" s="158"/>
      <c r="M164" s="162"/>
      <c r="N164" s="163"/>
      <c r="O164" s="163"/>
      <c r="P164" s="163"/>
      <c r="Q164" s="163"/>
      <c r="R164" s="163"/>
      <c r="S164" s="163"/>
      <c r="T164" s="164"/>
      <c r="AT164" s="159" t="s">
        <v>140</v>
      </c>
      <c r="AU164" s="159" t="s">
        <v>138</v>
      </c>
      <c r="AV164" s="14" t="s">
        <v>78</v>
      </c>
      <c r="AW164" s="14" t="s">
        <v>28</v>
      </c>
      <c r="AX164" s="14" t="s">
        <v>71</v>
      </c>
      <c r="AY164" s="159" t="s">
        <v>128</v>
      </c>
    </row>
    <row r="165" spans="2:51" s="14" customFormat="1" ht="12" hidden="1">
      <c r="B165" s="158"/>
      <c r="D165" s="152" t="s">
        <v>140</v>
      </c>
      <c r="E165" s="159" t="s">
        <v>1</v>
      </c>
      <c r="F165" s="160" t="s">
        <v>160</v>
      </c>
      <c r="H165" s="161">
        <v>0.24</v>
      </c>
      <c r="L165" s="158"/>
      <c r="M165" s="162"/>
      <c r="N165" s="163"/>
      <c r="O165" s="163"/>
      <c r="P165" s="163"/>
      <c r="Q165" s="163"/>
      <c r="R165" s="163"/>
      <c r="S165" s="163"/>
      <c r="T165" s="164"/>
      <c r="AT165" s="159" t="s">
        <v>140</v>
      </c>
      <c r="AU165" s="159" t="s">
        <v>138</v>
      </c>
      <c r="AV165" s="14" t="s">
        <v>78</v>
      </c>
      <c r="AW165" s="14" t="s">
        <v>28</v>
      </c>
      <c r="AX165" s="14" t="s">
        <v>71</v>
      </c>
      <c r="AY165" s="159" t="s">
        <v>128</v>
      </c>
    </row>
    <row r="166" spans="2:51" s="14" customFormat="1" ht="12" hidden="1">
      <c r="B166" s="158"/>
      <c r="D166" s="152" t="s">
        <v>140</v>
      </c>
      <c r="E166" s="159" t="s">
        <v>1</v>
      </c>
      <c r="F166" s="160" t="s">
        <v>161</v>
      </c>
      <c r="H166" s="161">
        <v>0.24</v>
      </c>
      <c r="L166" s="158"/>
      <c r="M166" s="162"/>
      <c r="N166" s="163"/>
      <c r="O166" s="163"/>
      <c r="P166" s="163"/>
      <c r="Q166" s="163"/>
      <c r="R166" s="163"/>
      <c r="S166" s="163"/>
      <c r="T166" s="164"/>
      <c r="AT166" s="159" t="s">
        <v>140</v>
      </c>
      <c r="AU166" s="159" t="s">
        <v>138</v>
      </c>
      <c r="AV166" s="14" t="s">
        <v>78</v>
      </c>
      <c r="AW166" s="14" t="s">
        <v>28</v>
      </c>
      <c r="AX166" s="14" t="s">
        <v>71</v>
      </c>
      <c r="AY166" s="159" t="s">
        <v>128</v>
      </c>
    </row>
    <row r="167" spans="2:51" s="14" customFormat="1" ht="12" hidden="1">
      <c r="B167" s="158"/>
      <c r="D167" s="152" t="s">
        <v>140</v>
      </c>
      <c r="E167" s="159" t="s">
        <v>1</v>
      </c>
      <c r="F167" s="160" t="s">
        <v>162</v>
      </c>
      <c r="H167" s="161">
        <v>0.245</v>
      </c>
      <c r="L167" s="158"/>
      <c r="M167" s="162"/>
      <c r="N167" s="163"/>
      <c r="O167" s="163"/>
      <c r="P167" s="163"/>
      <c r="Q167" s="163"/>
      <c r="R167" s="163"/>
      <c r="S167" s="163"/>
      <c r="T167" s="164"/>
      <c r="AT167" s="159" t="s">
        <v>140</v>
      </c>
      <c r="AU167" s="159" t="s">
        <v>138</v>
      </c>
      <c r="AV167" s="14" t="s">
        <v>78</v>
      </c>
      <c r="AW167" s="14" t="s">
        <v>28</v>
      </c>
      <c r="AX167" s="14" t="s">
        <v>71</v>
      </c>
      <c r="AY167" s="159" t="s">
        <v>128</v>
      </c>
    </row>
    <row r="168" spans="2:51" s="14" customFormat="1" ht="12" hidden="1">
      <c r="B168" s="158"/>
      <c r="D168" s="152" t="s">
        <v>140</v>
      </c>
      <c r="E168" s="159" t="s">
        <v>1</v>
      </c>
      <c r="F168" s="160" t="s">
        <v>163</v>
      </c>
      <c r="H168" s="161">
        <v>0.24</v>
      </c>
      <c r="L168" s="158"/>
      <c r="M168" s="162"/>
      <c r="N168" s="163"/>
      <c r="O168" s="163"/>
      <c r="P168" s="163"/>
      <c r="Q168" s="163"/>
      <c r="R168" s="163"/>
      <c r="S168" s="163"/>
      <c r="T168" s="164"/>
      <c r="AT168" s="159" t="s">
        <v>140</v>
      </c>
      <c r="AU168" s="159" t="s">
        <v>138</v>
      </c>
      <c r="AV168" s="14" t="s">
        <v>78</v>
      </c>
      <c r="AW168" s="14" t="s">
        <v>28</v>
      </c>
      <c r="AX168" s="14" t="s">
        <v>71</v>
      </c>
      <c r="AY168" s="159" t="s">
        <v>128</v>
      </c>
    </row>
    <row r="169" spans="2:51" s="14" customFormat="1" ht="12" hidden="1">
      <c r="B169" s="158"/>
      <c r="D169" s="152" t="s">
        <v>140</v>
      </c>
      <c r="E169" s="159" t="s">
        <v>1</v>
      </c>
      <c r="F169" s="160" t="s">
        <v>164</v>
      </c>
      <c r="H169" s="161">
        <v>0.23</v>
      </c>
      <c r="L169" s="158"/>
      <c r="M169" s="162"/>
      <c r="N169" s="163"/>
      <c r="O169" s="163"/>
      <c r="P169" s="163"/>
      <c r="Q169" s="163"/>
      <c r="R169" s="163"/>
      <c r="S169" s="163"/>
      <c r="T169" s="164"/>
      <c r="AT169" s="159" t="s">
        <v>140</v>
      </c>
      <c r="AU169" s="159" t="s">
        <v>138</v>
      </c>
      <c r="AV169" s="14" t="s">
        <v>78</v>
      </c>
      <c r="AW169" s="14" t="s">
        <v>28</v>
      </c>
      <c r="AX169" s="14" t="s">
        <v>71</v>
      </c>
      <c r="AY169" s="159" t="s">
        <v>128</v>
      </c>
    </row>
    <row r="170" spans="2:51" s="14" customFormat="1" ht="12" hidden="1">
      <c r="B170" s="158"/>
      <c r="D170" s="152" t="s">
        <v>140</v>
      </c>
      <c r="E170" s="159" t="s">
        <v>1</v>
      </c>
      <c r="F170" s="160" t="s">
        <v>165</v>
      </c>
      <c r="H170" s="161">
        <v>0.23</v>
      </c>
      <c r="L170" s="158"/>
      <c r="M170" s="162"/>
      <c r="N170" s="163"/>
      <c r="O170" s="163"/>
      <c r="P170" s="163"/>
      <c r="Q170" s="163"/>
      <c r="R170" s="163"/>
      <c r="S170" s="163"/>
      <c r="T170" s="164"/>
      <c r="AT170" s="159" t="s">
        <v>140</v>
      </c>
      <c r="AU170" s="159" t="s">
        <v>138</v>
      </c>
      <c r="AV170" s="14" t="s">
        <v>78</v>
      </c>
      <c r="AW170" s="14" t="s">
        <v>28</v>
      </c>
      <c r="AX170" s="14" t="s">
        <v>71</v>
      </c>
      <c r="AY170" s="159" t="s">
        <v>128</v>
      </c>
    </row>
    <row r="171" spans="2:51" s="14" customFormat="1" ht="12" hidden="1">
      <c r="B171" s="158"/>
      <c r="D171" s="152" t="s">
        <v>140</v>
      </c>
      <c r="E171" s="159" t="s">
        <v>1</v>
      </c>
      <c r="F171" s="160" t="s">
        <v>166</v>
      </c>
      <c r="H171" s="161">
        <v>0.23</v>
      </c>
      <c r="L171" s="158"/>
      <c r="M171" s="162"/>
      <c r="N171" s="163"/>
      <c r="O171" s="163"/>
      <c r="P171" s="163"/>
      <c r="Q171" s="163"/>
      <c r="R171" s="163"/>
      <c r="S171" s="163"/>
      <c r="T171" s="164"/>
      <c r="AT171" s="159" t="s">
        <v>140</v>
      </c>
      <c r="AU171" s="159" t="s">
        <v>138</v>
      </c>
      <c r="AV171" s="14" t="s">
        <v>78</v>
      </c>
      <c r="AW171" s="14" t="s">
        <v>28</v>
      </c>
      <c r="AX171" s="14" t="s">
        <v>71</v>
      </c>
      <c r="AY171" s="159" t="s">
        <v>128</v>
      </c>
    </row>
    <row r="172" spans="2:51" s="15" customFormat="1" ht="12" hidden="1">
      <c r="B172" s="165"/>
      <c r="D172" s="152" t="s">
        <v>140</v>
      </c>
      <c r="E172" s="166" t="s">
        <v>1</v>
      </c>
      <c r="F172" s="167" t="s">
        <v>149</v>
      </c>
      <c r="H172" s="168">
        <v>1.895</v>
      </c>
      <c r="L172" s="165"/>
      <c r="M172" s="169"/>
      <c r="N172" s="170"/>
      <c r="O172" s="170"/>
      <c r="P172" s="170"/>
      <c r="Q172" s="170"/>
      <c r="R172" s="170"/>
      <c r="S172" s="170"/>
      <c r="T172" s="171"/>
      <c r="AT172" s="166" t="s">
        <v>140</v>
      </c>
      <c r="AU172" s="166" t="s">
        <v>138</v>
      </c>
      <c r="AV172" s="15" t="s">
        <v>138</v>
      </c>
      <c r="AW172" s="15" t="s">
        <v>28</v>
      </c>
      <c r="AX172" s="15" t="s">
        <v>71</v>
      </c>
      <c r="AY172" s="166" t="s">
        <v>128</v>
      </c>
    </row>
    <row r="173" spans="2:51" s="13" customFormat="1" ht="12" hidden="1">
      <c r="B173" s="151"/>
      <c r="D173" s="152" t="s">
        <v>140</v>
      </c>
      <c r="E173" s="153" t="s">
        <v>1</v>
      </c>
      <c r="F173" s="154" t="s">
        <v>167</v>
      </c>
      <c r="H173" s="153" t="s">
        <v>1</v>
      </c>
      <c r="L173" s="151"/>
      <c r="M173" s="155"/>
      <c r="N173" s="156"/>
      <c r="O173" s="156"/>
      <c r="P173" s="156"/>
      <c r="Q173" s="156"/>
      <c r="R173" s="156"/>
      <c r="S173" s="156"/>
      <c r="T173" s="157"/>
      <c r="AT173" s="153" t="s">
        <v>140</v>
      </c>
      <c r="AU173" s="153" t="s">
        <v>138</v>
      </c>
      <c r="AV173" s="13" t="s">
        <v>76</v>
      </c>
      <c r="AW173" s="13" t="s">
        <v>28</v>
      </c>
      <c r="AX173" s="13" t="s">
        <v>71</v>
      </c>
      <c r="AY173" s="153" t="s">
        <v>128</v>
      </c>
    </row>
    <row r="174" spans="2:51" s="14" customFormat="1" ht="12" hidden="1">
      <c r="B174" s="158"/>
      <c r="D174" s="152" t="s">
        <v>140</v>
      </c>
      <c r="E174" s="159" t="s">
        <v>1</v>
      </c>
      <c r="F174" s="160" t="s">
        <v>168</v>
      </c>
      <c r="H174" s="161">
        <v>0.24</v>
      </c>
      <c r="L174" s="158"/>
      <c r="M174" s="162"/>
      <c r="N174" s="163"/>
      <c r="O174" s="163"/>
      <c r="P174" s="163"/>
      <c r="Q174" s="163"/>
      <c r="R174" s="163"/>
      <c r="S174" s="163"/>
      <c r="T174" s="164"/>
      <c r="AT174" s="159" t="s">
        <v>140</v>
      </c>
      <c r="AU174" s="159" t="s">
        <v>138</v>
      </c>
      <c r="AV174" s="14" t="s">
        <v>78</v>
      </c>
      <c r="AW174" s="14" t="s">
        <v>28</v>
      </c>
      <c r="AX174" s="14" t="s">
        <v>71</v>
      </c>
      <c r="AY174" s="159" t="s">
        <v>128</v>
      </c>
    </row>
    <row r="175" spans="2:51" s="14" customFormat="1" ht="12" hidden="1">
      <c r="B175" s="158"/>
      <c r="D175" s="152" t="s">
        <v>140</v>
      </c>
      <c r="E175" s="159" t="s">
        <v>1</v>
      </c>
      <c r="F175" s="160" t="s">
        <v>169</v>
      </c>
      <c r="H175" s="161">
        <v>0.24</v>
      </c>
      <c r="L175" s="158"/>
      <c r="M175" s="162"/>
      <c r="N175" s="163"/>
      <c r="O175" s="163"/>
      <c r="P175" s="163"/>
      <c r="Q175" s="163"/>
      <c r="R175" s="163"/>
      <c r="S175" s="163"/>
      <c r="T175" s="164"/>
      <c r="AT175" s="159" t="s">
        <v>140</v>
      </c>
      <c r="AU175" s="159" t="s">
        <v>138</v>
      </c>
      <c r="AV175" s="14" t="s">
        <v>78</v>
      </c>
      <c r="AW175" s="14" t="s">
        <v>28</v>
      </c>
      <c r="AX175" s="14" t="s">
        <v>71</v>
      </c>
      <c r="AY175" s="159" t="s">
        <v>128</v>
      </c>
    </row>
    <row r="176" spans="2:51" s="14" customFormat="1" ht="12" hidden="1">
      <c r="B176" s="158"/>
      <c r="D176" s="152" t="s">
        <v>140</v>
      </c>
      <c r="E176" s="159" t="s">
        <v>1</v>
      </c>
      <c r="F176" s="160" t="s">
        <v>170</v>
      </c>
      <c r="H176" s="161">
        <v>0.24</v>
      </c>
      <c r="L176" s="158"/>
      <c r="M176" s="162"/>
      <c r="N176" s="163"/>
      <c r="O176" s="163"/>
      <c r="P176" s="163"/>
      <c r="Q176" s="163"/>
      <c r="R176" s="163"/>
      <c r="S176" s="163"/>
      <c r="T176" s="164"/>
      <c r="AT176" s="159" t="s">
        <v>140</v>
      </c>
      <c r="AU176" s="159" t="s">
        <v>138</v>
      </c>
      <c r="AV176" s="14" t="s">
        <v>78</v>
      </c>
      <c r="AW176" s="14" t="s">
        <v>28</v>
      </c>
      <c r="AX176" s="14" t="s">
        <v>71</v>
      </c>
      <c r="AY176" s="159" t="s">
        <v>128</v>
      </c>
    </row>
    <row r="177" spans="2:51" s="14" customFormat="1" ht="12" hidden="1">
      <c r="B177" s="158"/>
      <c r="D177" s="152" t="s">
        <v>140</v>
      </c>
      <c r="E177" s="159" t="s">
        <v>1</v>
      </c>
      <c r="F177" s="160" t="s">
        <v>171</v>
      </c>
      <c r="H177" s="161">
        <v>0.245</v>
      </c>
      <c r="L177" s="158"/>
      <c r="M177" s="162"/>
      <c r="N177" s="163"/>
      <c r="O177" s="163"/>
      <c r="P177" s="163"/>
      <c r="Q177" s="163"/>
      <c r="R177" s="163"/>
      <c r="S177" s="163"/>
      <c r="T177" s="164"/>
      <c r="AT177" s="159" t="s">
        <v>140</v>
      </c>
      <c r="AU177" s="159" t="s">
        <v>138</v>
      </c>
      <c r="AV177" s="14" t="s">
        <v>78</v>
      </c>
      <c r="AW177" s="14" t="s">
        <v>28</v>
      </c>
      <c r="AX177" s="14" t="s">
        <v>71</v>
      </c>
      <c r="AY177" s="159" t="s">
        <v>128</v>
      </c>
    </row>
    <row r="178" spans="2:51" s="14" customFormat="1" ht="12" hidden="1">
      <c r="B178" s="158"/>
      <c r="D178" s="152" t="s">
        <v>140</v>
      </c>
      <c r="E178" s="159" t="s">
        <v>1</v>
      </c>
      <c r="F178" s="160" t="s">
        <v>172</v>
      </c>
      <c r="H178" s="161">
        <v>2.4</v>
      </c>
      <c r="L178" s="158"/>
      <c r="M178" s="162"/>
      <c r="N178" s="163"/>
      <c r="O178" s="163"/>
      <c r="P178" s="163"/>
      <c r="Q178" s="163"/>
      <c r="R178" s="163"/>
      <c r="S178" s="163"/>
      <c r="T178" s="164"/>
      <c r="AT178" s="159" t="s">
        <v>140</v>
      </c>
      <c r="AU178" s="159" t="s">
        <v>138</v>
      </c>
      <c r="AV178" s="14" t="s">
        <v>78</v>
      </c>
      <c r="AW178" s="14" t="s">
        <v>28</v>
      </c>
      <c r="AX178" s="14" t="s">
        <v>71</v>
      </c>
      <c r="AY178" s="159" t="s">
        <v>128</v>
      </c>
    </row>
    <row r="179" spans="2:51" s="14" customFormat="1" ht="12" hidden="1">
      <c r="B179" s="158"/>
      <c r="D179" s="152" t="s">
        <v>140</v>
      </c>
      <c r="E179" s="159" t="s">
        <v>1</v>
      </c>
      <c r="F179" s="160" t="s">
        <v>173</v>
      </c>
      <c r="H179" s="161">
        <v>0.23</v>
      </c>
      <c r="L179" s="158"/>
      <c r="M179" s="162"/>
      <c r="N179" s="163"/>
      <c r="O179" s="163"/>
      <c r="P179" s="163"/>
      <c r="Q179" s="163"/>
      <c r="R179" s="163"/>
      <c r="S179" s="163"/>
      <c r="T179" s="164"/>
      <c r="AT179" s="159" t="s">
        <v>140</v>
      </c>
      <c r="AU179" s="159" t="s">
        <v>138</v>
      </c>
      <c r="AV179" s="14" t="s">
        <v>78</v>
      </c>
      <c r="AW179" s="14" t="s">
        <v>28</v>
      </c>
      <c r="AX179" s="14" t="s">
        <v>71</v>
      </c>
      <c r="AY179" s="159" t="s">
        <v>128</v>
      </c>
    </row>
    <row r="180" spans="2:51" s="14" customFormat="1" ht="12" hidden="1">
      <c r="B180" s="158"/>
      <c r="D180" s="152" t="s">
        <v>140</v>
      </c>
      <c r="E180" s="159" t="s">
        <v>1</v>
      </c>
      <c r="F180" s="160" t="s">
        <v>174</v>
      </c>
      <c r="H180" s="161">
        <v>0.23</v>
      </c>
      <c r="L180" s="158"/>
      <c r="M180" s="162"/>
      <c r="N180" s="163"/>
      <c r="O180" s="163"/>
      <c r="P180" s="163"/>
      <c r="Q180" s="163"/>
      <c r="R180" s="163"/>
      <c r="S180" s="163"/>
      <c r="T180" s="164"/>
      <c r="AT180" s="159" t="s">
        <v>140</v>
      </c>
      <c r="AU180" s="159" t="s">
        <v>138</v>
      </c>
      <c r="AV180" s="14" t="s">
        <v>78</v>
      </c>
      <c r="AW180" s="14" t="s">
        <v>28</v>
      </c>
      <c r="AX180" s="14" t="s">
        <v>71</v>
      </c>
      <c r="AY180" s="159" t="s">
        <v>128</v>
      </c>
    </row>
    <row r="181" spans="2:51" s="14" customFormat="1" ht="12" hidden="1">
      <c r="B181" s="158"/>
      <c r="D181" s="152" t="s">
        <v>140</v>
      </c>
      <c r="E181" s="159" t="s">
        <v>1</v>
      </c>
      <c r="F181" s="160" t="s">
        <v>175</v>
      </c>
      <c r="H181" s="161">
        <v>0.23</v>
      </c>
      <c r="L181" s="158"/>
      <c r="M181" s="162"/>
      <c r="N181" s="163"/>
      <c r="O181" s="163"/>
      <c r="P181" s="163"/>
      <c r="Q181" s="163"/>
      <c r="R181" s="163"/>
      <c r="S181" s="163"/>
      <c r="T181" s="164"/>
      <c r="AT181" s="159" t="s">
        <v>140</v>
      </c>
      <c r="AU181" s="159" t="s">
        <v>138</v>
      </c>
      <c r="AV181" s="14" t="s">
        <v>78</v>
      </c>
      <c r="AW181" s="14" t="s">
        <v>28</v>
      </c>
      <c r="AX181" s="14" t="s">
        <v>71</v>
      </c>
      <c r="AY181" s="159" t="s">
        <v>128</v>
      </c>
    </row>
    <row r="182" spans="2:51" s="15" customFormat="1" ht="12" hidden="1">
      <c r="B182" s="165"/>
      <c r="D182" s="152" t="s">
        <v>140</v>
      </c>
      <c r="E182" s="166" t="s">
        <v>1</v>
      </c>
      <c r="F182" s="167" t="s">
        <v>149</v>
      </c>
      <c r="H182" s="168">
        <v>4.055</v>
      </c>
      <c r="L182" s="165"/>
      <c r="M182" s="169"/>
      <c r="N182" s="170"/>
      <c r="O182" s="170"/>
      <c r="P182" s="170"/>
      <c r="Q182" s="170"/>
      <c r="R182" s="170"/>
      <c r="S182" s="170"/>
      <c r="T182" s="171"/>
      <c r="AT182" s="166" t="s">
        <v>140</v>
      </c>
      <c r="AU182" s="166" t="s">
        <v>138</v>
      </c>
      <c r="AV182" s="15" t="s">
        <v>138</v>
      </c>
      <c r="AW182" s="15" t="s">
        <v>28</v>
      </c>
      <c r="AX182" s="15" t="s">
        <v>71</v>
      </c>
      <c r="AY182" s="166" t="s">
        <v>128</v>
      </c>
    </row>
    <row r="183" spans="2:51" s="13" customFormat="1" ht="12" hidden="1">
      <c r="B183" s="151"/>
      <c r="D183" s="152" t="s">
        <v>140</v>
      </c>
      <c r="E183" s="153" t="s">
        <v>1</v>
      </c>
      <c r="F183" s="154" t="s">
        <v>176</v>
      </c>
      <c r="H183" s="153" t="s">
        <v>1</v>
      </c>
      <c r="L183" s="151"/>
      <c r="M183" s="155"/>
      <c r="N183" s="156"/>
      <c r="O183" s="156"/>
      <c r="P183" s="156"/>
      <c r="Q183" s="156"/>
      <c r="R183" s="156"/>
      <c r="S183" s="156"/>
      <c r="T183" s="157"/>
      <c r="AT183" s="153" t="s">
        <v>140</v>
      </c>
      <c r="AU183" s="153" t="s">
        <v>138</v>
      </c>
      <c r="AV183" s="13" t="s">
        <v>76</v>
      </c>
      <c r="AW183" s="13" t="s">
        <v>28</v>
      </c>
      <c r="AX183" s="13" t="s">
        <v>71</v>
      </c>
      <c r="AY183" s="153" t="s">
        <v>128</v>
      </c>
    </row>
    <row r="184" spans="2:51" s="14" customFormat="1" ht="12" hidden="1">
      <c r="B184" s="158"/>
      <c r="D184" s="152" t="s">
        <v>140</v>
      </c>
      <c r="E184" s="159" t="s">
        <v>1</v>
      </c>
      <c r="F184" s="160" t="s">
        <v>177</v>
      </c>
      <c r="H184" s="161">
        <v>4.72</v>
      </c>
      <c r="L184" s="158"/>
      <c r="M184" s="162"/>
      <c r="N184" s="163"/>
      <c r="O184" s="163"/>
      <c r="P184" s="163"/>
      <c r="Q184" s="163"/>
      <c r="R184" s="163"/>
      <c r="S184" s="163"/>
      <c r="T184" s="164"/>
      <c r="AT184" s="159" t="s">
        <v>140</v>
      </c>
      <c r="AU184" s="159" t="s">
        <v>138</v>
      </c>
      <c r="AV184" s="14" t="s">
        <v>78</v>
      </c>
      <c r="AW184" s="14" t="s">
        <v>28</v>
      </c>
      <c r="AX184" s="14" t="s">
        <v>71</v>
      </c>
      <c r="AY184" s="159" t="s">
        <v>128</v>
      </c>
    </row>
    <row r="185" spans="2:51" s="14" customFormat="1" ht="12" hidden="1">
      <c r="B185" s="158"/>
      <c r="D185" s="152" t="s">
        <v>140</v>
      </c>
      <c r="E185" s="159" t="s">
        <v>1</v>
      </c>
      <c r="F185" s="160" t="s">
        <v>178</v>
      </c>
      <c r="H185" s="161">
        <v>4.72</v>
      </c>
      <c r="L185" s="158"/>
      <c r="M185" s="162"/>
      <c r="N185" s="163"/>
      <c r="O185" s="163"/>
      <c r="P185" s="163"/>
      <c r="Q185" s="163"/>
      <c r="R185" s="163"/>
      <c r="S185" s="163"/>
      <c r="T185" s="164"/>
      <c r="AT185" s="159" t="s">
        <v>140</v>
      </c>
      <c r="AU185" s="159" t="s">
        <v>138</v>
      </c>
      <c r="AV185" s="14" t="s">
        <v>78</v>
      </c>
      <c r="AW185" s="14" t="s">
        <v>28</v>
      </c>
      <c r="AX185" s="14" t="s">
        <v>71</v>
      </c>
      <c r="AY185" s="159" t="s">
        <v>128</v>
      </c>
    </row>
    <row r="186" spans="2:51" s="14" customFormat="1" ht="12" hidden="1">
      <c r="B186" s="158"/>
      <c r="D186" s="152" t="s">
        <v>140</v>
      </c>
      <c r="E186" s="159" t="s">
        <v>1</v>
      </c>
      <c r="F186" s="160" t="s">
        <v>179</v>
      </c>
      <c r="H186" s="161">
        <v>4.72</v>
      </c>
      <c r="L186" s="158"/>
      <c r="M186" s="162"/>
      <c r="N186" s="163"/>
      <c r="O186" s="163"/>
      <c r="P186" s="163"/>
      <c r="Q186" s="163"/>
      <c r="R186" s="163"/>
      <c r="S186" s="163"/>
      <c r="T186" s="164"/>
      <c r="AT186" s="159" t="s">
        <v>140</v>
      </c>
      <c r="AU186" s="159" t="s">
        <v>138</v>
      </c>
      <c r="AV186" s="14" t="s">
        <v>78</v>
      </c>
      <c r="AW186" s="14" t="s">
        <v>28</v>
      </c>
      <c r="AX186" s="14" t="s">
        <v>71</v>
      </c>
      <c r="AY186" s="159" t="s">
        <v>128</v>
      </c>
    </row>
    <row r="187" spans="2:51" s="14" customFormat="1" ht="12" hidden="1">
      <c r="B187" s="158"/>
      <c r="D187" s="152" t="s">
        <v>140</v>
      </c>
      <c r="E187" s="159" t="s">
        <v>1</v>
      </c>
      <c r="F187" s="160" t="s">
        <v>180</v>
      </c>
      <c r="H187" s="161">
        <v>4.72</v>
      </c>
      <c r="L187" s="158"/>
      <c r="M187" s="162"/>
      <c r="N187" s="163"/>
      <c r="O187" s="163"/>
      <c r="P187" s="163"/>
      <c r="Q187" s="163"/>
      <c r="R187" s="163"/>
      <c r="S187" s="163"/>
      <c r="T187" s="164"/>
      <c r="AT187" s="159" t="s">
        <v>140</v>
      </c>
      <c r="AU187" s="159" t="s">
        <v>138</v>
      </c>
      <c r="AV187" s="14" t="s">
        <v>78</v>
      </c>
      <c r="AW187" s="14" t="s">
        <v>28</v>
      </c>
      <c r="AX187" s="14" t="s">
        <v>71</v>
      </c>
      <c r="AY187" s="159" t="s">
        <v>128</v>
      </c>
    </row>
    <row r="188" spans="2:51" s="15" customFormat="1" ht="12" hidden="1">
      <c r="B188" s="165"/>
      <c r="D188" s="152" t="s">
        <v>140</v>
      </c>
      <c r="E188" s="166" t="s">
        <v>1</v>
      </c>
      <c r="F188" s="167" t="s">
        <v>149</v>
      </c>
      <c r="H188" s="168">
        <v>18.88</v>
      </c>
      <c r="L188" s="165"/>
      <c r="M188" s="169"/>
      <c r="N188" s="170"/>
      <c r="O188" s="170"/>
      <c r="P188" s="170"/>
      <c r="Q188" s="170"/>
      <c r="R188" s="170"/>
      <c r="S188" s="170"/>
      <c r="T188" s="171"/>
      <c r="AT188" s="166" t="s">
        <v>140</v>
      </c>
      <c r="AU188" s="166" t="s">
        <v>138</v>
      </c>
      <c r="AV188" s="15" t="s">
        <v>138</v>
      </c>
      <c r="AW188" s="15" t="s">
        <v>28</v>
      </c>
      <c r="AX188" s="15" t="s">
        <v>71</v>
      </c>
      <c r="AY188" s="166" t="s">
        <v>128</v>
      </c>
    </row>
    <row r="189" spans="2:51" s="13" customFormat="1" ht="12" hidden="1">
      <c r="B189" s="151"/>
      <c r="D189" s="152" t="s">
        <v>140</v>
      </c>
      <c r="E189" s="153" t="s">
        <v>1</v>
      </c>
      <c r="F189" s="154" t="s">
        <v>181</v>
      </c>
      <c r="H189" s="153" t="s">
        <v>1</v>
      </c>
      <c r="L189" s="151"/>
      <c r="M189" s="155"/>
      <c r="N189" s="156"/>
      <c r="O189" s="156"/>
      <c r="P189" s="156"/>
      <c r="Q189" s="156"/>
      <c r="R189" s="156"/>
      <c r="S189" s="156"/>
      <c r="T189" s="157"/>
      <c r="AT189" s="153" t="s">
        <v>140</v>
      </c>
      <c r="AU189" s="153" t="s">
        <v>138</v>
      </c>
      <c r="AV189" s="13" t="s">
        <v>76</v>
      </c>
      <c r="AW189" s="13" t="s">
        <v>28</v>
      </c>
      <c r="AX189" s="13" t="s">
        <v>71</v>
      </c>
      <c r="AY189" s="153" t="s">
        <v>128</v>
      </c>
    </row>
    <row r="190" spans="2:51" s="14" customFormat="1" ht="12" hidden="1">
      <c r="B190" s="158"/>
      <c r="D190" s="152" t="s">
        <v>140</v>
      </c>
      <c r="E190" s="159" t="s">
        <v>1</v>
      </c>
      <c r="F190" s="160" t="s">
        <v>182</v>
      </c>
      <c r="H190" s="161">
        <v>1.8</v>
      </c>
      <c r="L190" s="158"/>
      <c r="M190" s="162"/>
      <c r="N190" s="163"/>
      <c r="O190" s="163"/>
      <c r="P190" s="163"/>
      <c r="Q190" s="163"/>
      <c r="R190" s="163"/>
      <c r="S190" s="163"/>
      <c r="T190" s="164"/>
      <c r="AT190" s="159" t="s">
        <v>140</v>
      </c>
      <c r="AU190" s="159" t="s">
        <v>138</v>
      </c>
      <c r="AV190" s="14" t="s">
        <v>78</v>
      </c>
      <c r="AW190" s="14" t="s">
        <v>28</v>
      </c>
      <c r="AX190" s="14" t="s">
        <v>71</v>
      </c>
      <c r="AY190" s="159" t="s">
        <v>128</v>
      </c>
    </row>
    <row r="191" spans="2:51" s="14" customFormat="1" ht="12" hidden="1">
      <c r="B191" s="158"/>
      <c r="D191" s="152" t="s">
        <v>140</v>
      </c>
      <c r="E191" s="159" t="s">
        <v>1</v>
      </c>
      <c r="F191" s="160" t="s">
        <v>183</v>
      </c>
      <c r="H191" s="161">
        <v>2.4</v>
      </c>
      <c r="L191" s="158"/>
      <c r="M191" s="162"/>
      <c r="N191" s="163"/>
      <c r="O191" s="163"/>
      <c r="P191" s="163"/>
      <c r="Q191" s="163"/>
      <c r="R191" s="163"/>
      <c r="S191" s="163"/>
      <c r="T191" s="164"/>
      <c r="AT191" s="159" t="s">
        <v>140</v>
      </c>
      <c r="AU191" s="159" t="s">
        <v>138</v>
      </c>
      <c r="AV191" s="14" t="s">
        <v>78</v>
      </c>
      <c r="AW191" s="14" t="s">
        <v>28</v>
      </c>
      <c r="AX191" s="14" t="s">
        <v>71</v>
      </c>
      <c r="AY191" s="159" t="s">
        <v>128</v>
      </c>
    </row>
    <row r="192" spans="2:51" s="14" customFormat="1" ht="12" hidden="1">
      <c r="B192" s="158"/>
      <c r="D192" s="152" t="s">
        <v>140</v>
      </c>
      <c r="E192" s="159" t="s">
        <v>1</v>
      </c>
      <c r="F192" s="160" t="s">
        <v>184</v>
      </c>
      <c r="H192" s="161">
        <v>2.4</v>
      </c>
      <c r="L192" s="158"/>
      <c r="M192" s="162"/>
      <c r="N192" s="163"/>
      <c r="O192" s="163"/>
      <c r="P192" s="163"/>
      <c r="Q192" s="163"/>
      <c r="R192" s="163"/>
      <c r="S192" s="163"/>
      <c r="T192" s="164"/>
      <c r="AT192" s="159" t="s">
        <v>140</v>
      </c>
      <c r="AU192" s="159" t="s">
        <v>138</v>
      </c>
      <c r="AV192" s="14" t="s">
        <v>78</v>
      </c>
      <c r="AW192" s="14" t="s">
        <v>28</v>
      </c>
      <c r="AX192" s="14" t="s">
        <v>71</v>
      </c>
      <c r="AY192" s="159" t="s">
        <v>128</v>
      </c>
    </row>
    <row r="193" spans="2:51" s="14" customFormat="1" ht="12" hidden="1">
      <c r="B193" s="158"/>
      <c r="D193" s="152" t="s">
        <v>140</v>
      </c>
      <c r="E193" s="159" t="s">
        <v>1</v>
      </c>
      <c r="F193" s="160" t="s">
        <v>185</v>
      </c>
      <c r="H193" s="161">
        <v>2.4</v>
      </c>
      <c r="L193" s="158"/>
      <c r="M193" s="162"/>
      <c r="N193" s="163"/>
      <c r="O193" s="163"/>
      <c r="P193" s="163"/>
      <c r="Q193" s="163"/>
      <c r="R193" s="163"/>
      <c r="S193" s="163"/>
      <c r="T193" s="164"/>
      <c r="AT193" s="159" t="s">
        <v>140</v>
      </c>
      <c r="AU193" s="159" t="s">
        <v>138</v>
      </c>
      <c r="AV193" s="14" t="s">
        <v>78</v>
      </c>
      <c r="AW193" s="14" t="s">
        <v>28</v>
      </c>
      <c r="AX193" s="14" t="s">
        <v>71</v>
      </c>
      <c r="AY193" s="159" t="s">
        <v>128</v>
      </c>
    </row>
    <row r="194" spans="2:51" s="15" customFormat="1" ht="12" hidden="1">
      <c r="B194" s="165"/>
      <c r="D194" s="152" t="s">
        <v>140</v>
      </c>
      <c r="E194" s="166" t="s">
        <v>1</v>
      </c>
      <c r="F194" s="167" t="s">
        <v>149</v>
      </c>
      <c r="H194" s="168">
        <v>9</v>
      </c>
      <c r="L194" s="165"/>
      <c r="M194" s="169"/>
      <c r="N194" s="170"/>
      <c r="O194" s="170"/>
      <c r="P194" s="170"/>
      <c r="Q194" s="170"/>
      <c r="R194" s="170"/>
      <c r="S194" s="170"/>
      <c r="T194" s="171"/>
      <c r="AT194" s="166" t="s">
        <v>140</v>
      </c>
      <c r="AU194" s="166" t="s">
        <v>138</v>
      </c>
      <c r="AV194" s="15" t="s">
        <v>138</v>
      </c>
      <c r="AW194" s="15" t="s">
        <v>28</v>
      </c>
      <c r="AX194" s="15" t="s">
        <v>71</v>
      </c>
      <c r="AY194" s="166" t="s">
        <v>128</v>
      </c>
    </row>
    <row r="195" spans="2:51" s="14" customFormat="1" ht="12" hidden="1">
      <c r="B195" s="158"/>
      <c r="D195" s="152" t="s">
        <v>140</v>
      </c>
      <c r="E195" s="159" t="s">
        <v>1</v>
      </c>
      <c r="F195" s="160" t="s">
        <v>186</v>
      </c>
      <c r="H195" s="161">
        <v>14.19</v>
      </c>
      <c r="L195" s="158"/>
      <c r="M195" s="162"/>
      <c r="N195" s="163"/>
      <c r="O195" s="163"/>
      <c r="P195" s="163"/>
      <c r="Q195" s="163"/>
      <c r="R195" s="163"/>
      <c r="S195" s="163"/>
      <c r="T195" s="164"/>
      <c r="AT195" s="159" t="s">
        <v>140</v>
      </c>
      <c r="AU195" s="159" t="s">
        <v>138</v>
      </c>
      <c r="AV195" s="14" t="s">
        <v>78</v>
      </c>
      <c r="AW195" s="14" t="s">
        <v>28</v>
      </c>
      <c r="AX195" s="14" t="s">
        <v>71</v>
      </c>
      <c r="AY195" s="159" t="s">
        <v>128</v>
      </c>
    </row>
    <row r="196" spans="2:51" s="16" customFormat="1" ht="12" hidden="1">
      <c r="B196" s="172"/>
      <c r="D196" s="152" t="s">
        <v>140</v>
      </c>
      <c r="E196" s="173" t="s">
        <v>1</v>
      </c>
      <c r="F196" s="174" t="s">
        <v>187</v>
      </c>
      <c r="H196" s="175">
        <v>53.15</v>
      </c>
      <c r="L196" s="172"/>
      <c r="M196" s="176"/>
      <c r="N196" s="177"/>
      <c r="O196" s="177"/>
      <c r="P196" s="177"/>
      <c r="Q196" s="177"/>
      <c r="R196" s="177"/>
      <c r="S196" s="177"/>
      <c r="T196" s="178"/>
      <c r="AT196" s="173" t="s">
        <v>140</v>
      </c>
      <c r="AU196" s="173" t="s">
        <v>138</v>
      </c>
      <c r="AV196" s="16" t="s">
        <v>137</v>
      </c>
      <c r="AW196" s="16" t="s">
        <v>28</v>
      </c>
      <c r="AX196" s="16" t="s">
        <v>76</v>
      </c>
      <c r="AY196" s="173" t="s">
        <v>128</v>
      </c>
    </row>
    <row r="197" spans="1:65" s="2" customFormat="1" ht="21.75" customHeight="1">
      <c r="A197" s="30"/>
      <c r="B197" s="137"/>
      <c r="C197" s="138" t="s">
        <v>78</v>
      </c>
      <c r="D197" s="138" t="s">
        <v>133</v>
      </c>
      <c r="E197" s="139" t="s">
        <v>188</v>
      </c>
      <c r="F197" s="140" t="s">
        <v>189</v>
      </c>
      <c r="G197" s="141" t="s">
        <v>136</v>
      </c>
      <c r="H197" s="142">
        <v>542.823</v>
      </c>
      <c r="I197" s="143"/>
      <c r="J197" s="143">
        <f>ROUND(I197*H197,2)</f>
        <v>0</v>
      </c>
      <c r="K197" s="144"/>
      <c r="L197" s="31"/>
      <c r="M197" s="145" t="s">
        <v>1</v>
      </c>
      <c r="N197" s="146" t="s">
        <v>36</v>
      </c>
      <c r="O197" s="147">
        <v>0.27</v>
      </c>
      <c r="P197" s="147">
        <f>O197*H197</f>
        <v>146.56221</v>
      </c>
      <c r="Q197" s="147">
        <v>0.00546</v>
      </c>
      <c r="R197" s="147">
        <f>Q197*H197</f>
        <v>2.9638135799999996</v>
      </c>
      <c r="S197" s="147">
        <v>0</v>
      </c>
      <c r="T197" s="148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49" t="s">
        <v>137</v>
      </c>
      <c r="AT197" s="149" t="s">
        <v>133</v>
      </c>
      <c r="AU197" s="149" t="s">
        <v>138</v>
      </c>
      <c r="AY197" s="18" t="s">
        <v>128</v>
      </c>
      <c r="BE197" s="150">
        <f>IF(N197="základní",J197,0)</f>
        <v>0</v>
      </c>
      <c r="BF197" s="150">
        <f>IF(N197="snížená",J197,0)</f>
        <v>0</v>
      </c>
      <c r="BG197" s="150">
        <f>IF(N197="zákl. přenesená",J197,0)</f>
        <v>0</v>
      </c>
      <c r="BH197" s="150">
        <f>IF(N197="sníž. přenesená",J197,0)</f>
        <v>0</v>
      </c>
      <c r="BI197" s="150">
        <f>IF(N197="nulová",J197,0)</f>
        <v>0</v>
      </c>
      <c r="BJ197" s="18" t="s">
        <v>76</v>
      </c>
      <c r="BK197" s="150">
        <f>ROUND(I197*H197,2)</f>
        <v>0</v>
      </c>
      <c r="BL197" s="18" t="s">
        <v>137</v>
      </c>
      <c r="BM197" s="149" t="s">
        <v>190</v>
      </c>
    </row>
    <row r="198" spans="2:51" s="13" customFormat="1" ht="12" hidden="1">
      <c r="B198" s="151"/>
      <c r="D198" s="152" t="s">
        <v>140</v>
      </c>
      <c r="E198" s="153" t="s">
        <v>1</v>
      </c>
      <c r="F198" s="154" t="s">
        <v>191</v>
      </c>
      <c r="H198" s="153" t="s">
        <v>1</v>
      </c>
      <c r="L198" s="151"/>
      <c r="M198" s="155"/>
      <c r="N198" s="156"/>
      <c r="O198" s="156"/>
      <c r="P198" s="156"/>
      <c r="Q198" s="156"/>
      <c r="R198" s="156"/>
      <c r="S198" s="156"/>
      <c r="T198" s="157"/>
      <c r="AT198" s="153" t="s">
        <v>140</v>
      </c>
      <c r="AU198" s="153" t="s">
        <v>138</v>
      </c>
      <c r="AV198" s="13" t="s">
        <v>76</v>
      </c>
      <c r="AW198" s="13" t="s">
        <v>28</v>
      </c>
      <c r="AX198" s="13" t="s">
        <v>71</v>
      </c>
      <c r="AY198" s="153" t="s">
        <v>128</v>
      </c>
    </row>
    <row r="199" spans="2:51" s="13" customFormat="1" ht="12" hidden="1">
      <c r="B199" s="151"/>
      <c r="D199" s="152" t="s">
        <v>140</v>
      </c>
      <c r="E199" s="153" t="s">
        <v>1</v>
      </c>
      <c r="F199" s="154" t="s">
        <v>142</v>
      </c>
      <c r="H199" s="153" t="s">
        <v>1</v>
      </c>
      <c r="L199" s="151"/>
      <c r="M199" s="155"/>
      <c r="N199" s="156"/>
      <c r="O199" s="156"/>
      <c r="P199" s="156"/>
      <c r="Q199" s="156"/>
      <c r="R199" s="156"/>
      <c r="S199" s="156"/>
      <c r="T199" s="157"/>
      <c r="AT199" s="153" t="s">
        <v>140</v>
      </c>
      <c r="AU199" s="153" t="s">
        <v>138</v>
      </c>
      <c r="AV199" s="13" t="s">
        <v>76</v>
      </c>
      <c r="AW199" s="13" t="s">
        <v>28</v>
      </c>
      <c r="AX199" s="13" t="s">
        <v>71</v>
      </c>
      <c r="AY199" s="153" t="s">
        <v>128</v>
      </c>
    </row>
    <row r="200" spans="2:51" s="14" customFormat="1" ht="12" hidden="1">
      <c r="B200" s="158"/>
      <c r="D200" s="152" t="s">
        <v>140</v>
      </c>
      <c r="E200" s="159" t="s">
        <v>1</v>
      </c>
      <c r="F200" s="160" t="s">
        <v>192</v>
      </c>
      <c r="H200" s="161">
        <v>20.894</v>
      </c>
      <c r="L200" s="158"/>
      <c r="M200" s="162"/>
      <c r="N200" s="163"/>
      <c r="O200" s="163"/>
      <c r="P200" s="163"/>
      <c r="Q200" s="163"/>
      <c r="R200" s="163"/>
      <c r="S200" s="163"/>
      <c r="T200" s="164"/>
      <c r="AT200" s="159" t="s">
        <v>140</v>
      </c>
      <c r="AU200" s="159" t="s">
        <v>138</v>
      </c>
      <c r="AV200" s="14" t="s">
        <v>78</v>
      </c>
      <c r="AW200" s="14" t="s">
        <v>28</v>
      </c>
      <c r="AX200" s="14" t="s">
        <v>71</v>
      </c>
      <c r="AY200" s="159" t="s">
        <v>128</v>
      </c>
    </row>
    <row r="201" spans="2:51" s="14" customFormat="1" ht="12" hidden="1">
      <c r="B201" s="158"/>
      <c r="D201" s="152" t="s">
        <v>140</v>
      </c>
      <c r="E201" s="159" t="s">
        <v>1</v>
      </c>
      <c r="F201" s="160" t="s">
        <v>193</v>
      </c>
      <c r="H201" s="161">
        <v>20.894</v>
      </c>
      <c r="L201" s="158"/>
      <c r="M201" s="162"/>
      <c r="N201" s="163"/>
      <c r="O201" s="163"/>
      <c r="P201" s="163"/>
      <c r="Q201" s="163"/>
      <c r="R201" s="163"/>
      <c r="S201" s="163"/>
      <c r="T201" s="164"/>
      <c r="AT201" s="159" t="s">
        <v>140</v>
      </c>
      <c r="AU201" s="159" t="s">
        <v>138</v>
      </c>
      <c r="AV201" s="14" t="s">
        <v>78</v>
      </c>
      <c r="AW201" s="14" t="s">
        <v>28</v>
      </c>
      <c r="AX201" s="14" t="s">
        <v>71</v>
      </c>
      <c r="AY201" s="159" t="s">
        <v>128</v>
      </c>
    </row>
    <row r="202" spans="2:51" s="14" customFormat="1" ht="12" hidden="1">
      <c r="B202" s="158"/>
      <c r="D202" s="152" t="s">
        <v>140</v>
      </c>
      <c r="E202" s="159" t="s">
        <v>1</v>
      </c>
      <c r="F202" s="160" t="s">
        <v>194</v>
      </c>
      <c r="H202" s="161">
        <v>16.498</v>
      </c>
      <c r="L202" s="158"/>
      <c r="M202" s="162"/>
      <c r="N202" s="163"/>
      <c r="O202" s="163"/>
      <c r="P202" s="163"/>
      <c r="Q202" s="163"/>
      <c r="R202" s="163"/>
      <c r="S202" s="163"/>
      <c r="T202" s="164"/>
      <c r="AT202" s="159" t="s">
        <v>140</v>
      </c>
      <c r="AU202" s="159" t="s">
        <v>138</v>
      </c>
      <c r="AV202" s="14" t="s">
        <v>78</v>
      </c>
      <c r="AW202" s="14" t="s">
        <v>28</v>
      </c>
      <c r="AX202" s="14" t="s">
        <v>71</v>
      </c>
      <c r="AY202" s="159" t="s">
        <v>128</v>
      </c>
    </row>
    <row r="203" spans="2:51" s="14" customFormat="1" ht="12" hidden="1">
      <c r="B203" s="158"/>
      <c r="D203" s="152" t="s">
        <v>140</v>
      </c>
      <c r="E203" s="159" t="s">
        <v>1</v>
      </c>
      <c r="F203" s="160" t="s">
        <v>195</v>
      </c>
      <c r="H203" s="161">
        <v>16.758</v>
      </c>
      <c r="L203" s="158"/>
      <c r="M203" s="162"/>
      <c r="N203" s="163"/>
      <c r="O203" s="163"/>
      <c r="P203" s="163"/>
      <c r="Q203" s="163"/>
      <c r="R203" s="163"/>
      <c r="S203" s="163"/>
      <c r="T203" s="164"/>
      <c r="AT203" s="159" t="s">
        <v>140</v>
      </c>
      <c r="AU203" s="159" t="s">
        <v>138</v>
      </c>
      <c r="AV203" s="14" t="s">
        <v>78</v>
      </c>
      <c r="AW203" s="14" t="s">
        <v>28</v>
      </c>
      <c r="AX203" s="14" t="s">
        <v>71</v>
      </c>
      <c r="AY203" s="159" t="s">
        <v>128</v>
      </c>
    </row>
    <row r="204" spans="2:51" s="14" customFormat="1" ht="12" hidden="1">
      <c r="B204" s="158"/>
      <c r="D204" s="152" t="s">
        <v>140</v>
      </c>
      <c r="E204" s="159" t="s">
        <v>1</v>
      </c>
      <c r="F204" s="160" t="s">
        <v>196</v>
      </c>
      <c r="H204" s="161">
        <v>17.538</v>
      </c>
      <c r="L204" s="158"/>
      <c r="M204" s="162"/>
      <c r="N204" s="163"/>
      <c r="O204" s="163"/>
      <c r="P204" s="163"/>
      <c r="Q204" s="163"/>
      <c r="R204" s="163"/>
      <c r="S204" s="163"/>
      <c r="T204" s="164"/>
      <c r="AT204" s="159" t="s">
        <v>140</v>
      </c>
      <c r="AU204" s="159" t="s">
        <v>138</v>
      </c>
      <c r="AV204" s="14" t="s">
        <v>78</v>
      </c>
      <c r="AW204" s="14" t="s">
        <v>28</v>
      </c>
      <c r="AX204" s="14" t="s">
        <v>71</v>
      </c>
      <c r="AY204" s="159" t="s">
        <v>128</v>
      </c>
    </row>
    <row r="205" spans="2:51" s="14" customFormat="1" ht="12" hidden="1">
      <c r="B205" s="158"/>
      <c r="D205" s="152" t="s">
        <v>140</v>
      </c>
      <c r="E205" s="159" t="s">
        <v>1</v>
      </c>
      <c r="F205" s="160" t="s">
        <v>197</v>
      </c>
      <c r="H205" s="161">
        <v>16.498</v>
      </c>
      <c r="L205" s="158"/>
      <c r="M205" s="162"/>
      <c r="N205" s="163"/>
      <c r="O205" s="163"/>
      <c r="P205" s="163"/>
      <c r="Q205" s="163"/>
      <c r="R205" s="163"/>
      <c r="S205" s="163"/>
      <c r="T205" s="164"/>
      <c r="AT205" s="159" t="s">
        <v>140</v>
      </c>
      <c r="AU205" s="159" t="s">
        <v>138</v>
      </c>
      <c r="AV205" s="14" t="s">
        <v>78</v>
      </c>
      <c r="AW205" s="14" t="s">
        <v>28</v>
      </c>
      <c r="AX205" s="14" t="s">
        <v>71</v>
      </c>
      <c r="AY205" s="159" t="s">
        <v>128</v>
      </c>
    </row>
    <row r="206" spans="2:51" s="15" customFormat="1" ht="12" hidden="1">
      <c r="B206" s="165"/>
      <c r="D206" s="152" t="s">
        <v>140</v>
      </c>
      <c r="E206" s="166" t="s">
        <v>1</v>
      </c>
      <c r="F206" s="167" t="s">
        <v>149</v>
      </c>
      <c r="H206" s="168">
        <v>109.08</v>
      </c>
      <c r="L206" s="165"/>
      <c r="M206" s="169"/>
      <c r="N206" s="170"/>
      <c r="O206" s="170"/>
      <c r="P206" s="170"/>
      <c r="Q206" s="170"/>
      <c r="R206" s="170"/>
      <c r="S206" s="170"/>
      <c r="T206" s="171"/>
      <c r="AT206" s="166" t="s">
        <v>140</v>
      </c>
      <c r="AU206" s="166" t="s">
        <v>138</v>
      </c>
      <c r="AV206" s="15" t="s">
        <v>138</v>
      </c>
      <c r="AW206" s="15" t="s">
        <v>28</v>
      </c>
      <c r="AX206" s="15" t="s">
        <v>71</v>
      </c>
      <c r="AY206" s="166" t="s">
        <v>128</v>
      </c>
    </row>
    <row r="207" spans="2:51" s="13" customFormat="1" ht="12" hidden="1">
      <c r="B207" s="151"/>
      <c r="D207" s="152" t="s">
        <v>140</v>
      </c>
      <c r="E207" s="153" t="s">
        <v>1</v>
      </c>
      <c r="F207" s="154" t="s">
        <v>150</v>
      </c>
      <c r="H207" s="153" t="s">
        <v>1</v>
      </c>
      <c r="L207" s="151"/>
      <c r="M207" s="155"/>
      <c r="N207" s="156"/>
      <c r="O207" s="156"/>
      <c r="P207" s="156"/>
      <c r="Q207" s="156"/>
      <c r="R207" s="156"/>
      <c r="S207" s="156"/>
      <c r="T207" s="157"/>
      <c r="AT207" s="153" t="s">
        <v>140</v>
      </c>
      <c r="AU207" s="153" t="s">
        <v>138</v>
      </c>
      <c r="AV207" s="13" t="s">
        <v>76</v>
      </c>
      <c r="AW207" s="13" t="s">
        <v>28</v>
      </c>
      <c r="AX207" s="13" t="s">
        <v>71</v>
      </c>
      <c r="AY207" s="153" t="s">
        <v>128</v>
      </c>
    </row>
    <row r="208" spans="2:51" s="14" customFormat="1" ht="12" hidden="1">
      <c r="B208" s="158"/>
      <c r="D208" s="152" t="s">
        <v>140</v>
      </c>
      <c r="E208" s="159" t="s">
        <v>1</v>
      </c>
      <c r="F208" s="160" t="s">
        <v>198</v>
      </c>
      <c r="H208" s="161">
        <v>16.498</v>
      </c>
      <c r="L208" s="158"/>
      <c r="M208" s="162"/>
      <c r="N208" s="163"/>
      <c r="O208" s="163"/>
      <c r="P208" s="163"/>
      <c r="Q208" s="163"/>
      <c r="R208" s="163"/>
      <c r="S208" s="163"/>
      <c r="T208" s="164"/>
      <c r="AT208" s="159" t="s">
        <v>140</v>
      </c>
      <c r="AU208" s="159" t="s">
        <v>138</v>
      </c>
      <c r="AV208" s="14" t="s">
        <v>78</v>
      </c>
      <c r="AW208" s="14" t="s">
        <v>28</v>
      </c>
      <c r="AX208" s="14" t="s">
        <v>71</v>
      </c>
      <c r="AY208" s="159" t="s">
        <v>128</v>
      </c>
    </row>
    <row r="209" spans="2:51" s="14" customFormat="1" ht="12" hidden="1">
      <c r="B209" s="158"/>
      <c r="D209" s="152" t="s">
        <v>140</v>
      </c>
      <c r="E209" s="159" t="s">
        <v>1</v>
      </c>
      <c r="F209" s="160" t="s">
        <v>199</v>
      </c>
      <c r="H209" s="161">
        <v>16.498</v>
      </c>
      <c r="L209" s="158"/>
      <c r="M209" s="162"/>
      <c r="N209" s="163"/>
      <c r="O209" s="163"/>
      <c r="P209" s="163"/>
      <c r="Q209" s="163"/>
      <c r="R209" s="163"/>
      <c r="S209" s="163"/>
      <c r="T209" s="164"/>
      <c r="AT209" s="159" t="s">
        <v>140</v>
      </c>
      <c r="AU209" s="159" t="s">
        <v>138</v>
      </c>
      <c r="AV209" s="14" t="s">
        <v>78</v>
      </c>
      <c r="AW209" s="14" t="s">
        <v>28</v>
      </c>
      <c r="AX209" s="14" t="s">
        <v>71</v>
      </c>
      <c r="AY209" s="159" t="s">
        <v>128</v>
      </c>
    </row>
    <row r="210" spans="2:51" s="14" customFormat="1" ht="12" hidden="1">
      <c r="B210" s="158"/>
      <c r="D210" s="152" t="s">
        <v>140</v>
      </c>
      <c r="E210" s="159" t="s">
        <v>1</v>
      </c>
      <c r="F210" s="160" t="s">
        <v>200</v>
      </c>
      <c r="H210" s="161">
        <v>24.227</v>
      </c>
      <c r="L210" s="158"/>
      <c r="M210" s="162"/>
      <c r="N210" s="163"/>
      <c r="O210" s="163"/>
      <c r="P210" s="163"/>
      <c r="Q210" s="163"/>
      <c r="R210" s="163"/>
      <c r="S210" s="163"/>
      <c r="T210" s="164"/>
      <c r="AT210" s="159" t="s">
        <v>140</v>
      </c>
      <c r="AU210" s="159" t="s">
        <v>138</v>
      </c>
      <c r="AV210" s="14" t="s">
        <v>78</v>
      </c>
      <c r="AW210" s="14" t="s">
        <v>28</v>
      </c>
      <c r="AX210" s="14" t="s">
        <v>71</v>
      </c>
      <c r="AY210" s="159" t="s">
        <v>128</v>
      </c>
    </row>
    <row r="211" spans="2:51" s="14" customFormat="1" ht="22.5" hidden="1">
      <c r="B211" s="158"/>
      <c r="D211" s="152" t="s">
        <v>140</v>
      </c>
      <c r="E211" s="159" t="s">
        <v>1</v>
      </c>
      <c r="F211" s="160" t="s">
        <v>201</v>
      </c>
      <c r="H211" s="161">
        <v>21.674</v>
      </c>
      <c r="L211" s="158"/>
      <c r="M211" s="162"/>
      <c r="N211" s="163"/>
      <c r="O211" s="163"/>
      <c r="P211" s="163"/>
      <c r="Q211" s="163"/>
      <c r="R211" s="163"/>
      <c r="S211" s="163"/>
      <c r="T211" s="164"/>
      <c r="AT211" s="159" t="s">
        <v>140</v>
      </c>
      <c r="AU211" s="159" t="s">
        <v>138</v>
      </c>
      <c r="AV211" s="14" t="s">
        <v>78</v>
      </c>
      <c r="AW211" s="14" t="s">
        <v>28</v>
      </c>
      <c r="AX211" s="14" t="s">
        <v>71</v>
      </c>
      <c r="AY211" s="159" t="s">
        <v>128</v>
      </c>
    </row>
    <row r="212" spans="2:51" s="14" customFormat="1" ht="22.5" hidden="1">
      <c r="B212" s="158"/>
      <c r="D212" s="152" t="s">
        <v>140</v>
      </c>
      <c r="E212" s="159" t="s">
        <v>1</v>
      </c>
      <c r="F212" s="160" t="s">
        <v>202</v>
      </c>
      <c r="H212" s="161">
        <v>20.634</v>
      </c>
      <c r="L212" s="158"/>
      <c r="M212" s="162"/>
      <c r="N212" s="163"/>
      <c r="O212" s="163"/>
      <c r="P212" s="163"/>
      <c r="Q212" s="163"/>
      <c r="R212" s="163"/>
      <c r="S212" s="163"/>
      <c r="T212" s="164"/>
      <c r="AT212" s="159" t="s">
        <v>140</v>
      </c>
      <c r="AU212" s="159" t="s">
        <v>138</v>
      </c>
      <c r="AV212" s="14" t="s">
        <v>78</v>
      </c>
      <c r="AW212" s="14" t="s">
        <v>28</v>
      </c>
      <c r="AX212" s="14" t="s">
        <v>71</v>
      </c>
      <c r="AY212" s="159" t="s">
        <v>128</v>
      </c>
    </row>
    <row r="213" spans="2:51" s="14" customFormat="1" ht="12" hidden="1">
      <c r="B213" s="158"/>
      <c r="D213" s="152" t="s">
        <v>140</v>
      </c>
      <c r="E213" s="159" t="s">
        <v>1</v>
      </c>
      <c r="F213" s="160" t="s">
        <v>203</v>
      </c>
      <c r="H213" s="161">
        <v>16.498</v>
      </c>
      <c r="L213" s="158"/>
      <c r="M213" s="162"/>
      <c r="N213" s="163"/>
      <c r="O213" s="163"/>
      <c r="P213" s="163"/>
      <c r="Q213" s="163"/>
      <c r="R213" s="163"/>
      <c r="S213" s="163"/>
      <c r="T213" s="164"/>
      <c r="AT213" s="159" t="s">
        <v>140</v>
      </c>
      <c r="AU213" s="159" t="s">
        <v>138</v>
      </c>
      <c r="AV213" s="14" t="s">
        <v>78</v>
      </c>
      <c r="AW213" s="14" t="s">
        <v>28</v>
      </c>
      <c r="AX213" s="14" t="s">
        <v>71</v>
      </c>
      <c r="AY213" s="159" t="s">
        <v>128</v>
      </c>
    </row>
    <row r="214" spans="2:51" s="14" customFormat="1" ht="12" hidden="1">
      <c r="B214" s="158"/>
      <c r="D214" s="152" t="s">
        <v>140</v>
      </c>
      <c r="E214" s="159" t="s">
        <v>1</v>
      </c>
      <c r="F214" s="160" t="s">
        <v>204</v>
      </c>
      <c r="H214" s="161">
        <v>16.498</v>
      </c>
      <c r="L214" s="158"/>
      <c r="M214" s="162"/>
      <c r="N214" s="163"/>
      <c r="O214" s="163"/>
      <c r="P214" s="163"/>
      <c r="Q214" s="163"/>
      <c r="R214" s="163"/>
      <c r="S214" s="163"/>
      <c r="T214" s="164"/>
      <c r="AT214" s="159" t="s">
        <v>140</v>
      </c>
      <c r="AU214" s="159" t="s">
        <v>138</v>
      </c>
      <c r="AV214" s="14" t="s">
        <v>78</v>
      </c>
      <c r="AW214" s="14" t="s">
        <v>28</v>
      </c>
      <c r="AX214" s="14" t="s">
        <v>71</v>
      </c>
      <c r="AY214" s="159" t="s">
        <v>128</v>
      </c>
    </row>
    <row r="215" spans="2:51" s="15" customFormat="1" ht="12" hidden="1">
      <c r="B215" s="165"/>
      <c r="D215" s="152" t="s">
        <v>140</v>
      </c>
      <c r="E215" s="166" t="s">
        <v>1</v>
      </c>
      <c r="F215" s="167" t="s">
        <v>149</v>
      </c>
      <c r="H215" s="168">
        <v>132.527</v>
      </c>
      <c r="L215" s="165"/>
      <c r="M215" s="169"/>
      <c r="N215" s="170"/>
      <c r="O215" s="170"/>
      <c r="P215" s="170"/>
      <c r="Q215" s="170"/>
      <c r="R215" s="170"/>
      <c r="S215" s="170"/>
      <c r="T215" s="171"/>
      <c r="AT215" s="166" t="s">
        <v>140</v>
      </c>
      <c r="AU215" s="166" t="s">
        <v>138</v>
      </c>
      <c r="AV215" s="15" t="s">
        <v>138</v>
      </c>
      <c r="AW215" s="15" t="s">
        <v>28</v>
      </c>
      <c r="AX215" s="15" t="s">
        <v>71</v>
      </c>
      <c r="AY215" s="166" t="s">
        <v>128</v>
      </c>
    </row>
    <row r="216" spans="2:51" s="13" customFormat="1" ht="12" hidden="1">
      <c r="B216" s="151"/>
      <c r="D216" s="152" t="s">
        <v>140</v>
      </c>
      <c r="E216" s="153" t="s">
        <v>1</v>
      </c>
      <c r="F216" s="154" t="s">
        <v>158</v>
      </c>
      <c r="H216" s="153" t="s">
        <v>1</v>
      </c>
      <c r="L216" s="151"/>
      <c r="M216" s="155"/>
      <c r="N216" s="156"/>
      <c r="O216" s="156"/>
      <c r="P216" s="156"/>
      <c r="Q216" s="156"/>
      <c r="R216" s="156"/>
      <c r="S216" s="156"/>
      <c r="T216" s="157"/>
      <c r="AT216" s="153" t="s">
        <v>140</v>
      </c>
      <c r="AU216" s="153" t="s">
        <v>138</v>
      </c>
      <c r="AV216" s="13" t="s">
        <v>76</v>
      </c>
      <c r="AW216" s="13" t="s">
        <v>28</v>
      </c>
      <c r="AX216" s="13" t="s">
        <v>71</v>
      </c>
      <c r="AY216" s="153" t="s">
        <v>128</v>
      </c>
    </row>
    <row r="217" spans="2:51" s="14" customFormat="1" ht="12" hidden="1">
      <c r="B217" s="158"/>
      <c r="D217" s="152" t="s">
        <v>140</v>
      </c>
      <c r="E217" s="159" t="s">
        <v>1</v>
      </c>
      <c r="F217" s="160" t="s">
        <v>205</v>
      </c>
      <c r="H217" s="161">
        <v>16.498</v>
      </c>
      <c r="L217" s="158"/>
      <c r="M217" s="162"/>
      <c r="N217" s="163"/>
      <c r="O217" s="163"/>
      <c r="P217" s="163"/>
      <c r="Q217" s="163"/>
      <c r="R217" s="163"/>
      <c r="S217" s="163"/>
      <c r="T217" s="164"/>
      <c r="AT217" s="159" t="s">
        <v>140</v>
      </c>
      <c r="AU217" s="159" t="s">
        <v>138</v>
      </c>
      <c r="AV217" s="14" t="s">
        <v>78</v>
      </c>
      <c r="AW217" s="14" t="s">
        <v>28</v>
      </c>
      <c r="AX217" s="14" t="s">
        <v>71</v>
      </c>
      <c r="AY217" s="159" t="s">
        <v>128</v>
      </c>
    </row>
    <row r="218" spans="2:51" s="14" customFormat="1" ht="12" hidden="1">
      <c r="B218" s="158"/>
      <c r="D218" s="152" t="s">
        <v>140</v>
      </c>
      <c r="E218" s="159" t="s">
        <v>1</v>
      </c>
      <c r="F218" s="160" t="s">
        <v>206</v>
      </c>
      <c r="H218" s="161">
        <v>16.498</v>
      </c>
      <c r="L218" s="158"/>
      <c r="M218" s="162"/>
      <c r="N218" s="163"/>
      <c r="O218" s="163"/>
      <c r="P218" s="163"/>
      <c r="Q218" s="163"/>
      <c r="R218" s="163"/>
      <c r="S218" s="163"/>
      <c r="T218" s="164"/>
      <c r="AT218" s="159" t="s">
        <v>140</v>
      </c>
      <c r="AU218" s="159" t="s">
        <v>138</v>
      </c>
      <c r="AV218" s="14" t="s">
        <v>78</v>
      </c>
      <c r="AW218" s="14" t="s">
        <v>28</v>
      </c>
      <c r="AX218" s="14" t="s">
        <v>71</v>
      </c>
      <c r="AY218" s="159" t="s">
        <v>128</v>
      </c>
    </row>
    <row r="219" spans="2:51" s="14" customFormat="1" ht="12" hidden="1">
      <c r="B219" s="158"/>
      <c r="D219" s="152" t="s">
        <v>140</v>
      </c>
      <c r="E219" s="159" t="s">
        <v>1</v>
      </c>
      <c r="F219" s="160" t="s">
        <v>207</v>
      </c>
      <c r="H219" s="161">
        <v>20.894</v>
      </c>
      <c r="L219" s="158"/>
      <c r="M219" s="162"/>
      <c r="N219" s="163"/>
      <c r="O219" s="163"/>
      <c r="P219" s="163"/>
      <c r="Q219" s="163"/>
      <c r="R219" s="163"/>
      <c r="S219" s="163"/>
      <c r="T219" s="164"/>
      <c r="AT219" s="159" t="s">
        <v>140</v>
      </c>
      <c r="AU219" s="159" t="s">
        <v>138</v>
      </c>
      <c r="AV219" s="14" t="s">
        <v>78</v>
      </c>
      <c r="AW219" s="14" t="s">
        <v>28</v>
      </c>
      <c r="AX219" s="14" t="s">
        <v>71</v>
      </c>
      <c r="AY219" s="159" t="s">
        <v>128</v>
      </c>
    </row>
    <row r="220" spans="2:51" s="14" customFormat="1" ht="22.5" hidden="1">
      <c r="B220" s="158"/>
      <c r="D220" s="152" t="s">
        <v>140</v>
      </c>
      <c r="E220" s="159" t="s">
        <v>1</v>
      </c>
      <c r="F220" s="160" t="s">
        <v>208</v>
      </c>
      <c r="H220" s="161">
        <v>21.414</v>
      </c>
      <c r="L220" s="158"/>
      <c r="M220" s="162"/>
      <c r="N220" s="163"/>
      <c r="O220" s="163"/>
      <c r="P220" s="163"/>
      <c r="Q220" s="163"/>
      <c r="R220" s="163"/>
      <c r="S220" s="163"/>
      <c r="T220" s="164"/>
      <c r="AT220" s="159" t="s">
        <v>140</v>
      </c>
      <c r="AU220" s="159" t="s">
        <v>138</v>
      </c>
      <c r="AV220" s="14" t="s">
        <v>78</v>
      </c>
      <c r="AW220" s="14" t="s">
        <v>28</v>
      </c>
      <c r="AX220" s="14" t="s">
        <v>71</v>
      </c>
      <c r="AY220" s="159" t="s">
        <v>128</v>
      </c>
    </row>
    <row r="221" spans="2:51" s="14" customFormat="1" ht="22.5" hidden="1">
      <c r="B221" s="158"/>
      <c r="D221" s="152" t="s">
        <v>140</v>
      </c>
      <c r="E221" s="159" t="s">
        <v>1</v>
      </c>
      <c r="F221" s="160" t="s">
        <v>209</v>
      </c>
      <c r="H221" s="161">
        <v>21.674</v>
      </c>
      <c r="L221" s="158"/>
      <c r="M221" s="162"/>
      <c r="N221" s="163"/>
      <c r="O221" s="163"/>
      <c r="P221" s="163"/>
      <c r="Q221" s="163"/>
      <c r="R221" s="163"/>
      <c r="S221" s="163"/>
      <c r="T221" s="164"/>
      <c r="AT221" s="159" t="s">
        <v>140</v>
      </c>
      <c r="AU221" s="159" t="s">
        <v>138</v>
      </c>
      <c r="AV221" s="14" t="s">
        <v>78</v>
      </c>
      <c r="AW221" s="14" t="s">
        <v>28</v>
      </c>
      <c r="AX221" s="14" t="s">
        <v>71</v>
      </c>
      <c r="AY221" s="159" t="s">
        <v>128</v>
      </c>
    </row>
    <row r="222" spans="2:51" s="14" customFormat="1" ht="22.5" hidden="1">
      <c r="B222" s="158"/>
      <c r="D222" s="152" t="s">
        <v>140</v>
      </c>
      <c r="E222" s="159" t="s">
        <v>1</v>
      </c>
      <c r="F222" s="160" t="s">
        <v>210</v>
      </c>
      <c r="H222" s="161">
        <v>20.634</v>
      </c>
      <c r="L222" s="158"/>
      <c r="M222" s="162"/>
      <c r="N222" s="163"/>
      <c r="O222" s="163"/>
      <c r="P222" s="163"/>
      <c r="Q222" s="163"/>
      <c r="R222" s="163"/>
      <c r="S222" s="163"/>
      <c r="T222" s="164"/>
      <c r="AT222" s="159" t="s">
        <v>140</v>
      </c>
      <c r="AU222" s="159" t="s">
        <v>138</v>
      </c>
      <c r="AV222" s="14" t="s">
        <v>78</v>
      </c>
      <c r="AW222" s="14" t="s">
        <v>28</v>
      </c>
      <c r="AX222" s="14" t="s">
        <v>71</v>
      </c>
      <c r="AY222" s="159" t="s">
        <v>128</v>
      </c>
    </row>
    <row r="223" spans="2:51" s="14" customFormat="1" ht="12" hidden="1">
      <c r="B223" s="158"/>
      <c r="D223" s="152" t="s">
        <v>140</v>
      </c>
      <c r="E223" s="159" t="s">
        <v>1</v>
      </c>
      <c r="F223" s="160" t="s">
        <v>211</v>
      </c>
      <c r="H223" s="161">
        <v>16.498</v>
      </c>
      <c r="L223" s="158"/>
      <c r="M223" s="162"/>
      <c r="N223" s="163"/>
      <c r="O223" s="163"/>
      <c r="P223" s="163"/>
      <c r="Q223" s="163"/>
      <c r="R223" s="163"/>
      <c r="S223" s="163"/>
      <c r="T223" s="164"/>
      <c r="AT223" s="159" t="s">
        <v>140</v>
      </c>
      <c r="AU223" s="159" t="s">
        <v>138</v>
      </c>
      <c r="AV223" s="14" t="s">
        <v>78</v>
      </c>
      <c r="AW223" s="14" t="s">
        <v>28</v>
      </c>
      <c r="AX223" s="14" t="s">
        <v>71</v>
      </c>
      <c r="AY223" s="159" t="s">
        <v>128</v>
      </c>
    </row>
    <row r="224" spans="2:51" s="14" customFormat="1" ht="12" hidden="1">
      <c r="B224" s="158"/>
      <c r="D224" s="152" t="s">
        <v>140</v>
      </c>
      <c r="E224" s="159" t="s">
        <v>1</v>
      </c>
      <c r="F224" s="160" t="s">
        <v>212</v>
      </c>
      <c r="H224" s="161">
        <v>16.498</v>
      </c>
      <c r="L224" s="158"/>
      <c r="M224" s="162"/>
      <c r="N224" s="163"/>
      <c r="O224" s="163"/>
      <c r="P224" s="163"/>
      <c r="Q224" s="163"/>
      <c r="R224" s="163"/>
      <c r="S224" s="163"/>
      <c r="T224" s="164"/>
      <c r="AT224" s="159" t="s">
        <v>140</v>
      </c>
      <c r="AU224" s="159" t="s">
        <v>138</v>
      </c>
      <c r="AV224" s="14" t="s">
        <v>78</v>
      </c>
      <c r="AW224" s="14" t="s">
        <v>28</v>
      </c>
      <c r="AX224" s="14" t="s">
        <v>71</v>
      </c>
      <c r="AY224" s="159" t="s">
        <v>128</v>
      </c>
    </row>
    <row r="225" spans="2:51" s="15" customFormat="1" ht="12" hidden="1">
      <c r="B225" s="165"/>
      <c r="D225" s="152" t="s">
        <v>140</v>
      </c>
      <c r="E225" s="166" t="s">
        <v>1</v>
      </c>
      <c r="F225" s="167" t="s">
        <v>149</v>
      </c>
      <c r="H225" s="168">
        <v>150.608</v>
      </c>
      <c r="L225" s="165"/>
      <c r="M225" s="169"/>
      <c r="N225" s="170"/>
      <c r="O225" s="170"/>
      <c r="P225" s="170"/>
      <c r="Q225" s="170"/>
      <c r="R225" s="170"/>
      <c r="S225" s="170"/>
      <c r="T225" s="171"/>
      <c r="AT225" s="166" t="s">
        <v>140</v>
      </c>
      <c r="AU225" s="166" t="s">
        <v>138</v>
      </c>
      <c r="AV225" s="15" t="s">
        <v>138</v>
      </c>
      <c r="AW225" s="15" t="s">
        <v>28</v>
      </c>
      <c r="AX225" s="15" t="s">
        <v>71</v>
      </c>
      <c r="AY225" s="166" t="s">
        <v>128</v>
      </c>
    </row>
    <row r="226" spans="2:51" s="13" customFormat="1" ht="12" hidden="1">
      <c r="B226" s="151"/>
      <c r="D226" s="152" t="s">
        <v>140</v>
      </c>
      <c r="E226" s="153" t="s">
        <v>1</v>
      </c>
      <c r="F226" s="154" t="s">
        <v>167</v>
      </c>
      <c r="H226" s="153" t="s">
        <v>1</v>
      </c>
      <c r="L226" s="151"/>
      <c r="M226" s="155"/>
      <c r="N226" s="156"/>
      <c r="O226" s="156"/>
      <c r="P226" s="156"/>
      <c r="Q226" s="156"/>
      <c r="R226" s="156"/>
      <c r="S226" s="156"/>
      <c r="T226" s="157"/>
      <c r="AT226" s="153" t="s">
        <v>140</v>
      </c>
      <c r="AU226" s="153" t="s">
        <v>138</v>
      </c>
      <c r="AV226" s="13" t="s">
        <v>76</v>
      </c>
      <c r="AW226" s="13" t="s">
        <v>28</v>
      </c>
      <c r="AX226" s="13" t="s">
        <v>71</v>
      </c>
      <c r="AY226" s="153" t="s">
        <v>128</v>
      </c>
    </row>
    <row r="227" spans="2:51" s="14" customFormat="1" ht="12" hidden="1">
      <c r="B227" s="158"/>
      <c r="D227" s="152" t="s">
        <v>140</v>
      </c>
      <c r="E227" s="159" t="s">
        <v>1</v>
      </c>
      <c r="F227" s="160" t="s">
        <v>213</v>
      </c>
      <c r="H227" s="161">
        <v>16.498</v>
      </c>
      <c r="L227" s="158"/>
      <c r="M227" s="162"/>
      <c r="N227" s="163"/>
      <c r="O227" s="163"/>
      <c r="P227" s="163"/>
      <c r="Q227" s="163"/>
      <c r="R227" s="163"/>
      <c r="S227" s="163"/>
      <c r="T227" s="164"/>
      <c r="AT227" s="159" t="s">
        <v>140</v>
      </c>
      <c r="AU227" s="159" t="s">
        <v>138</v>
      </c>
      <c r="AV227" s="14" t="s">
        <v>78</v>
      </c>
      <c r="AW227" s="14" t="s">
        <v>28</v>
      </c>
      <c r="AX227" s="14" t="s">
        <v>71</v>
      </c>
      <c r="AY227" s="159" t="s">
        <v>128</v>
      </c>
    </row>
    <row r="228" spans="2:51" s="14" customFormat="1" ht="12" hidden="1">
      <c r="B228" s="158"/>
      <c r="D228" s="152" t="s">
        <v>140</v>
      </c>
      <c r="E228" s="159" t="s">
        <v>1</v>
      </c>
      <c r="F228" s="160" t="s">
        <v>214</v>
      </c>
      <c r="H228" s="161">
        <v>16.498</v>
      </c>
      <c r="L228" s="158"/>
      <c r="M228" s="162"/>
      <c r="N228" s="163"/>
      <c r="O228" s="163"/>
      <c r="P228" s="163"/>
      <c r="Q228" s="163"/>
      <c r="R228" s="163"/>
      <c r="S228" s="163"/>
      <c r="T228" s="164"/>
      <c r="AT228" s="159" t="s">
        <v>140</v>
      </c>
      <c r="AU228" s="159" t="s">
        <v>138</v>
      </c>
      <c r="AV228" s="14" t="s">
        <v>78</v>
      </c>
      <c r="AW228" s="14" t="s">
        <v>28</v>
      </c>
      <c r="AX228" s="14" t="s">
        <v>71</v>
      </c>
      <c r="AY228" s="159" t="s">
        <v>128</v>
      </c>
    </row>
    <row r="229" spans="2:51" s="14" customFormat="1" ht="12" hidden="1">
      <c r="B229" s="158"/>
      <c r="D229" s="152" t="s">
        <v>140</v>
      </c>
      <c r="E229" s="159" t="s">
        <v>1</v>
      </c>
      <c r="F229" s="160" t="s">
        <v>215</v>
      </c>
      <c r="H229" s="161">
        <v>20.894</v>
      </c>
      <c r="L229" s="158"/>
      <c r="M229" s="162"/>
      <c r="N229" s="163"/>
      <c r="O229" s="163"/>
      <c r="P229" s="163"/>
      <c r="Q229" s="163"/>
      <c r="R229" s="163"/>
      <c r="S229" s="163"/>
      <c r="T229" s="164"/>
      <c r="AT229" s="159" t="s">
        <v>140</v>
      </c>
      <c r="AU229" s="159" t="s">
        <v>138</v>
      </c>
      <c r="AV229" s="14" t="s">
        <v>78</v>
      </c>
      <c r="AW229" s="14" t="s">
        <v>28</v>
      </c>
      <c r="AX229" s="14" t="s">
        <v>71</v>
      </c>
      <c r="AY229" s="159" t="s">
        <v>128</v>
      </c>
    </row>
    <row r="230" spans="2:51" s="14" customFormat="1" ht="22.5" hidden="1">
      <c r="B230" s="158"/>
      <c r="D230" s="152" t="s">
        <v>140</v>
      </c>
      <c r="E230" s="159" t="s">
        <v>1</v>
      </c>
      <c r="F230" s="160" t="s">
        <v>216</v>
      </c>
      <c r="H230" s="161">
        <v>21.414</v>
      </c>
      <c r="L230" s="158"/>
      <c r="M230" s="162"/>
      <c r="N230" s="163"/>
      <c r="O230" s="163"/>
      <c r="P230" s="163"/>
      <c r="Q230" s="163"/>
      <c r="R230" s="163"/>
      <c r="S230" s="163"/>
      <c r="T230" s="164"/>
      <c r="AT230" s="159" t="s">
        <v>140</v>
      </c>
      <c r="AU230" s="159" t="s">
        <v>138</v>
      </c>
      <c r="AV230" s="14" t="s">
        <v>78</v>
      </c>
      <c r="AW230" s="14" t="s">
        <v>28</v>
      </c>
      <c r="AX230" s="14" t="s">
        <v>71</v>
      </c>
      <c r="AY230" s="159" t="s">
        <v>128</v>
      </c>
    </row>
    <row r="231" spans="2:51" s="14" customFormat="1" ht="22.5" hidden="1">
      <c r="B231" s="158"/>
      <c r="D231" s="152" t="s">
        <v>140</v>
      </c>
      <c r="E231" s="159" t="s">
        <v>1</v>
      </c>
      <c r="F231" s="160" t="s">
        <v>217</v>
      </c>
      <c r="H231" s="161">
        <v>21.674</v>
      </c>
      <c r="L231" s="158"/>
      <c r="M231" s="162"/>
      <c r="N231" s="163"/>
      <c r="O231" s="163"/>
      <c r="P231" s="163"/>
      <c r="Q231" s="163"/>
      <c r="R231" s="163"/>
      <c r="S231" s="163"/>
      <c r="T231" s="164"/>
      <c r="AT231" s="159" t="s">
        <v>140</v>
      </c>
      <c r="AU231" s="159" t="s">
        <v>138</v>
      </c>
      <c r="AV231" s="14" t="s">
        <v>78</v>
      </c>
      <c r="AW231" s="14" t="s">
        <v>28</v>
      </c>
      <c r="AX231" s="14" t="s">
        <v>71</v>
      </c>
      <c r="AY231" s="159" t="s">
        <v>128</v>
      </c>
    </row>
    <row r="232" spans="2:51" s="14" customFormat="1" ht="22.5" hidden="1">
      <c r="B232" s="158"/>
      <c r="D232" s="152" t="s">
        <v>140</v>
      </c>
      <c r="E232" s="159" t="s">
        <v>1</v>
      </c>
      <c r="F232" s="160" t="s">
        <v>218</v>
      </c>
      <c r="H232" s="161">
        <v>20.634</v>
      </c>
      <c r="L232" s="158"/>
      <c r="M232" s="162"/>
      <c r="N232" s="163"/>
      <c r="O232" s="163"/>
      <c r="P232" s="163"/>
      <c r="Q232" s="163"/>
      <c r="R232" s="163"/>
      <c r="S232" s="163"/>
      <c r="T232" s="164"/>
      <c r="AT232" s="159" t="s">
        <v>140</v>
      </c>
      <c r="AU232" s="159" t="s">
        <v>138</v>
      </c>
      <c r="AV232" s="14" t="s">
        <v>78</v>
      </c>
      <c r="AW232" s="14" t="s">
        <v>28</v>
      </c>
      <c r="AX232" s="14" t="s">
        <v>71</v>
      </c>
      <c r="AY232" s="159" t="s">
        <v>128</v>
      </c>
    </row>
    <row r="233" spans="2:51" s="14" customFormat="1" ht="12" hidden="1">
      <c r="B233" s="158"/>
      <c r="D233" s="152" t="s">
        <v>140</v>
      </c>
      <c r="E233" s="159" t="s">
        <v>1</v>
      </c>
      <c r="F233" s="160" t="s">
        <v>219</v>
      </c>
      <c r="H233" s="161">
        <v>16.498</v>
      </c>
      <c r="L233" s="158"/>
      <c r="M233" s="162"/>
      <c r="N233" s="163"/>
      <c r="O233" s="163"/>
      <c r="P233" s="163"/>
      <c r="Q233" s="163"/>
      <c r="R233" s="163"/>
      <c r="S233" s="163"/>
      <c r="T233" s="164"/>
      <c r="AT233" s="159" t="s">
        <v>140</v>
      </c>
      <c r="AU233" s="159" t="s">
        <v>138</v>
      </c>
      <c r="AV233" s="14" t="s">
        <v>78</v>
      </c>
      <c r="AW233" s="14" t="s">
        <v>28</v>
      </c>
      <c r="AX233" s="14" t="s">
        <v>71</v>
      </c>
      <c r="AY233" s="159" t="s">
        <v>128</v>
      </c>
    </row>
    <row r="234" spans="2:51" s="14" customFormat="1" ht="12" hidden="1">
      <c r="B234" s="158"/>
      <c r="D234" s="152" t="s">
        <v>140</v>
      </c>
      <c r="E234" s="159" t="s">
        <v>1</v>
      </c>
      <c r="F234" s="160" t="s">
        <v>220</v>
      </c>
      <c r="H234" s="161">
        <v>16.498</v>
      </c>
      <c r="L234" s="158"/>
      <c r="M234" s="162"/>
      <c r="N234" s="163"/>
      <c r="O234" s="163"/>
      <c r="P234" s="163"/>
      <c r="Q234" s="163"/>
      <c r="R234" s="163"/>
      <c r="S234" s="163"/>
      <c r="T234" s="164"/>
      <c r="AT234" s="159" t="s">
        <v>140</v>
      </c>
      <c r="AU234" s="159" t="s">
        <v>138</v>
      </c>
      <c r="AV234" s="14" t="s">
        <v>78</v>
      </c>
      <c r="AW234" s="14" t="s">
        <v>28</v>
      </c>
      <c r="AX234" s="14" t="s">
        <v>71</v>
      </c>
      <c r="AY234" s="159" t="s">
        <v>128</v>
      </c>
    </row>
    <row r="235" spans="2:51" s="15" customFormat="1" ht="12" hidden="1">
      <c r="B235" s="165"/>
      <c r="D235" s="152" t="s">
        <v>140</v>
      </c>
      <c r="E235" s="166" t="s">
        <v>1</v>
      </c>
      <c r="F235" s="167" t="s">
        <v>149</v>
      </c>
      <c r="H235" s="168">
        <v>150.608</v>
      </c>
      <c r="L235" s="165"/>
      <c r="M235" s="169"/>
      <c r="N235" s="170"/>
      <c r="O235" s="170"/>
      <c r="P235" s="170"/>
      <c r="Q235" s="170"/>
      <c r="R235" s="170"/>
      <c r="S235" s="170"/>
      <c r="T235" s="171"/>
      <c r="AT235" s="166" t="s">
        <v>140</v>
      </c>
      <c r="AU235" s="166" t="s">
        <v>138</v>
      </c>
      <c r="AV235" s="15" t="s">
        <v>138</v>
      </c>
      <c r="AW235" s="15" t="s">
        <v>28</v>
      </c>
      <c r="AX235" s="15" t="s">
        <v>71</v>
      </c>
      <c r="AY235" s="166" t="s">
        <v>128</v>
      </c>
    </row>
    <row r="236" spans="2:51" s="16" customFormat="1" ht="12" hidden="1">
      <c r="B236" s="172"/>
      <c r="D236" s="152" t="s">
        <v>140</v>
      </c>
      <c r="E236" s="173" t="s">
        <v>1</v>
      </c>
      <c r="F236" s="174" t="s">
        <v>187</v>
      </c>
      <c r="H236" s="175">
        <v>542.823</v>
      </c>
      <c r="L236" s="172"/>
      <c r="M236" s="176"/>
      <c r="N236" s="177"/>
      <c r="O236" s="177"/>
      <c r="P236" s="177"/>
      <c r="Q236" s="177"/>
      <c r="R236" s="177"/>
      <c r="S236" s="177"/>
      <c r="T236" s="178"/>
      <c r="AT236" s="173" t="s">
        <v>140</v>
      </c>
      <c r="AU236" s="173" t="s">
        <v>138</v>
      </c>
      <c r="AV236" s="16" t="s">
        <v>137</v>
      </c>
      <c r="AW236" s="16" t="s">
        <v>28</v>
      </c>
      <c r="AX236" s="16" t="s">
        <v>76</v>
      </c>
      <c r="AY236" s="173" t="s">
        <v>128</v>
      </c>
    </row>
    <row r="237" spans="1:65" s="2" customFormat="1" ht="24.2" customHeight="1">
      <c r="A237" s="30"/>
      <c r="B237" s="137"/>
      <c r="C237" s="138" t="s">
        <v>138</v>
      </c>
      <c r="D237" s="138" t="s">
        <v>133</v>
      </c>
      <c r="E237" s="139" t="s">
        <v>221</v>
      </c>
      <c r="F237" s="140" t="s">
        <v>222</v>
      </c>
      <c r="G237" s="141" t="s">
        <v>136</v>
      </c>
      <c r="H237" s="142">
        <v>542.823</v>
      </c>
      <c r="I237" s="143"/>
      <c r="J237" s="143">
        <f>ROUND(I237*H237,2)</f>
        <v>0</v>
      </c>
      <c r="K237" s="144"/>
      <c r="L237" s="31"/>
      <c r="M237" s="145" t="s">
        <v>1</v>
      </c>
      <c r="N237" s="146" t="s">
        <v>36</v>
      </c>
      <c r="O237" s="147">
        <v>0.055</v>
      </c>
      <c r="P237" s="147">
        <f>O237*H237</f>
        <v>29.855265</v>
      </c>
      <c r="Q237" s="147">
        <v>0.0021</v>
      </c>
      <c r="R237" s="147">
        <f>Q237*H237</f>
        <v>1.1399282999999998</v>
      </c>
      <c r="S237" s="147">
        <v>0</v>
      </c>
      <c r="T237" s="148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49" t="s">
        <v>137</v>
      </c>
      <c r="AT237" s="149" t="s">
        <v>133</v>
      </c>
      <c r="AU237" s="149" t="s">
        <v>138</v>
      </c>
      <c r="AY237" s="18" t="s">
        <v>128</v>
      </c>
      <c r="BE237" s="150">
        <f>IF(N237="základní",J237,0)</f>
        <v>0</v>
      </c>
      <c r="BF237" s="150">
        <f>IF(N237="snížená",J237,0)</f>
        <v>0</v>
      </c>
      <c r="BG237" s="150">
        <f>IF(N237="zákl. přenesená",J237,0)</f>
        <v>0</v>
      </c>
      <c r="BH237" s="150">
        <f>IF(N237="sníž. přenesená",J237,0)</f>
        <v>0</v>
      </c>
      <c r="BI237" s="150">
        <f>IF(N237="nulová",J237,0)</f>
        <v>0</v>
      </c>
      <c r="BJ237" s="18" t="s">
        <v>76</v>
      </c>
      <c r="BK237" s="150">
        <f>ROUND(I237*H237,2)</f>
        <v>0</v>
      </c>
      <c r="BL237" s="18" t="s">
        <v>137</v>
      </c>
      <c r="BM237" s="149" t="s">
        <v>223</v>
      </c>
    </row>
    <row r="238" spans="2:63" s="12" customFormat="1" ht="20.85" customHeight="1">
      <c r="B238" s="125"/>
      <c r="D238" s="126" t="s">
        <v>70</v>
      </c>
      <c r="E238" s="135" t="s">
        <v>224</v>
      </c>
      <c r="F238" s="135" t="s">
        <v>225</v>
      </c>
      <c r="J238" s="136">
        <f>BK238</f>
        <v>0</v>
      </c>
      <c r="L238" s="125"/>
      <c r="M238" s="129"/>
      <c r="N238" s="130"/>
      <c r="O238" s="130"/>
      <c r="P238" s="131">
        <f>SUM(P239:P251)</f>
        <v>23.42121</v>
      </c>
      <c r="Q238" s="130"/>
      <c r="R238" s="131">
        <f>SUM(R239:R251)</f>
        <v>1.6577437400000001</v>
      </c>
      <c r="S238" s="130"/>
      <c r="T238" s="132">
        <f>SUM(T239:T251)</f>
        <v>0</v>
      </c>
      <c r="AR238" s="126" t="s">
        <v>76</v>
      </c>
      <c r="AT238" s="133" t="s">
        <v>70</v>
      </c>
      <c r="AU238" s="133" t="s">
        <v>78</v>
      </c>
      <c r="AY238" s="126" t="s">
        <v>128</v>
      </c>
      <c r="BK238" s="134">
        <f>SUM(BK239:BK251)</f>
        <v>0</v>
      </c>
    </row>
    <row r="239" spans="1:65" s="2" customFormat="1" ht="24.2" customHeight="1">
      <c r="A239" s="30"/>
      <c r="B239" s="137"/>
      <c r="C239" s="138" t="s">
        <v>137</v>
      </c>
      <c r="D239" s="138" t="s">
        <v>133</v>
      </c>
      <c r="E239" s="139" t="s">
        <v>226</v>
      </c>
      <c r="F239" s="140" t="s">
        <v>227</v>
      </c>
      <c r="G239" s="141" t="s">
        <v>228</v>
      </c>
      <c r="H239" s="142">
        <v>0.337</v>
      </c>
      <c r="I239" s="143"/>
      <c r="J239" s="143">
        <f>ROUND(I239*H239,2)</f>
        <v>0</v>
      </c>
      <c r="K239" s="144"/>
      <c r="L239" s="31"/>
      <c r="M239" s="145" t="s">
        <v>1</v>
      </c>
      <c r="N239" s="146" t="s">
        <v>36</v>
      </c>
      <c r="O239" s="147">
        <v>5.33</v>
      </c>
      <c r="P239" s="147">
        <f>O239*H239</f>
        <v>1.79621</v>
      </c>
      <c r="Q239" s="147">
        <v>2.30102</v>
      </c>
      <c r="R239" s="147">
        <f>Q239*H239</f>
        <v>0.77544374</v>
      </c>
      <c r="S239" s="147">
        <v>0</v>
      </c>
      <c r="T239" s="148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49" t="s">
        <v>137</v>
      </c>
      <c r="AT239" s="149" t="s">
        <v>133</v>
      </c>
      <c r="AU239" s="149" t="s">
        <v>138</v>
      </c>
      <c r="AY239" s="18" t="s">
        <v>128</v>
      </c>
      <c r="BE239" s="150">
        <f>IF(N239="základní",J239,0)</f>
        <v>0</v>
      </c>
      <c r="BF239" s="150">
        <f>IF(N239="snížená",J239,0)</f>
        <v>0</v>
      </c>
      <c r="BG239" s="150">
        <f>IF(N239="zákl. přenesená",J239,0)</f>
        <v>0</v>
      </c>
      <c r="BH239" s="150">
        <f>IF(N239="sníž. přenesená",J239,0)</f>
        <v>0</v>
      </c>
      <c r="BI239" s="150">
        <f>IF(N239="nulová",J239,0)</f>
        <v>0</v>
      </c>
      <c r="BJ239" s="18" t="s">
        <v>76</v>
      </c>
      <c r="BK239" s="150">
        <f>ROUND(I239*H239,2)</f>
        <v>0</v>
      </c>
      <c r="BL239" s="18" t="s">
        <v>137</v>
      </c>
      <c r="BM239" s="149" t="s">
        <v>229</v>
      </c>
    </row>
    <row r="240" spans="2:51" s="13" customFormat="1" ht="12">
      <c r="B240" s="151"/>
      <c r="D240" s="152" t="s">
        <v>140</v>
      </c>
      <c r="E240" s="153" t="s">
        <v>1</v>
      </c>
      <c r="F240" s="154" t="s">
        <v>230</v>
      </c>
      <c r="H240" s="153" t="s">
        <v>1</v>
      </c>
      <c r="L240" s="151"/>
      <c r="M240" s="155"/>
      <c r="N240" s="156"/>
      <c r="O240" s="156"/>
      <c r="P240" s="156"/>
      <c r="Q240" s="156"/>
      <c r="R240" s="156"/>
      <c r="S240" s="156"/>
      <c r="T240" s="157"/>
      <c r="AT240" s="153" t="s">
        <v>140</v>
      </c>
      <c r="AU240" s="153" t="s">
        <v>138</v>
      </c>
      <c r="AV240" s="13" t="s">
        <v>76</v>
      </c>
      <c r="AW240" s="13" t="s">
        <v>28</v>
      </c>
      <c r="AX240" s="13" t="s">
        <v>71</v>
      </c>
      <c r="AY240" s="153" t="s">
        <v>128</v>
      </c>
    </row>
    <row r="241" spans="2:51" s="14" customFormat="1" ht="12">
      <c r="B241" s="158"/>
      <c r="D241" s="152" t="s">
        <v>140</v>
      </c>
      <c r="E241" s="159" t="s">
        <v>1</v>
      </c>
      <c r="F241" s="160" t="s">
        <v>231</v>
      </c>
      <c r="H241" s="161">
        <v>0.085</v>
      </c>
      <c r="L241" s="158"/>
      <c r="M241" s="162"/>
      <c r="N241" s="163"/>
      <c r="O241" s="163"/>
      <c r="P241" s="163"/>
      <c r="Q241" s="163"/>
      <c r="R241" s="163"/>
      <c r="S241" s="163"/>
      <c r="T241" s="164"/>
      <c r="AT241" s="159" t="s">
        <v>140</v>
      </c>
      <c r="AU241" s="159" t="s">
        <v>138</v>
      </c>
      <c r="AV241" s="14" t="s">
        <v>78</v>
      </c>
      <c r="AW241" s="14" t="s">
        <v>28</v>
      </c>
      <c r="AX241" s="14" t="s">
        <v>71</v>
      </c>
      <c r="AY241" s="159" t="s">
        <v>128</v>
      </c>
    </row>
    <row r="242" spans="2:51" s="14" customFormat="1" ht="12">
      <c r="B242" s="158"/>
      <c r="D242" s="152" t="s">
        <v>140</v>
      </c>
      <c r="E242" s="159" t="s">
        <v>1</v>
      </c>
      <c r="F242" s="160" t="s">
        <v>232</v>
      </c>
      <c r="H242" s="161">
        <v>0.084</v>
      </c>
      <c r="L242" s="158"/>
      <c r="M242" s="162"/>
      <c r="N242" s="163"/>
      <c r="O242" s="163"/>
      <c r="P242" s="163"/>
      <c r="Q242" s="163"/>
      <c r="R242" s="163"/>
      <c r="S242" s="163"/>
      <c r="T242" s="164"/>
      <c r="AT242" s="159" t="s">
        <v>140</v>
      </c>
      <c r="AU242" s="159" t="s">
        <v>138</v>
      </c>
      <c r="AV242" s="14" t="s">
        <v>78</v>
      </c>
      <c r="AW242" s="14" t="s">
        <v>28</v>
      </c>
      <c r="AX242" s="14" t="s">
        <v>71</v>
      </c>
      <c r="AY242" s="159" t="s">
        <v>128</v>
      </c>
    </row>
    <row r="243" spans="2:51" s="14" customFormat="1" ht="12">
      <c r="B243" s="158"/>
      <c r="D243" s="152" t="s">
        <v>140</v>
      </c>
      <c r="E243" s="159" t="s">
        <v>1</v>
      </c>
      <c r="F243" s="160" t="s">
        <v>233</v>
      </c>
      <c r="H243" s="161">
        <v>0.084</v>
      </c>
      <c r="L243" s="158"/>
      <c r="M243" s="162"/>
      <c r="N243" s="163"/>
      <c r="O243" s="163"/>
      <c r="P243" s="163"/>
      <c r="Q243" s="163"/>
      <c r="R243" s="163"/>
      <c r="S243" s="163"/>
      <c r="T243" s="164"/>
      <c r="AT243" s="159" t="s">
        <v>140</v>
      </c>
      <c r="AU243" s="159" t="s">
        <v>138</v>
      </c>
      <c r="AV243" s="14" t="s">
        <v>78</v>
      </c>
      <c r="AW243" s="14" t="s">
        <v>28</v>
      </c>
      <c r="AX243" s="14" t="s">
        <v>71</v>
      </c>
      <c r="AY243" s="159" t="s">
        <v>128</v>
      </c>
    </row>
    <row r="244" spans="2:51" s="14" customFormat="1" ht="12">
      <c r="B244" s="158"/>
      <c r="D244" s="152" t="s">
        <v>140</v>
      </c>
      <c r="E244" s="159" t="s">
        <v>1</v>
      </c>
      <c r="F244" s="160" t="s">
        <v>234</v>
      </c>
      <c r="H244" s="161">
        <v>0.084</v>
      </c>
      <c r="L244" s="158"/>
      <c r="M244" s="162"/>
      <c r="N244" s="163"/>
      <c r="O244" s="163"/>
      <c r="P244" s="163"/>
      <c r="Q244" s="163"/>
      <c r="R244" s="163"/>
      <c r="S244" s="163"/>
      <c r="T244" s="164"/>
      <c r="AT244" s="159" t="s">
        <v>140</v>
      </c>
      <c r="AU244" s="159" t="s">
        <v>138</v>
      </c>
      <c r="AV244" s="14" t="s">
        <v>78</v>
      </c>
      <c r="AW244" s="14" t="s">
        <v>28</v>
      </c>
      <c r="AX244" s="14" t="s">
        <v>71</v>
      </c>
      <c r="AY244" s="159" t="s">
        <v>128</v>
      </c>
    </row>
    <row r="245" spans="2:51" s="16" customFormat="1" ht="12">
      <c r="B245" s="172"/>
      <c r="D245" s="152" t="s">
        <v>140</v>
      </c>
      <c r="E245" s="173" t="s">
        <v>1</v>
      </c>
      <c r="F245" s="174" t="s">
        <v>187</v>
      </c>
      <c r="H245" s="175">
        <v>0.337</v>
      </c>
      <c r="L245" s="172"/>
      <c r="M245" s="176"/>
      <c r="N245" s="177"/>
      <c r="O245" s="177"/>
      <c r="P245" s="177"/>
      <c r="Q245" s="177"/>
      <c r="R245" s="177"/>
      <c r="S245" s="177"/>
      <c r="T245" s="178"/>
      <c r="AT245" s="173" t="s">
        <v>140</v>
      </c>
      <c r="AU245" s="173" t="s">
        <v>138</v>
      </c>
      <c r="AV245" s="16" t="s">
        <v>137</v>
      </c>
      <c r="AW245" s="16" t="s">
        <v>28</v>
      </c>
      <c r="AX245" s="16" t="s">
        <v>76</v>
      </c>
      <c r="AY245" s="173" t="s">
        <v>128</v>
      </c>
    </row>
    <row r="246" spans="1:65" s="2" customFormat="1" ht="24.2" customHeight="1">
      <c r="A246" s="30"/>
      <c r="B246" s="137"/>
      <c r="C246" s="138" t="s">
        <v>235</v>
      </c>
      <c r="D246" s="138" t="s">
        <v>133</v>
      </c>
      <c r="E246" s="139" t="s">
        <v>236</v>
      </c>
      <c r="F246" s="140" t="s">
        <v>237</v>
      </c>
      <c r="G246" s="141" t="s">
        <v>136</v>
      </c>
      <c r="H246" s="142">
        <v>86.5</v>
      </c>
      <c r="I246" s="143"/>
      <c r="J246" s="143">
        <f>ROUND(I246*H246,2)</f>
        <v>0</v>
      </c>
      <c r="K246" s="144"/>
      <c r="L246" s="31"/>
      <c r="M246" s="145" t="s">
        <v>1</v>
      </c>
      <c r="N246" s="146" t="s">
        <v>36</v>
      </c>
      <c r="O246" s="147">
        <v>0.25</v>
      </c>
      <c r="P246" s="147">
        <f>O246*H246</f>
        <v>21.625</v>
      </c>
      <c r="Q246" s="147">
        <v>0.0102</v>
      </c>
      <c r="R246" s="147">
        <f>Q246*H246</f>
        <v>0.8823000000000001</v>
      </c>
      <c r="S246" s="147">
        <v>0</v>
      </c>
      <c r="T246" s="148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49" t="s">
        <v>137</v>
      </c>
      <c r="AT246" s="149" t="s">
        <v>133</v>
      </c>
      <c r="AU246" s="149" t="s">
        <v>138</v>
      </c>
      <c r="AY246" s="18" t="s">
        <v>128</v>
      </c>
      <c r="BE246" s="150">
        <f>IF(N246="základní",J246,0)</f>
        <v>0</v>
      </c>
      <c r="BF246" s="150">
        <f>IF(N246="snížená",J246,0)</f>
        <v>0</v>
      </c>
      <c r="BG246" s="150">
        <f>IF(N246="zákl. přenesená",J246,0)</f>
        <v>0</v>
      </c>
      <c r="BH246" s="150">
        <f>IF(N246="sníž. přenesená",J246,0)</f>
        <v>0</v>
      </c>
      <c r="BI246" s="150">
        <f>IF(N246="nulová",J246,0)</f>
        <v>0</v>
      </c>
      <c r="BJ246" s="18" t="s">
        <v>76</v>
      </c>
      <c r="BK246" s="150">
        <f>ROUND(I246*H246,2)</f>
        <v>0</v>
      </c>
      <c r="BL246" s="18" t="s">
        <v>137</v>
      </c>
      <c r="BM246" s="149" t="s">
        <v>238</v>
      </c>
    </row>
    <row r="247" spans="2:51" s="14" customFormat="1" ht="12">
      <c r="B247" s="158"/>
      <c r="D247" s="152" t="s">
        <v>140</v>
      </c>
      <c r="E247" s="159" t="s">
        <v>1</v>
      </c>
      <c r="F247" s="160" t="s">
        <v>239</v>
      </c>
      <c r="H247" s="161">
        <v>17.3</v>
      </c>
      <c r="L247" s="158"/>
      <c r="M247" s="162"/>
      <c r="N247" s="163"/>
      <c r="O247" s="163"/>
      <c r="P247" s="163"/>
      <c r="Q247" s="163"/>
      <c r="R247" s="163"/>
      <c r="S247" s="163"/>
      <c r="T247" s="164"/>
      <c r="AT247" s="159" t="s">
        <v>140</v>
      </c>
      <c r="AU247" s="159" t="s">
        <v>138</v>
      </c>
      <c r="AV247" s="14" t="s">
        <v>78</v>
      </c>
      <c r="AW247" s="14" t="s">
        <v>28</v>
      </c>
      <c r="AX247" s="14" t="s">
        <v>71</v>
      </c>
      <c r="AY247" s="159" t="s">
        <v>128</v>
      </c>
    </row>
    <row r="248" spans="2:51" s="14" customFormat="1" ht="12">
      <c r="B248" s="158"/>
      <c r="D248" s="152" t="s">
        <v>140</v>
      </c>
      <c r="E248" s="159" t="s">
        <v>1</v>
      </c>
      <c r="F248" s="160" t="s">
        <v>240</v>
      </c>
      <c r="H248" s="161">
        <v>23.4</v>
      </c>
      <c r="L248" s="158"/>
      <c r="M248" s="162"/>
      <c r="N248" s="163"/>
      <c r="O248" s="163"/>
      <c r="P248" s="163"/>
      <c r="Q248" s="163"/>
      <c r="R248" s="163"/>
      <c r="S248" s="163"/>
      <c r="T248" s="164"/>
      <c r="AT248" s="159" t="s">
        <v>140</v>
      </c>
      <c r="AU248" s="159" t="s">
        <v>138</v>
      </c>
      <c r="AV248" s="14" t="s">
        <v>78</v>
      </c>
      <c r="AW248" s="14" t="s">
        <v>28</v>
      </c>
      <c r="AX248" s="14" t="s">
        <v>71</v>
      </c>
      <c r="AY248" s="159" t="s">
        <v>128</v>
      </c>
    </row>
    <row r="249" spans="2:51" s="14" customFormat="1" ht="12">
      <c r="B249" s="158"/>
      <c r="D249" s="152" t="s">
        <v>140</v>
      </c>
      <c r="E249" s="159" t="s">
        <v>1</v>
      </c>
      <c r="F249" s="160" t="s">
        <v>241</v>
      </c>
      <c r="H249" s="161">
        <v>22.9</v>
      </c>
      <c r="L249" s="158"/>
      <c r="M249" s="162"/>
      <c r="N249" s="163"/>
      <c r="O249" s="163"/>
      <c r="P249" s="163"/>
      <c r="Q249" s="163"/>
      <c r="R249" s="163"/>
      <c r="S249" s="163"/>
      <c r="T249" s="164"/>
      <c r="AT249" s="159" t="s">
        <v>140</v>
      </c>
      <c r="AU249" s="159" t="s">
        <v>138</v>
      </c>
      <c r="AV249" s="14" t="s">
        <v>78</v>
      </c>
      <c r="AW249" s="14" t="s">
        <v>28</v>
      </c>
      <c r="AX249" s="14" t="s">
        <v>71</v>
      </c>
      <c r="AY249" s="159" t="s">
        <v>128</v>
      </c>
    </row>
    <row r="250" spans="2:51" s="14" customFormat="1" ht="12">
      <c r="B250" s="158"/>
      <c r="D250" s="152" t="s">
        <v>140</v>
      </c>
      <c r="E250" s="159" t="s">
        <v>1</v>
      </c>
      <c r="F250" s="160" t="s">
        <v>242</v>
      </c>
      <c r="H250" s="161">
        <v>22.9</v>
      </c>
      <c r="L250" s="158"/>
      <c r="M250" s="162"/>
      <c r="N250" s="163"/>
      <c r="O250" s="163"/>
      <c r="P250" s="163"/>
      <c r="Q250" s="163"/>
      <c r="R250" s="163"/>
      <c r="S250" s="163"/>
      <c r="T250" s="164"/>
      <c r="AT250" s="159" t="s">
        <v>140</v>
      </c>
      <c r="AU250" s="159" t="s">
        <v>138</v>
      </c>
      <c r="AV250" s="14" t="s">
        <v>78</v>
      </c>
      <c r="AW250" s="14" t="s">
        <v>28</v>
      </c>
      <c r="AX250" s="14" t="s">
        <v>71</v>
      </c>
      <c r="AY250" s="159" t="s">
        <v>128</v>
      </c>
    </row>
    <row r="251" spans="2:51" s="16" customFormat="1" ht="12">
      <c r="B251" s="172"/>
      <c r="D251" s="152" t="s">
        <v>140</v>
      </c>
      <c r="E251" s="173" t="s">
        <v>1</v>
      </c>
      <c r="F251" s="174" t="s">
        <v>187</v>
      </c>
      <c r="H251" s="175">
        <v>86.5</v>
      </c>
      <c r="L251" s="172"/>
      <c r="M251" s="176"/>
      <c r="N251" s="177"/>
      <c r="O251" s="177"/>
      <c r="P251" s="177"/>
      <c r="Q251" s="177"/>
      <c r="R251" s="177"/>
      <c r="S251" s="177"/>
      <c r="T251" s="178"/>
      <c r="AT251" s="173" t="s">
        <v>140</v>
      </c>
      <c r="AU251" s="173" t="s">
        <v>138</v>
      </c>
      <c r="AV251" s="16" t="s">
        <v>137</v>
      </c>
      <c r="AW251" s="16" t="s">
        <v>28</v>
      </c>
      <c r="AX251" s="16" t="s">
        <v>76</v>
      </c>
      <c r="AY251" s="173" t="s">
        <v>128</v>
      </c>
    </row>
    <row r="252" spans="2:63" s="12" customFormat="1" ht="22.9" customHeight="1">
      <c r="B252" s="125"/>
      <c r="D252" s="126" t="s">
        <v>70</v>
      </c>
      <c r="E252" s="135" t="s">
        <v>243</v>
      </c>
      <c r="F252" s="135" t="s">
        <v>244</v>
      </c>
      <c r="J252" s="136">
        <f>BK252</f>
        <v>0</v>
      </c>
      <c r="L252" s="125"/>
      <c r="M252" s="129"/>
      <c r="N252" s="130"/>
      <c r="O252" s="130"/>
      <c r="P252" s="131">
        <f>P253+P260+P267</f>
        <v>314.53389599999997</v>
      </c>
      <c r="Q252" s="130"/>
      <c r="R252" s="131">
        <f>R253+R260+R267</f>
        <v>0.014705</v>
      </c>
      <c r="S252" s="130"/>
      <c r="T252" s="132">
        <f>T253+T260+T267</f>
        <v>34.834069</v>
      </c>
      <c r="AR252" s="126" t="s">
        <v>76</v>
      </c>
      <c r="AT252" s="133" t="s">
        <v>70</v>
      </c>
      <c r="AU252" s="133" t="s">
        <v>76</v>
      </c>
      <c r="AY252" s="126" t="s">
        <v>128</v>
      </c>
      <c r="BK252" s="134">
        <f>BK253+BK260+BK267</f>
        <v>0</v>
      </c>
    </row>
    <row r="253" spans="2:63" s="12" customFormat="1" ht="20.85" customHeight="1">
      <c r="B253" s="125"/>
      <c r="D253" s="126" t="s">
        <v>70</v>
      </c>
      <c r="E253" s="135" t="s">
        <v>245</v>
      </c>
      <c r="F253" s="135" t="s">
        <v>246</v>
      </c>
      <c r="J253" s="136">
        <f>BK253</f>
        <v>0</v>
      </c>
      <c r="L253" s="125"/>
      <c r="M253" s="129"/>
      <c r="N253" s="130"/>
      <c r="O253" s="130"/>
      <c r="P253" s="131">
        <f>SUM(P254:P259)</f>
        <v>9.0825</v>
      </c>
      <c r="Q253" s="130"/>
      <c r="R253" s="131">
        <f>SUM(R254:R259)</f>
        <v>0.011245</v>
      </c>
      <c r="S253" s="130"/>
      <c r="T253" s="132">
        <f>SUM(T254:T259)</f>
        <v>0</v>
      </c>
      <c r="AR253" s="126" t="s">
        <v>76</v>
      </c>
      <c r="AT253" s="133" t="s">
        <v>70</v>
      </c>
      <c r="AU253" s="133" t="s">
        <v>78</v>
      </c>
      <c r="AY253" s="126" t="s">
        <v>128</v>
      </c>
      <c r="BK253" s="134">
        <f>SUM(BK254:BK259)</f>
        <v>0</v>
      </c>
    </row>
    <row r="254" spans="1:65" s="2" customFormat="1" ht="33" customHeight="1">
      <c r="A254" s="30"/>
      <c r="B254" s="137"/>
      <c r="C254" s="138" t="s">
        <v>129</v>
      </c>
      <c r="D254" s="138" t="s">
        <v>133</v>
      </c>
      <c r="E254" s="139" t="s">
        <v>247</v>
      </c>
      <c r="F254" s="140" t="s">
        <v>248</v>
      </c>
      <c r="G254" s="141" t="s">
        <v>136</v>
      </c>
      <c r="H254" s="142">
        <v>86.5</v>
      </c>
      <c r="I254" s="143"/>
      <c r="J254" s="143">
        <f>ROUND(I254*H254,2)</f>
        <v>0</v>
      </c>
      <c r="K254" s="144"/>
      <c r="L254" s="31"/>
      <c r="M254" s="145" t="s">
        <v>1</v>
      </c>
      <c r="N254" s="146" t="s">
        <v>36</v>
      </c>
      <c r="O254" s="147">
        <v>0.105</v>
      </c>
      <c r="P254" s="147">
        <f>O254*H254</f>
        <v>9.0825</v>
      </c>
      <c r="Q254" s="147">
        <v>0.00013</v>
      </c>
      <c r="R254" s="147">
        <f>Q254*H254</f>
        <v>0.011245</v>
      </c>
      <c r="S254" s="147">
        <v>0</v>
      </c>
      <c r="T254" s="148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49" t="s">
        <v>137</v>
      </c>
      <c r="AT254" s="149" t="s">
        <v>133</v>
      </c>
      <c r="AU254" s="149" t="s">
        <v>138</v>
      </c>
      <c r="AY254" s="18" t="s">
        <v>128</v>
      </c>
      <c r="BE254" s="150">
        <f>IF(N254="základní",J254,0)</f>
        <v>0</v>
      </c>
      <c r="BF254" s="150">
        <f>IF(N254="snížená",J254,0)</f>
        <v>0</v>
      </c>
      <c r="BG254" s="150">
        <f>IF(N254="zákl. přenesená",J254,0)</f>
        <v>0</v>
      </c>
      <c r="BH254" s="150">
        <f>IF(N254="sníž. přenesená",J254,0)</f>
        <v>0</v>
      </c>
      <c r="BI254" s="150">
        <f>IF(N254="nulová",J254,0)</f>
        <v>0</v>
      </c>
      <c r="BJ254" s="18" t="s">
        <v>76</v>
      </c>
      <c r="BK254" s="150">
        <f>ROUND(I254*H254,2)</f>
        <v>0</v>
      </c>
      <c r="BL254" s="18" t="s">
        <v>137</v>
      </c>
      <c r="BM254" s="149" t="s">
        <v>249</v>
      </c>
    </row>
    <row r="255" spans="2:51" s="14" customFormat="1" ht="12">
      <c r="B255" s="158"/>
      <c r="D255" s="152" t="s">
        <v>140</v>
      </c>
      <c r="E255" s="159" t="s">
        <v>1</v>
      </c>
      <c r="F255" s="160" t="s">
        <v>239</v>
      </c>
      <c r="H255" s="161">
        <v>17.3</v>
      </c>
      <c r="L255" s="158"/>
      <c r="M255" s="162"/>
      <c r="N255" s="163"/>
      <c r="O255" s="163"/>
      <c r="P255" s="163"/>
      <c r="Q255" s="163"/>
      <c r="R255" s="163"/>
      <c r="S255" s="163"/>
      <c r="T255" s="164"/>
      <c r="AT255" s="159" t="s">
        <v>140</v>
      </c>
      <c r="AU255" s="159" t="s">
        <v>138</v>
      </c>
      <c r="AV255" s="14" t="s">
        <v>78</v>
      </c>
      <c r="AW255" s="14" t="s">
        <v>28</v>
      </c>
      <c r="AX255" s="14" t="s">
        <v>71</v>
      </c>
      <c r="AY255" s="159" t="s">
        <v>128</v>
      </c>
    </row>
    <row r="256" spans="2:51" s="14" customFormat="1" ht="12">
      <c r="B256" s="158"/>
      <c r="D256" s="152" t="s">
        <v>140</v>
      </c>
      <c r="E256" s="159" t="s">
        <v>1</v>
      </c>
      <c r="F256" s="160" t="s">
        <v>240</v>
      </c>
      <c r="H256" s="161">
        <v>23.4</v>
      </c>
      <c r="L256" s="158"/>
      <c r="M256" s="162"/>
      <c r="N256" s="163"/>
      <c r="O256" s="163"/>
      <c r="P256" s="163"/>
      <c r="Q256" s="163"/>
      <c r="R256" s="163"/>
      <c r="S256" s="163"/>
      <c r="T256" s="164"/>
      <c r="AT256" s="159" t="s">
        <v>140</v>
      </c>
      <c r="AU256" s="159" t="s">
        <v>138</v>
      </c>
      <c r="AV256" s="14" t="s">
        <v>78</v>
      </c>
      <c r="AW256" s="14" t="s">
        <v>28</v>
      </c>
      <c r="AX256" s="14" t="s">
        <v>71</v>
      </c>
      <c r="AY256" s="159" t="s">
        <v>128</v>
      </c>
    </row>
    <row r="257" spans="2:51" s="14" customFormat="1" ht="12">
      <c r="B257" s="158"/>
      <c r="D257" s="152" t="s">
        <v>140</v>
      </c>
      <c r="E257" s="159" t="s">
        <v>1</v>
      </c>
      <c r="F257" s="160" t="s">
        <v>241</v>
      </c>
      <c r="H257" s="161">
        <v>22.9</v>
      </c>
      <c r="L257" s="158"/>
      <c r="M257" s="162"/>
      <c r="N257" s="163"/>
      <c r="O257" s="163"/>
      <c r="P257" s="163"/>
      <c r="Q257" s="163"/>
      <c r="R257" s="163"/>
      <c r="S257" s="163"/>
      <c r="T257" s="164"/>
      <c r="AT257" s="159" t="s">
        <v>140</v>
      </c>
      <c r="AU257" s="159" t="s">
        <v>138</v>
      </c>
      <c r="AV257" s="14" t="s">
        <v>78</v>
      </c>
      <c r="AW257" s="14" t="s">
        <v>28</v>
      </c>
      <c r="AX257" s="14" t="s">
        <v>71</v>
      </c>
      <c r="AY257" s="159" t="s">
        <v>128</v>
      </c>
    </row>
    <row r="258" spans="2:51" s="14" customFormat="1" ht="12">
      <c r="B258" s="158"/>
      <c r="D258" s="152" t="s">
        <v>140</v>
      </c>
      <c r="E258" s="159" t="s">
        <v>1</v>
      </c>
      <c r="F258" s="160" t="s">
        <v>242</v>
      </c>
      <c r="H258" s="161">
        <v>22.9</v>
      </c>
      <c r="L258" s="158"/>
      <c r="M258" s="162"/>
      <c r="N258" s="163"/>
      <c r="O258" s="163"/>
      <c r="P258" s="163"/>
      <c r="Q258" s="163"/>
      <c r="R258" s="163"/>
      <c r="S258" s="163"/>
      <c r="T258" s="164"/>
      <c r="AT258" s="159" t="s">
        <v>140</v>
      </c>
      <c r="AU258" s="159" t="s">
        <v>138</v>
      </c>
      <c r="AV258" s="14" t="s">
        <v>78</v>
      </c>
      <c r="AW258" s="14" t="s">
        <v>28</v>
      </c>
      <c r="AX258" s="14" t="s">
        <v>71</v>
      </c>
      <c r="AY258" s="159" t="s">
        <v>128</v>
      </c>
    </row>
    <row r="259" spans="2:51" s="16" customFormat="1" ht="12">
      <c r="B259" s="172"/>
      <c r="D259" s="152" t="s">
        <v>140</v>
      </c>
      <c r="E259" s="173" t="s">
        <v>1</v>
      </c>
      <c r="F259" s="174" t="s">
        <v>187</v>
      </c>
      <c r="H259" s="175">
        <v>86.5</v>
      </c>
      <c r="L259" s="172"/>
      <c r="M259" s="176"/>
      <c r="N259" s="177"/>
      <c r="O259" s="177"/>
      <c r="P259" s="177"/>
      <c r="Q259" s="177"/>
      <c r="R259" s="177"/>
      <c r="S259" s="177"/>
      <c r="T259" s="178"/>
      <c r="AT259" s="173" t="s">
        <v>140</v>
      </c>
      <c r="AU259" s="173" t="s">
        <v>138</v>
      </c>
      <c r="AV259" s="16" t="s">
        <v>137</v>
      </c>
      <c r="AW259" s="16" t="s">
        <v>28</v>
      </c>
      <c r="AX259" s="16" t="s">
        <v>76</v>
      </c>
      <c r="AY259" s="173" t="s">
        <v>128</v>
      </c>
    </row>
    <row r="260" spans="2:63" s="12" customFormat="1" ht="20.85" customHeight="1">
      <c r="B260" s="125"/>
      <c r="D260" s="126" t="s">
        <v>70</v>
      </c>
      <c r="E260" s="135" t="s">
        <v>250</v>
      </c>
      <c r="F260" s="135" t="s">
        <v>251</v>
      </c>
      <c r="J260" s="136">
        <f>BK260</f>
        <v>0</v>
      </c>
      <c r="L260" s="125"/>
      <c r="M260" s="129"/>
      <c r="N260" s="130"/>
      <c r="O260" s="130"/>
      <c r="P260" s="131">
        <f>SUM(P261:P266)</f>
        <v>26.642</v>
      </c>
      <c r="Q260" s="130"/>
      <c r="R260" s="131">
        <f>SUM(R261:R266)</f>
        <v>0.0034600000000000004</v>
      </c>
      <c r="S260" s="130"/>
      <c r="T260" s="132">
        <f>SUM(T261:T266)</f>
        <v>0</v>
      </c>
      <c r="AR260" s="126" t="s">
        <v>76</v>
      </c>
      <c r="AT260" s="133" t="s">
        <v>70</v>
      </c>
      <c r="AU260" s="133" t="s">
        <v>78</v>
      </c>
      <c r="AY260" s="126" t="s">
        <v>128</v>
      </c>
      <c r="BK260" s="134">
        <f>SUM(BK261:BK266)</f>
        <v>0</v>
      </c>
    </row>
    <row r="261" spans="1:65" s="2" customFormat="1" ht="24.2" customHeight="1">
      <c r="A261" s="30"/>
      <c r="B261" s="137"/>
      <c r="C261" s="138" t="s">
        <v>252</v>
      </c>
      <c r="D261" s="138" t="s">
        <v>133</v>
      </c>
      <c r="E261" s="139" t="s">
        <v>253</v>
      </c>
      <c r="F261" s="140" t="s">
        <v>254</v>
      </c>
      <c r="G261" s="141" t="s">
        <v>136</v>
      </c>
      <c r="H261" s="142">
        <v>86.5</v>
      </c>
      <c r="I261" s="143"/>
      <c r="J261" s="143">
        <f>ROUND(I261*H261,2)</f>
        <v>0</v>
      </c>
      <c r="K261" s="144"/>
      <c r="L261" s="31"/>
      <c r="M261" s="145" t="s">
        <v>1</v>
      </c>
      <c r="N261" s="146" t="s">
        <v>36</v>
      </c>
      <c r="O261" s="147">
        <v>0.308</v>
      </c>
      <c r="P261" s="147">
        <f>O261*H261</f>
        <v>26.642</v>
      </c>
      <c r="Q261" s="147">
        <v>4E-05</v>
      </c>
      <c r="R261" s="147">
        <f>Q261*H261</f>
        <v>0.0034600000000000004</v>
      </c>
      <c r="S261" s="147">
        <v>0</v>
      </c>
      <c r="T261" s="148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49" t="s">
        <v>137</v>
      </c>
      <c r="AT261" s="149" t="s">
        <v>133</v>
      </c>
      <c r="AU261" s="149" t="s">
        <v>138</v>
      </c>
      <c r="AY261" s="18" t="s">
        <v>128</v>
      </c>
      <c r="BE261" s="150">
        <f>IF(N261="základní",J261,0)</f>
        <v>0</v>
      </c>
      <c r="BF261" s="150">
        <f>IF(N261="snížená",J261,0)</f>
        <v>0</v>
      </c>
      <c r="BG261" s="150">
        <f>IF(N261="zákl. přenesená",J261,0)</f>
        <v>0</v>
      </c>
      <c r="BH261" s="150">
        <f>IF(N261="sníž. přenesená",J261,0)</f>
        <v>0</v>
      </c>
      <c r="BI261" s="150">
        <f>IF(N261="nulová",J261,0)</f>
        <v>0</v>
      </c>
      <c r="BJ261" s="18" t="s">
        <v>76</v>
      </c>
      <c r="BK261" s="150">
        <f>ROUND(I261*H261,2)</f>
        <v>0</v>
      </c>
      <c r="BL261" s="18" t="s">
        <v>137</v>
      </c>
      <c r="BM261" s="149" t="s">
        <v>255</v>
      </c>
    </row>
    <row r="262" spans="2:51" s="14" customFormat="1" ht="12">
      <c r="B262" s="158"/>
      <c r="D262" s="152" t="s">
        <v>140</v>
      </c>
      <c r="E262" s="159" t="s">
        <v>1</v>
      </c>
      <c r="F262" s="160" t="s">
        <v>239</v>
      </c>
      <c r="H262" s="161">
        <v>17.3</v>
      </c>
      <c r="L262" s="158"/>
      <c r="M262" s="162"/>
      <c r="N262" s="163"/>
      <c r="O262" s="163"/>
      <c r="P262" s="163"/>
      <c r="Q262" s="163"/>
      <c r="R262" s="163"/>
      <c r="S262" s="163"/>
      <c r="T262" s="164"/>
      <c r="AT262" s="159" t="s">
        <v>140</v>
      </c>
      <c r="AU262" s="159" t="s">
        <v>138</v>
      </c>
      <c r="AV262" s="14" t="s">
        <v>78</v>
      </c>
      <c r="AW262" s="14" t="s">
        <v>28</v>
      </c>
      <c r="AX262" s="14" t="s">
        <v>71</v>
      </c>
      <c r="AY262" s="159" t="s">
        <v>128</v>
      </c>
    </row>
    <row r="263" spans="2:51" s="14" customFormat="1" ht="12">
      <c r="B263" s="158"/>
      <c r="D263" s="152" t="s">
        <v>140</v>
      </c>
      <c r="E263" s="159" t="s">
        <v>1</v>
      </c>
      <c r="F263" s="160" t="s">
        <v>240</v>
      </c>
      <c r="H263" s="161">
        <v>23.4</v>
      </c>
      <c r="L263" s="158"/>
      <c r="M263" s="162"/>
      <c r="N263" s="163"/>
      <c r="O263" s="163"/>
      <c r="P263" s="163"/>
      <c r="Q263" s="163"/>
      <c r="R263" s="163"/>
      <c r="S263" s="163"/>
      <c r="T263" s="164"/>
      <c r="AT263" s="159" t="s">
        <v>140</v>
      </c>
      <c r="AU263" s="159" t="s">
        <v>138</v>
      </c>
      <c r="AV263" s="14" t="s">
        <v>78</v>
      </c>
      <c r="AW263" s="14" t="s">
        <v>28</v>
      </c>
      <c r="AX263" s="14" t="s">
        <v>71</v>
      </c>
      <c r="AY263" s="159" t="s">
        <v>128</v>
      </c>
    </row>
    <row r="264" spans="2:51" s="14" customFormat="1" ht="12">
      <c r="B264" s="158"/>
      <c r="D264" s="152" t="s">
        <v>140</v>
      </c>
      <c r="E264" s="159" t="s">
        <v>1</v>
      </c>
      <c r="F264" s="160" t="s">
        <v>241</v>
      </c>
      <c r="H264" s="161">
        <v>22.9</v>
      </c>
      <c r="L264" s="158"/>
      <c r="M264" s="162"/>
      <c r="N264" s="163"/>
      <c r="O264" s="163"/>
      <c r="P264" s="163"/>
      <c r="Q264" s="163"/>
      <c r="R264" s="163"/>
      <c r="S264" s="163"/>
      <c r="T264" s="164"/>
      <c r="AT264" s="159" t="s">
        <v>140</v>
      </c>
      <c r="AU264" s="159" t="s">
        <v>138</v>
      </c>
      <c r="AV264" s="14" t="s">
        <v>78</v>
      </c>
      <c r="AW264" s="14" t="s">
        <v>28</v>
      </c>
      <c r="AX264" s="14" t="s">
        <v>71</v>
      </c>
      <c r="AY264" s="159" t="s">
        <v>128</v>
      </c>
    </row>
    <row r="265" spans="2:51" s="14" customFormat="1" ht="12">
      <c r="B265" s="158"/>
      <c r="D265" s="152" t="s">
        <v>140</v>
      </c>
      <c r="E265" s="159" t="s">
        <v>1</v>
      </c>
      <c r="F265" s="160" t="s">
        <v>242</v>
      </c>
      <c r="H265" s="161">
        <v>22.9</v>
      </c>
      <c r="L265" s="158"/>
      <c r="M265" s="162"/>
      <c r="N265" s="163"/>
      <c r="O265" s="163"/>
      <c r="P265" s="163"/>
      <c r="Q265" s="163"/>
      <c r="R265" s="163"/>
      <c r="S265" s="163"/>
      <c r="T265" s="164"/>
      <c r="AT265" s="159" t="s">
        <v>140</v>
      </c>
      <c r="AU265" s="159" t="s">
        <v>138</v>
      </c>
      <c r="AV265" s="14" t="s">
        <v>78</v>
      </c>
      <c r="AW265" s="14" t="s">
        <v>28</v>
      </c>
      <c r="AX265" s="14" t="s">
        <v>71</v>
      </c>
      <c r="AY265" s="159" t="s">
        <v>128</v>
      </c>
    </row>
    <row r="266" spans="2:51" s="16" customFormat="1" ht="12">
      <c r="B266" s="172"/>
      <c r="D266" s="152" t="s">
        <v>140</v>
      </c>
      <c r="E266" s="173" t="s">
        <v>1</v>
      </c>
      <c r="F266" s="174" t="s">
        <v>187</v>
      </c>
      <c r="H266" s="175">
        <v>86.5</v>
      </c>
      <c r="L266" s="172"/>
      <c r="M266" s="176"/>
      <c r="N266" s="177"/>
      <c r="O266" s="177"/>
      <c r="P266" s="177"/>
      <c r="Q266" s="177"/>
      <c r="R266" s="177"/>
      <c r="S266" s="177"/>
      <c r="T266" s="178"/>
      <c r="AT266" s="173" t="s">
        <v>140</v>
      </c>
      <c r="AU266" s="173" t="s">
        <v>138</v>
      </c>
      <c r="AV266" s="16" t="s">
        <v>137</v>
      </c>
      <c r="AW266" s="16" t="s">
        <v>28</v>
      </c>
      <c r="AX266" s="16" t="s">
        <v>76</v>
      </c>
      <c r="AY266" s="173" t="s">
        <v>128</v>
      </c>
    </row>
    <row r="267" spans="2:63" s="12" customFormat="1" ht="20.85" customHeight="1">
      <c r="B267" s="125"/>
      <c r="D267" s="126" t="s">
        <v>70</v>
      </c>
      <c r="E267" s="135" t="s">
        <v>256</v>
      </c>
      <c r="F267" s="135" t="s">
        <v>257</v>
      </c>
      <c r="J267" s="136">
        <f>BK267</f>
        <v>0</v>
      </c>
      <c r="L267" s="125"/>
      <c r="M267" s="129"/>
      <c r="N267" s="130"/>
      <c r="O267" s="130"/>
      <c r="P267" s="131">
        <f>SUM(P268:P401)</f>
        <v>278.809396</v>
      </c>
      <c r="Q267" s="130"/>
      <c r="R267" s="131">
        <f>SUM(R268:R401)</f>
        <v>0</v>
      </c>
      <c r="S267" s="130"/>
      <c r="T267" s="132">
        <f>SUM(T268:T401)</f>
        <v>34.834069</v>
      </c>
      <c r="AR267" s="126" t="s">
        <v>76</v>
      </c>
      <c r="AT267" s="133" t="s">
        <v>70</v>
      </c>
      <c r="AU267" s="133" t="s">
        <v>78</v>
      </c>
      <c r="AY267" s="126" t="s">
        <v>128</v>
      </c>
      <c r="BK267" s="134">
        <f>SUM(BK268:BK401)</f>
        <v>0</v>
      </c>
    </row>
    <row r="268" spans="1:65" s="2" customFormat="1" ht="24.2" customHeight="1">
      <c r="A268" s="30"/>
      <c r="B268" s="137"/>
      <c r="C268" s="138" t="s">
        <v>258</v>
      </c>
      <c r="D268" s="138" t="s">
        <v>133</v>
      </c>
      <c r="E268" s="139" t="s">
        <v>259</v>
      </c>
      <c r="F268" s="140" t="s">
        <v>260</v>
      </c>
      <c r="G268" s="141" t="s">
        <v>136</v>
      </c>
      <c r="H268" s="142">
        <v>46.068</v>
      </c>
      <c r="I268" s="143"/>
      <c r="J268" s="143">
        <f>ROUND(I268*H268,2)</f>
        <v>0</v>
      </c>
      <c r="K268" s="144"/>
      <c r="L268" s="31"/>
      <c r="M268" s="145" t="s">
        <v>1</v>
      </c>
      <c r="N268" s="146" t="s">
        <v>36</v>
      </c>
      <c r="O268" s="147">
        <v>0.237</v>
      </c>
      <c r="P268" s="147">
        <f>O268*H268</f>
        <v>10.918116</v>
      </c>
      <c r="Q268" s="147">
        <v>0</v>
      </c>
      <c r="R268" s="147">
        <f>Q268*H268</f>
        <v>0</v>
      </c>
      <c r="S268" s="147">
        <v>0.181</v>
      </c>
      <c r="T268" s="148">
        <f>S268*H268</f>
        <v>8.338308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49" t="s">
        <v>137</v>
      </c>
      <c r="AT268" s="149" t="s">
        <v>133</v>
      </c>
      <c r="AU268" s="149" t="s">
        <v>138</v>
      </c>
      <c r="AY268" s="18" t="s">
        <v>128</v>
      </c>
      <c r="BE268" s="150">
        <f>IF(N268="základní",J268,0)</f>
        <v>0</v>
      </c>
      <c r="BF268" s="150">
        <f>IF(N268="snížená",J268,0)</f>
        <v>0</v>
      </c>
      <c r="BG268" s="150">
        <f>IF(N268="zákl. přenesená",J268,0)</f>
        <v>0</v>
      </c>
      <c r="BH268" s="150">
        <f>IF(N268="sníž. přenesená",J268,0)</f>
        <v>0</v>
      </c>
      <c r="BI268" s="150">
        <f>IF(N268="nulová",J268,0)</f>
        <v>0</v>
      </c>
      <c r="BJ268" s="18" t="s">
        <v>76</v>
      </c>
      <c r="BK268" s="150">
        <f>ROUND(I268*H268,2)</f>
        <v>0</v>
      </c>
      <c r="BL268" s="18" t="s">
        <v>137</v>
      </c>
      <c r="BM268" s="149" t="s">
        <v>261</v>
      </c>
    </row>
    <row r="269" spans="2:51" s="14" customFormat="1" ht="12">
      <c r="B269" s="158"/>
      <c r="D269" s="152" t="s">
        <v>140</v>
      </c>
      <c r="E269" s="159" t="s">
        <v>1</v>
      </c>
      <c r="F269" s="160" t="s">
        <v>262</v>
      </c>
      <c r="H269" s="161">
        <v>11.628</v>
      </c>
      <c r="L269" s="158"/>
      <c r="M269" s="162"/>
      <c r="N269" s="163"/>
      <c r="O269" s="163"/>
      <c r="P269" s="163"/>
      <c r="Q269" s="163"/>
      <c r="R269" s="163"/>
      <c r="S269" s="163"/>
      <c r="T269" s="164"/>
      <c r="AT269" s="159" t="s">
        <v>140</v>
      </c>
      <c r="AU269" s="159" t="s">
        <v>138</v>
      </c>
      <c r="AV269" s="14" t="s">
        <v>78</v>
      </c>
      <c r="AW269" s="14" t="s">
        <v>28</v>
      </c>
      <c r="AX269" s="14" t="s">
        <v>71</v>
      </c>
      <c r="AY269" s="159" t="s">
        <v>128</v>
      </c>
    </row>
    <row r="270" spans="2:51" s="14" customFormat="1" ht="12">
      <c r="B270" s="158"/>
      <c r="D270" s="152" t="s">
        <v>140</v>
      </c>
      <c r="E270" s="159" t="s">
        <v>1</v>
      </c>
      <c r="F270" s="160" t="s">
        <v>263</v>
      </c>
      <c r="H270" s="161">
        <v>11.48</v>
      </c>
      <c r="L270" s="158"/>
      <c r="M270" s="162"/>
      <c r="N270" s="163"/>
      <c r="O270" s="163"/>
      <c r="P270" s="163"/>
      <c r="Q270" s="163"/>
      <c r="R270" s="163"/>
      <c r="S270" s="163"/>
      <c r="T270" s="164"/>
      <c r="AT270" s="159" t="s">
        <v>140</v>
      </c>
      <c r="AU270" s="159" t="s">
        <v>138</v>
      </c>
      <c r="AV270" s="14" t="s">
        <v>78</v>
      </c>
      <c r="AW270" s="14" t="s">
        <v>28</v>
      </c>
      <c r="AX270" s="14" t="s">
        <v>71</v>
      </c>
      <c r="AY270" s="159" t="s">
        <v>128</v>
      </c>
    </row>
    <row r="271" spans="2:51" s="14" customFormat="1" ht="12">
      <c r="B271" s="158"/>
      <c r="D271" s="152" t="s">
        <v>140</v>
      </c>
      <c r="E271" s="159" t="s">
        <v>1</v>
      </c>
      <c r="F271" s="160" t="s">
        <v>264</v>
      </c>
      <c r="H271" s="161">
        <v>11.48</v>
      </c>
      <c r="L271" s="158"/>
      <c r="M271" s="162"/>
      <c r="N271" s="163"/>
      <c r="O271" s="163"/>
      <c r="P271" s="163"/>
      <c r="Q271" s="163"/>
      <c r="R271" s="163"/>
      <c r="S271" s="163"/>
      <c r="T271" s="164"/>
      <c r="AT271" s="159" t="s">
        <v>140</v>
      </c>
      <c r="AU271" s="159" t="s">
        <v>138</v>
      </c>
      <c r="AV271" s="14" t="s">
        <v>78</v>
      </c>
      <c r="AW271" s="14" t="s">
        <v>28</v>
      </c>
      <c r="AX271" s="14" t="s">
        <v>71</v>
      </c>
      <c r="AY271" s="159" t="s">
        <v>128</v>
      </c>
    </row>
    <row r="272" spans="2:51" s="14" customFormat="1" ht="12">
      <c r="B272" s="158"/>
      <c r="D272" s="152" t="s">
        <v>140</v>
      </c>
      <c r="E272" s="159" t="s">
        <v>1</v>
      </c>
      <c r="F272" s="160" t="s">
        <v>265</v>
      </c>
      <c r="H272" s="161">
        <v>11.48</v>
      </c>
      <c r="L272" s="158"/>
      <c r="M272" s="162"/>
      <c r="N272" s="163"/>
      <c r="O272" s="163"/>
      <c r="P272" s="163"/>
      <c r="Q272" s="163"/>
      <c r="R272" s="163"/>
      <c r="S272" s="163"/>
      <c r="T272" s="164"/>
      <c r="AT272" s="159" t="s">
        <v>140</v>
      </c>
      <c r="AU272" s="159" t="s">
        <v>138</v>
      </c>
      <c r="AV272" s="14" t="s">
        <v>78</v>
      </c>
      <c r="AW272" s="14" t="s">
        <v>28</v>
      </c>
      <c r="AX272" s="14" t="s">
        <v>71</v>
      </c>
      <c r="AY272" s="159" t="s">
        <v>128</v>
      </c>
    </row>
    <row r="273" spans="2:51" s="16" customFormat="1" ht="12">
      <c r="B273" s="172"/>
      <c r="D273" s="152" t="s">
        <v>140</v>
      </c>
      <c r="E273" s="173" t="s">
        <v>1</v>
      </c>
      <c r="F273" s="174" t="s">
        <v>187</v>
      </c>
      <c r="H273" s="175">
        <v>46.068</v>
      </c>
      <c r="L273" s="172"/>
      <c r="M273" s="176"/>
      <c r="N273" s="177"/>
      <c r="O273" s="177"/>
      <c r="P273" s="177"/>
      <c r="Q273" s="177"/>
      <c r="R273" s="177"/>
      <c r="S273" s="177"/>
      <c r="T273" s="178"/>
      <c r="AT273" s="173" t="s">
        <v>140</v>
      </c>
      <c r="AU273" s="173" t="s">
        <v>138</v>
      </c>
      <c r="AV273" s="16" t="s">
        <v>137</v>
      </c>
      <c r="AW273" s="16" t="s">
        <v>28</v>
      </c>
      <c r="AX273" s="16" t="s">
        <v>76</v>
      </c>
      <c r="AY273" s="173" t="s">
        <v>128</v>
      </c>
    </row>
    <row r="274" spans="1:65" s="2" customFormat="1" ht="24.2" customHeight="1">
      <c r="A274" s="30"/>
      <c r="B274" s="137"/>
      <c r="C274" s="138" t="s">
        <v>243</v>
      </c>
      <c r="D274" s="138" t="s">
        <v>133</v>
      </c>
      <c r="E274" s="139" t="s">
        <v>266</v>
      </c>
      <c r="F274" s="140" t="s">
        <v>267</v>
      </c>
      <c r="G274" s="141" t="s">
        <v>136</v>
      </c>
      <c r="H274" s="142">
        <v>80.015</v>
      </c>
      <c r="I274" s="143"/>
      <c r="J274" s="143">
        <f>ROUND(I274*H274,2)</f>
        <v>0</v>
      </c>
      <c r="K274" s="144"/>
      <c r="L274" s="31"/>
      <c r="M274" s="145" t="s">
        <v>1</v>
      </c>
      <c r="N274" s="146" t="s">
        <v>36</v>
      </c>
      <c r="O274" s="147">
        <v>0.162</v>
      </c>
      <c r="P274" s="147">
        <f>O274*H274</f>
        <v>12.962430000000001</v>
      </c>
      <c r="Q274" s="147">
        <v>0</v>
      </c>
      <c r="R274" s="147">
        <f>Q274*H274</f>
        <v>0</v>
      </c>
      <c r="S274" s="147">
        <v>0.035</v>
      </c>
      <c r="T274" s="148">
        <f>S274*H274</f>
        <v>2.8005250000000004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49" t="s">
        <v>137</v>
      </c>
      <c r="AT274" s="149" t="s">
        <v>133</v>
      </c>
      <c r="AU274" s="149" t="s">
        <v>138</v>
      </c>
      <c r="AY274" s="18" t="s">
        <v>128</v>
      </c>
      <c r="BE274" s="150">
        <f>IF(N274="základní",J274,0)</f>
        <v>0</v>
      </c>
      <c r="BF274" s="150">
        <f>IF(N274="snížená",J274,0)</f>
        <v>0</v>
      </c>
      <c r="BG274" s="150">
        <f>IF(N274="zákl. přenesená",J274,0)</f>
        <v>0</v>
      </c>
      <c r="BH274" s="150">
        <f>IF(N274="sníž. přenesená",J274,0)</f>
        <v>0</v>
      </c>
      <c r="BI274" s="150">
        <f>IF(N274="nulová",J274,0)</f>
        <v>0</v>
      </c>
      <c r="BJ274" s="18" t="s">
        <v>76</v>
      </c>
      <c r="BK274" s="150">
        <f>ROUND(I274*H274,2)</f>
        <v>0</v>
      </c>
      <c r="BL274" s="18" t="s">
        <v>137</v>
      </c>
      <c r="BM274" s="149" t="s">
        <v>268</v>
      </c>
    </row>
    <row r="275" spans="2:51" s="13" customFormat="1" ht="12" hidden="1">
      <c r="B275" s="151"/>
      <c r="D275" s="152" t="s">
        <v>140</v>
      </c>
      <c r="E275" s="153" t="s">
        <v>1</v>
      </c>
      <c r="F275" s="154" t="s">
        <v>142</v>
      </c>
      <c r="H275" s="153" t="s">
        <v>1</v>
      </c>
      <c r="L275" s="151"/>
      <c r="M275" s="155"/>
      <c r="N275" s="156"/>
      <c r="O275" s="156"/>
      <c r="P275" s="156"/>
      <c r="Q275" s="156"/>
      <c r="R275" s="156"/>
      <c r="S275" s="156"/>
      <c r="T275" s="157"/>
      <c r="AT275" s="153" t="s">
        <v>140</v>
      </c>
      <c r="AU275" s="153" t="s">
        <v>138</v>
      </c>
      <c r="AV275" s="13" t="s">
        <v>76</v>
      </c>
      <c r="AW275" s="13" t="s">
        <v>28</v>
      </c>
      <c r="AX275" s="13" t="s">
        <v>71</v>
      </c>
      <c r="AY275" s="153" t="s">
        <v>128</v>
      </c>
    </row>
    <row r="276" spans="2:51" s="14" customFormat="1" ht="12" hidden="1">
      <c r="B276" s="158"/>
      <c r="D276" s="152" t="s">
        <v>140</v>
      </c>
      <c r="E276" s="159" t="s">
        <v>1</v>
      </c>
      <c r="F276" s="160" t="s">
        <v>269</v>
      </c>
      <c r="H276" s="161">
        <v>2.66</v>
      </c>
      <c r="L276" s="158"/>
      <c r="M276" s="162"/>
      <c r="N276" s="163"/>
      <c r="O276" s="163"/>
      <c r="P276" s="163"/>
      <c r="Q276" s="163"/>
      <c r="R276" s="163"/>
      <c r="S276" s="163"/>
      <c r="T276" s="164"/>
      <c r="AT276" s="159" t="s">
        <v>140</v>
      </c>
      <c r="AU276" s="159" t="s">
        <v>138</v>
      </c>
      <c r="AV276" s="14" t="s">
        <v>78</v>
      </c>
      <c r="AW276" s="14" t="s">
        <v>28</v>
      </c>
      <c r="AX276" s="14" t="s">
        <v>71</v>
      </c>
      <c r="AY276" s="159" t="s">
        <v>128</v>
      </c>
    </row>
    <row r="277" spans="2:51" s="14" customFormat="1" ht="12" hidden="1">
      <c r="B277" s="158"/>
      <c r="D277" s="152" t="s">
        <v>140</v>
      </c>
      <c r="E277" s="159" t="s">
        <v>1</v>
      </c>
      <c r="F277" s="160" t="s">
        <v>270</v>
      </c>
      <c r="H277" s="161">
        <v>2.66</v>
      </c>
      <c r="L277" s="158"/>
      <c r="M277" s="162"/>
      <c r="N277" s="163"/>
      <c r="O277" s="163"/>
      <c r="P277" s="163"/>
      <c r="Q277" s="163"/>
      <c r="R277" s="163"/>
      <c r="S277" s="163"/>
      <c r="T277" s="164"/>
      <c r="AT277" s="159" t="s">
        <v>140</v>
      </c>
      <c r="AU277" s="159" t="s">
        <v>138</v>
      </c>
      <c r="AV277" s="14" t="s">
        <v>78</v>
      </c>
      <c r="AW277" s="14" t="s">
        <v>28</v>
      </c>
      <c r="AX277" s="14" t="s">
        <v>71</v>
      </c>
      <c r="AY277" s="159" t="s">
        <v>128</v>
      </c>
    </row>
    <row r="278" spans="2:51" s="14" customFormat="1" ht="12" hidden="1">
      <c r="B278" s="158"/>
      <c r="D278" s="152" t="s">
        <v>140</v>
      </c>
      <c r="E278" s="159" t="s">
        <v>1</v>
      </c>
      <c r="F278" s="160" t="s">
        <v>271</v>
      </c>
      <c r="H278" s="161">
        <v>2.66</v>
      </c>
      <c r="L278" s="158"/>
      <c r="M278" s="162"/>
      <c r="N278" s="163"/>
      <c r="O278" s="163"/>
      <c r="P278" s="163"/>
      <c r="Q278" s="163"/>
      <c r="R278" s="163"/>
      <c r="S278" s="163"/>
      <c r="T278" s="164"/>
      <c r="AT278" s="159" t="s">
        <v>140</v>
      </c>
      <c r="AU278" s="159" t="s">
        <v>138</v>
      </c>
      <c r="AV278" s="14" t="s">
        <v>78</v>
      </c>
      <c r="AW278" s="14" t="s">
        <v>28</v>
      </c>
      <c r="AX278" s="14" t="s">
        <v>71</v>
      </c>
      <c r="AY278" s="159" t="s">
        <v>128</v>
      </c>
    </row>
    <row r="279" spans="2:51" s="14" customFormat="1" ht="12" hidden="1">
      <c r="B279" s="158"/>
      <c r="D279" s="152" t="s">
        <v>140</v>
      </c>
      <c r="E279" s="159" t="s">
        <v>1</v>
      </c>
      <c r="F279" s="160" t="s">
        <v>272</v>
      </c>
      <c r="H279" s="161">
        <v>2.693</v>
      </c>
      <c r="L279" s="158"/>
      <c r="M279" s="162"/>
      <c r="N279" s="163"/>
      <c r="O279" s="163"/>
      <c r="P279" s="163"/>
      <c r="Q279" s="163"/>
      <c r="R279" s="163"/>
      <c r="S279" s="163"/>
      <c r="T279" s="164"/>
      <c r="AT279" s="159" t="s">
        <v>140</v>
      </c>
      <c r="AU279" s="159" t="s">
        <v>138</v>
      </c>
      <c r="AV279" s="14" t="s">
        <v>78</v>
      </c>
      <c r="AW279" s="14" t="s">
        <v>28</v>
      </c>
      <c r="AX279" s="14" t="s">
        <v>71</v>
      </c>
      <c r="AY279" s="159" t="s">
        <v>128</v>
      </c>
    </row>
    <row r="280" spans="2:51" s="14" customFormat="1" ht="12" hidden="1">
      <c r="B280" s="158"/>
      <c r="D280" s="152" t="s">
        <v>140</v>
      </c>
      <c r="E280" s="159" t="s">
        <v>1</v>
      </c>
      <c r="F280" s="160" t="s">
        <v>273</v>
      </c>
      <c r="H280" s="161">
        <v>2.683</v>
      </c>
      <c r="L280" s="158"/>
      <c r="M280" s="162"/>
      <c r="N280" s="163"/>
      <c r="O280" s="163"/>
      <c r="P280" s="163"/>
      <c r="Q280" s="163"/>
      <c r="R280" s="163"/>
      <c r="S280" s="163"/>
      <c r="T280" s="164"/>
      <c r="AT280" s="159" t="s">
        <v>140</v>
      </c>
      <c r="AU280" s="159" t="s">
        <v>138</v>
      </c>
      <c r="AV280" s="14" t="s">
        <v>78</v>
      </c>
      <c r="AW280" s="14" t="s">
        <v>28</v>
      </c>
      <c r="AX280" s="14" t="s">
        <v>71</v>
      </c>
      <c r="AY280" s="159" t="s">
        <v>128</v>
      </c>
    </row>
    <row r="281" spans="2:51" s="14" customFormat="1" ht="12" hidden="1">
      <c r="B281" s="158"/>
      <c r="D281" s="152" t="s">
        <v>140</v>
      </c>
      <c r="E281" s="159" t="s">
        <v>1</v>
      </c>
      <c r="F281" s="160" t="s">
        <v>274</v>
      </c>
      <c r="H281" s="161">
        <v>2.59</v>
      </c>
      <c r="L281" s="158"/>
      <c r="M281" s="162"/>
      <c r="N281" s="163"/>
      <c r="O281" s="163"/>
      <c r="P281" s="163"/>
      <c r="Q281" s="163"/>
      <c r="R281" s="163"/>
      <c r="S281" s="163"/>
      <c r="T281" s="164"/>
      <c r="AT281" s="159" t="s">
        <v>140</v>
      </c>
      <c r="AU281" s="159" t="s">
        <v>138</v>
      </c>
      <c r="AV281" s="14" t="s">
        <v>78</v>
      </c>
      <c r="AW281" s="14" t="s">
        <v>28</v>
      </c>
      <c r="AX281" s="14" t="s">
        <v>71</v>
      </c>
      <c r="AY281" s="159" t="s">
        <v>128</v>
      </c>
    </row>
    <row r="282" spans="2:51" s="15" customFormat="1" ht="12" hidden="1">
      <c r="B282" s="165"/>
      <c r="D282" s="152" t="s">
        <v>140</v>
      </c>
      <c r="E282" s="166" t="s">
        <v>1</v>
      </c>
      <c r="F282" s="167" t="s">
        <v>149</v>
      </c>
      <c r="H282" s="168">
        <v>15.946</v>
      </c>
      <c r="L282" s="165"/>
      <c r="M282" s="169"/>
      <c r="N282" s="170"/>
      <c r="O282" s="170"/>
      <c r="P282" s="170"/>
      <c r="Q282" s="170"/>
      <c r="R282" s="170"/>
      <c r="S282" s="170"/>
      <c r="T282" s="171"/>
      <c r="AT282" s="166" t="s">
        <v>140</v>
      </c>
      <c r="AU282" s="166" t="s">
        <v>138</v>
      </c>
      <c r="AV282" s="15" t="s">
        <v>138</v>
      </c>
      <c r="AW282" s="15" t="s">
        <v>28</v>
      </c>
      <c r="AX282" s="15" t="s">
        <v>71</v>
      </c>
      <c r="AY282" s="166" t="s">
        <v>128</v>
      </c>
    </row>
    <row r="283" spans="2:51" s="13" customFormat="1" ht="12" hidden="1">
      <c r="B283" s="151"/>
      <c r="D283" s="152" t="s">
        <v>140</v>
      </c>
      <c r="E283" s="153" t="s">
        <v>1</v>
      </c>
      <c r="F283" s="154" t="s">
        <v>150</v>
      </c>
      <c r="H283" s="153" t="s">
        <v>1</v>
      </c>
      <c r="L283" s="151"/>
      <c r="M283" s="155"/>
      <c r="N283" s="156"/>
      <c r="O283" s="156"/>
      <c r="P283" s="156"/>
      <c r="Q283" s="156"/>
      <c r="R283" s="156"/>
      <c r="S283" s="156"/>
      <c r="T283" s="157"/>
      <c r="AT283" s="153" t="s">
        <v>140</v>
      </c>
      <c r="AU283" s="153" t="s">
        <v>138</v>
      </c>
      <c r="AV283" s="13" t="s">
        <v>76</v>
      </c>
      <c r="AW283" s="13" t="s">
        <v>28</v>
      </c>
      <c r="AX283" s="13" t="s">
        <v>71</v>
      </c>
      <c r="AY283" s="153" t="s">
        <v>128</v>
      </c>
    </row>
    <row r="284" spans="2:51" s="14" customFormat="1" ht="12" hidden="1">
      <c r="B284" s="158"/>
      <c r="D284" s="152" t="s">
        <v>140</v>
      </c>
      <c r="E284" s="159" t="s">
        <v>1</v>
      </c>
      <c r="F284" s="160" t="s">
        <v>275</v>
      </c>
      <c r="H284" s="161">
        <v>2.66</v>
      </c>
      <c r="L284" s="158"/>
      <c r="M284" s="162"/>
      <c r="N284" s="163"/>
      <c r="O284" s="163"/>
      <c r="P284" s="163"/>
      <c r="Q284" s="163"/>
      <c r="R284" s="163"/>
      <c r="S284" s="163"/>
      <c r="T284" s="164"/>
      <c r="AT284" s="159" t="s">
        <v>140</v>
      </c>
      <c r="AU284" s="159" t="s">
        <v>138</v>
      </c>
      <c r="AV284" s="14" t="s">
        <v>78</v>
      </c>
      <c r="AW284" s="14" t="s">
        <v>28</v>
      </c>
      <c r="AX284" s="14" t="s">
        <v>71</v>
      </c>
      <c r="AY284" s="159" t="s">
        <v>128</v>
      </c>
    </row>
    <row r="285" spans="2:51" s="14" customFormat="1" ht="12" hidden="1">
      <c r="B285" s="158"/>
      <c r="D285" s="152" t="s">
        <v>140</v>
      </c>
      <c r="E285" s="159" t="s">
        <v>1</v>
      </c>
      <c r="F285" s="160" t="s">
        <v>276</v>
      </c>
      <c r="H285" s="161">
        <v>2.66</v>
      </c>
      <c r="L285" s="158"/>
      <c r="M285" s="162"/>
      <c r="N285" s="163"/>
      <c r="O285" s="163"/>
      <c r="P285" s="163"/>
      <c r="Q285" s="163"/>
      <c r="R285" s="163"/>
      <c r="S285" s="163"/>
      <c r="T285" s="164"/>
      <c r="AT285" s="159" t="s">
        <v>140</v>
      </c>
      <c r="AU285" s="159" t="s">
        <v>138</v>
      </c>
      <c r="AV285" s="14" t="s">
        <v>78</v>
      </c>
      <c r="AW285" s="14" t="s">
        <v>28</v>
      </c>
      <c r="AX285" s="14" t="s">
        <v>71</v>
      </c>
      <c r="AY285" s="159" t="s">
        <v>128</v>
      </c>
    </row>
    <row r="286" spans="2:51" s="14" customFormat="1" ht="12" hidden="1">
      <c r="B286" s="158"/>
      <c r="D286" s="152" t="s">
        <v>140</v>
      </c>
      <c r="E286" s="159" t="s">
        <v>1</v>
      </c>
      <c r="F286" s="160" t="s">
        <v>277</v>
      </c>
      <c r="H286" s="161">
        <v>6</v>
      </c>
      <c r="L286" s="158"/>
      <c r="M286" s="162"/>
      <c r="N286" s="163"/>
      <c r="O286" s="163"/>
      <c r="P286" s="163"/>
      <c r="Q286" s="163"/>
      <c r="R286" s="163"/>
      <c r="S286" s="163"/>
      <c r="T286" s="164"/>
      <c r="AT286" s="159" t="s">
        <v>140</v>
      </c>
      <c r="AU286" s="159" t="s">
        <v>138</v>
      </c>
      <c r="AV286" s="14" t="s">
        <v>78</v>
      </c>
      <c r="AW286" s="14" t="s">
        <v>28</v>
      </c>
      <c r="AX286" s="14" t="s">
        <v>71</v>
      </c>
      <c r="AY286" s="159" t="s">
        <v>128</v>
      </c>
    </row>
    <row r="287" spans="2:51" s="14" customFormat="1" ht="12" hidden="1">
      <c r="B287" s="158"/>
      <c r="D287" s="152" t="s">
        <v>140</v>
      </c>
      <c r="E287" s="159" t="s">
        <v>1</v>
      </c>
      <c r="F287" s="160" t="s">
        <v>278</v>
      </c>
      <c r="H287" s="161">
        <v>2.713</v>
      </c>
      <c r="L287" s="158"/>
      <c r="M287" s="162"/>
      <c r="N287" s="163"/>
      <c r="O287" s="163"/>
      <c r="P287" s="163"/>
      <c r="Q287" s="163"/>
      <c r="R287" s="163"/>
      <c r="S287" s="163"/>
      <c r="T287" s="164"/>
      <c r="AT287" s="159" t="s">
        <v>140</v>
      </c>
      <c r="AU287" s="159" t="s">
        <v>138</v>
      </c>
      <c r="AV287" s="14" t="s">
        <v>78</v>
      </c>
      <c r="AW287" s="14" t="s">
        <v>28</v>
      </c>
      <c r="AX287" s="14" t="s">
        <v>71</v>
      </c>
      <c r="AY287" s="159" t="s">
        <v>128</v>
      </c>
    </row>
    <row r="288" spans="2:51" s="14" customFormat="1" ht="12" hidden="1">
      <c r="B288" s="158"/>
      <c r="D288" s="152" t="s">
        <v>140</v>
      </c>
      <c r="E288" s="159" t="s">
        <v>1</v>
      </c>
      <c r="F288" s="160" t="s">
        <v>279</v>
      </c>
      <c r="H288" s="161">
        <v>2.59</v>
      </c>
      <c r="L288" s="158"/>
      <c r="M288" s="162"/>
      <c r="N288" s="163"/>
      <c r="O288" s="163"/>
      <c r="P288" s="163"/>
      <c r="Q288" s="163"/>
      <c r="R288" s="163"/>
      <c r="S288" s="163"/>
      <c r="T288" s="164"/>
      <c r="AT288" s="159" t="s">
        <v>140</v>
      </c>
      <c r="AU288" s="159" t="s">
        <v>138</v>
      </c>
      <c r="AV288" s="14" t="s">
        <v>78</v>
      </c>
      <c r="AW288" s="14" t="s">
        <v>28</v>
      </c>
      <c r="AX288" s="14" t="s">
        <v>71</v>
      </c>
      <c r="AY288" s="159" t="s">
        <v>128</v>
      </c>
    </row>
    <row r="289" spans="2:51" s="14" customFormat="1" ht="12" hidden="1">
      <c r="B289" s="158"/>
      <c r="D289" s="152" t="s">
        <v>140</v>
      </c>
      <c r="E289" s="159" t="s">
        <v>1</v>
      </c>
      <c r="F289" s="160" t="s">
        <v>280</v>
      </c>
      <c r="H289" s="161">
        <v>2.59</v>
      </c>
      <c r="L289" s="158"/>
      <c r="M289" s="162"/>
      <c r="N289" s="163"/>
      <c r="O289" s="163"/>
      <c r="P289" s="163"/>
      <c r="Q289" s="163"/>
      <c r="R289" s="163"/>
      <c r="S289" s="163"/>
      <c r="T289" s="164"/>
      <c r="AT289" s="159" t="s">
        <v>140</v>
      </c>
      <c r="AU289" s="159" t="s">
        <v>138</v>
      </c>
      <c r="AV289" s="14" t="s">
        <v>78</v>
      </c>
      <c r="AW289" s="14" t="s">
        <v>28</v>
      </c>
      <c r="AX289" s="14" t="s">
        <v>71</v>
      </c>
      <c r="AY289" s="159" t="s">
        <v>128</v>
      </c>
    </row>
    <row r="290" spans="2:51" s="14" customFormat="1" ht="12" hidden="1">
      <c r="B290" s="158"/>
      <c r="D290" s="152" t="s">
        <v>140</v>
      </c>
      <c r="E290" s="159" t="s">
        <v>1</v>
      </c>
      <c r="F290" s="160" t="s">
        <v>281</v>
      </c>
      <c r="H290" s="161">
        <v>2.528</v>
      </c>
      <c r="L290" s="158"/>
      <c r="M290" s="162"/>
      <c r="N290" s="163"/>
      <c r="O290" s="163"/>
      <c r="P290" s="163"/>
      <c r="Q290" s="163"/>
      <c r="R290" s="163"/>
      <c r="S290" s="163"/>
      <c r="T290" s="164"/>
      <c r="AT290" s="159" t="s">
        <v>140</v>
      </c>
      <c r="AU290" s="159" t="s">
        <v>138</v>
      </c>
      <c r="AV290" s="14" t="s">
        <v>78</v>
      </c>
      <c r="AW290" s="14" t="s">
        <v>28</v>
      </c>
      <c r="AX290" s="14" t="s">
        <v>71</v>
      </c>
      <c r="AY290" s="159" t="s">
        <v>128</v>
      </c>
    </row>
    <row r="291" spans="2:51" s="15" customFormat="1" ht="12" hidden="1">
      <c r="B291" s="165"/>
      <c r="D291" s="152" t="s">
        <v>140</v>
      </c>
      <c r="E291" s="166" t="s">
        <v>1</v>
      </c>
      <c r="F291" s="167" t="s">
        <v>149</v>
      </c>
      <c r="H291" s="168">
        <v>21.741</v>
      </c>
      <c r="L291" s="165"/>
      <c r="M291" s="169"/>
      <c r="N291" s="170"/>
      <c r="O291" s="170"/>
      <c r="P291" s="170"/>
      <c r="Q291" s="170"/>
      <c r="R291" s="170"/>
      <c r="S291" s="170"/>
      <c r="T291" s="171"/>
      <c r="AT291" s="166" t="s">
        <v>140</v>
      </c>
      <c r="AU291" s="166" t="s">
        <v>138</v>
      </c>
      <c r="AV291" s="15" t="s">
        <v>138</v>
      </c>
      <c r="AW291" s="15" t="s">
        <v>28</v>
      </c>
      <c r="AX291" s="15" t="s">
        <v>71</v>
      </c>
      <c r="AY291" s="166" t="s">
        <v>128</v>
      </c>
    </row>
    <row r="292" spans="2:51" s="13" customFormat="1" ht="12" hidden="1">
      <c r="B292" s="151"/>
      <c r="D292" s="152" t="s">
        <v>140</v>
      </c>
      <c r="E292" s="153" t="s">
        <v>1</v>
      </c>
      <c r="F292" s="154" t="s">
        <v>158</v>
      </c>
      <c r="H292" s="153" t="s">
        <v>1</v>
      </c>
      <c r="L292" s="151"/>
      <c r="M292" s="155"/>
      <c r="N292" s="156"/>
      <c r="O292" s="156"/>
      <c r="P292" s="156"/>
      <c r="Q292" s="156"/>
      <c r="R292" s="156"/>
      <c r="S292" s="156"/>
      <c r="T292" s="157"/>
      <c r="AT292" s="153" t="s">
        <v>140</v>
      </c>
      <c r="AU292" s="153" t="s">
        <v>138</v>
      </c>
      <c r="AV292" s="13" t="s">
        <v>76</v>
      </c>
      <c r="AW292" s="13" t="s">
        <v>28</v>
      </c>
      <c r="AX292" s="13" t="s">
        <v>71</v>
      </c>
      <c r="AY292" s="153" t="s">
        <v>128</v>
      </c>
    </row>
    <row r="293" spans="2:51" s="14" customFormat="1" ht="12" hidden="1">
      <c r="B293" s="158"/>
      <c r="D293" s="152" t="s">
        <v>140</v>
      </c>
      <c r="E293" s="159" t="s">
        <v>1</v>
      </c>
      <c r="F293" s="160" t="s">
        <v>282</v>
      </c>
      <c r="H293" s="161">
        <v>2.66</v>
      </c>
      <c r="L293" s="158"/>
      <c r="M293" s="162"/>
      <c r="N293" s="163"/>
      <c r="O293" s="163"/>
      <c r="P293" s="163"/>
      <c r="Q293" s="163"/>
      <c r="R293" s="163"/>
      <c r="S293" s="163"/>
      <c r="T293" s="164"/>
      <c r="AT293" s="159" t="s">
        <v>140</v>
      </c>
      <c r="AU293" s="159" t="s">
        <v>138</v>
      </c>
      <c r="AV293" s="14" t="s">
        <v>78</v>
      </c>
      <c r="AW293" s="14" t="s">
        <v>28</v>
      </c>
      <c r="AX293" s="14" t="s">
        <v>71</v>
      </c>
      <c r="AY293" s="159" t="s">
        <v>128</v>
      </c>
    </row>
    <row r="294" spans="2:51" s="14" customFormat="1" ht="12" hidden="1">
      <c r="B294" s="158"/>
      <c r="D294" s="152" t="s">
        <v>140</v>
      </c>
      <c r="E294" s="159" t="s">
        <v>1</v>
      </c>
      <c r="F294" s="160" t="s">
        <v>283</v>
      </c>
      <c r="H294" s="161">
        <v>2.66</v>
      </c>
      <c r="L294" s="158"/>
      <c r="M294" s="162"/>
      <c r="N294" s="163"/>
      <c r="O294" s="163"/>
      <c r="P294" s="163"/>
      <c r="Q294" s="163"/>
      <c r="R294" s="163"/>
      <c r="S294" s="163"/>
      <c r="T294" s="164"/>
      <c r="AT294" s="159" t="s">
        <v>140</v>
      </c>
      <c r="AU294" s="159" t="s">
        <v>138</v>
      </c>
      <c r="AV294" s="14" t="s">
        <v>78</v>
      </c>
      <c r="AW294" s="14" t="s">
        <v>28</v>
      </c>
      <c r="AX294" s="14" t="s">
        <v>71</v>
      </c>
      <c r="AY294" s="159" t="s">
        <v>128</v>
      </c>
    </row>
    <row r="295" spans="2:51" s="14" customFormat="1" ht="12" hidden="1">
      <c r="B295" s="158"/>
      <c r="D295" s="152" t="s">
        <v>140</v>
      </c>
      <c r="E295" s="159" t="s">
        <v>1</v>
      </c>
      <c r="F295" s="160" t="s">
        <v>284</v>
      </c>
      <c r="H295" s="161">
        <v>2.66</v>
      </c>
      <c r="L295" s="158"/>
      <c r="M295" s="162"/>
      <c r="N295" s="163"/>
      <c r="O295" s="163"/>
      <c r="P295" s="163"/>
      <c r="Q295" s="163"/>
      <c r="R295" s="163"/>
      <c r="S295" s="163"/>
      <c r="T295" s="164"/>
      <c r="AT295" s="159" t="s">
        <v>140</v>
      </c>
      <c r="AU295" s="159" t="s">
        <v>138</v>
      </c>
      <c r="AV295" s="14" t="s">
        <v>78</v>
      </c>
      <c r="AW295" s="14" t="s">
        <v>28</v>
      </c>
      <c r="AX295" s="14" t="s">
        <v>71</v>
      </c>
      <c r="AY295" s="159" t="s">
        <v>128</v>
      </c>
    </row>
    <row r="296" spans="2:51" s="14" customFormat="1" ht="12" hidden="1">
      <c r="B296" s="158"/>
      <c r="D296" s="152" t="s">
        <v>140</v>
      </c>
      <c r="E296" s="159" t="s">
        <v>1</v>
      </c>
      <c r="F296" s="160" t="s">
        <v>285</v>
      </c>
      <c r="H296" s="161">
        <v>2.693</v>
      </c>
      <c r="L296" s="158"/>
      <c r="M296" s="162"/>
      <c r="N296" s="163"/>
      <c r="O296" s="163"/>
      <c r="P296" s="163"/>
      <c r="Q296" s="163"/>
      <c r="R296" s="163"/>
      <c r="S296" s="163"/>
      <c r="T296" s="164"/>
      <c r="AT296" s="159" t="s">
        <v>140</v>
      </c>
      <c r="AU296" s="159" t="s">
        <v>138</v>
      </c>
      <c r="AV296" s="14" t="s">
        <v>78</v>
      </c>
      <c r="AW296" s="14" t="s">
        <v>28</v>
      </c>
      <c r="AX296" s="14" t="s">
        <v>71</v>
      </c>
      <c r="AY296" s="159" t="s">
        <v>128</v>
      </c>
    </row>
    <row r="297" spans="2:51" s="14" customFormat="1" ht="12" hidden="1">
      <c r="B297" s="158"/>
      <c r="D297" s="152" t="s">
        <v>140</v>
      </c>
      <c r="E297" s="159" t="s">
        <v>1</v>
      </c>
      <c r="F297" s="160" t="s">
        <v>286</v>
      </c>
      <c r="H297" s="161">
        <v>2.713</v>
      </c>
      <c r="L297" s="158"/>
      <c r="M297" s="162"/>
      <c r="N297" s="163"/>
      <c r="O297" s="163"/>
      <c r="P297" s="163"/>
      <c r="Q297" s="163"/>
      <c r="R297" s="163"/>
      <c r="S297" s="163"/>
      <c r="T297" s="164"/>
      <c r="AT297" s="159" t="s">
        <v>140</v>
      </c>
      <c r="AU297" s="159" t="s">
        <v>138</v>
      </c>
      <c r="AV297" s="14" t="s">
        <v>78</v>
      </c>
      <c r="AW297" s="14" t="s">
        <v>28</v>
      </c>
      <c r="AX297" s="14" t="s">
        <v>71</v>
      </c>
      <c r="AY297" s="159" t="s">
        <v>128</v>
      </c>
    </row>
    <row r="298" spans="2:51" s="14" customFormat="1" ht="12" hidden="1">
      <c r="B298" s="158"/>
      <c r="D298" s="152" t="s">
        <v>140</v>
      </c>
      <c r="E298" s="159" t="s">
        <v>1</v>
      </c>
      <c r="F298" s="160" t="s">
        <v>287</v>
      </c>
      <c r="H298" s="161">
        <v>2.66</v>
      </c>
      <c r="L298" s="158"/>
      <c r="M298" s="162"/>
      <c r="N298" s="163"/>
      <c r="O298" s="163"/>
      <c r="P298" s="163"/>
      <c r="Q298" s="163"/>
      <c r="R298" s="163"/>
      <c r="S298" s="163"/>
      <c r="T298" s="164"/>
      <c r="AT298" s="159" t="s">
        <v>140</v>
      </c>
      <c r="AU298" s="159" t="s">
        <v>138</v>
      </c>
      <c r="AV298" s="14" t="s">
        <v>78</v>
      </c>
      <c r="AW298" s="14" t="s">
        <v>28</v>
      </c>
      <c r="AX298" s="14" t="s">
        <v>71</v>
      </c>
      <c r="AY298" s="159" t="s">
        <v>128</v>
      </c>
    </row>
    <row r="299" spans="2:51" s="14" customFormat="1" ht="12" hidden="1">
      <c r="B299" s="158"/>
      <c r="D299" s="152" t="s">
        <v>140</v>
      </c>
      <c r="E299" s="159" t="s">
        <v>1</v>
      </c>
      <c r="F299" s="160" t="s">
        <v>288</v>
      </c>
      <c r="H299" s="161">
        <v>2.59</v>
      </c>
      <c r="L299" s="158"/>
      <c r="M299" s="162"/>
      <c r="N299" s="163"/>
      <c r="O299" s="163"/>
      <c r="P299" s="163"/>
      <c r="Q299" s="163"/>
      <c r="R299" s="163"/>
      <c r="S299" s="163"/>
      <c r="T299" s="164"/>
      <c r="AT299" s="159" t="s">
        <v>140</v>
      </c>
      <c r="AU299" s="159" t="s">
        <v>138</v>
      </c>
      <c r="AV299" s="14" t="s">
        <v>78</v>
      </c>
      <c r="AW299" s="14" t="s">
        <v>28</v>
      </c>
      <c r="AX299" s="14" t="s">
        <v>71</v>
      </c>
      <c r="AY299" s="159" t="s">
        <v>128</v>
      </c>
    </row>
    <row r="300" spans="2:51" s="14" customFormat="1" ht="12" hidden="1">
      <c r="B300" s="158"/>
      <c r="D300" s="152" t="s">
        <v>140</v>
      </c>
      <c r="E300" s="159" t="s">
        <v>1</v>
      </c>
      <c r="F300" s="160" t="s">
        <v>289</v>
      </c>
      <c r="H300" s="161">
        <v>2.528</v>
      </c>
      <c r="L300" s="158"/>
      <c r="M300" s="162"/>
      <c r="N300" s="163"/>
      <c r="O300" s="163"/>
      <c r="P300" s="163"/>
      <c r="Q300" s="163"/>
      <c r="R300" s="163"/>
      <c r="S300" s="163"/>
      <c r="T300" s="164"/>
      <c r="AT300" s="159" t="s">
        <v>140</v>
      </c>
      <c r="AU300" s="159" t="s">
        <v>138</v>
      </c>
      <c r="AV300" s="14" t="s">
        <v>78</v>
      </c>
      <c r="AW300" s="14" t="s">
        <v>28</v>
      </c>
      <c r="AX300" s="14" t="s">
        <v>71</v>
      </c>
      <c r="AY300" s="159" t="s">
        <v>128</v>
      </c>
    </row>
    <row r="301" spans="2:51" s="15" customFormat="1" ht="12" hidden="1">
      <c r="B301" s="165"/>
      <c r="D301" s="152" t="s">
        <v>140</v>
      </c>
      <c r="E301" s="166" t="s">
        <v>1</v>
      </c>
      <c r="F301" s="167" t="s">
        <v>149</v>
      </c>
      <c r="H301" s="168">
        <v>21.163999999999998</v>
      </c>
      <c r="L301" s="165"/>
      <c r="M301" s="169"/>
      <c r="N301" s="170"/>
      <c r="O301" s="170"/>
      <c r="P301" s="170"/>
      <c r="Q301" s="170"/>
      <c r="R301" s="170"/>
      <c r="S301" s="170"/>
      <c r="T301" s="171"/>
      <c r="AT301" s="166" t="s">
        <v>140</v>
      </c>
      <c r="AU301" s="166" t="s">
        <v>138</v>
      </c>
      <c r="AV301" s="15" t="s">
        <v>138</v>
      </c>
      <c r="AW301" s="15" t="s">
        <v>28</v>
      </c>
      <c r="AX301" s="15" t="s">
        <v>71</v>
      </c>
      <c r="AY301" s="166" t="s">
        <v>128</v>
      </c>
    </row>
    <row r="302" spans="2:51" s="13" customFormat="1" ht="12" hidden="1">
      <c r="B302" s="151"/>
      <c r="D302" s="152" t="s">
        <v>140</v>
      </c>
      <c r="E302" s="153" t="s">
        <v>1</v>
      </c>
      <c r="F302" s="154" t="s">
        <v>167</v>
      </c>
      <c r="H302" s="153" t="s">
        <v>1</v>
      </c>
      <c r="L302" s="151"/>
      <c r="M302" s="155"/>
      <c r="N302" s="156"/>
      <c r="O302" s="156"/>
      <c r="P302" s="156"/>
      <c r="Q302" s="156"/>
      <c r="R302" s="156"/>
      <c r="S302" s="156"/>
      <c r="T302" s="157"/>
      <c r="AT302" s="153" t="s">
        <v>140</v>
      </c>
      <c r="AU302" s="153" t="s">
        <v>138</v>
      </c>
      <c r="AV302" s="13" t="s">
        <v>76</v>
      </c>
      <c r="AW302" s="13" t="s">
        <v>28</v>
      </c>
      <c r="AX302" s="13" t="s">
        <v>71</v>
      </c>
      <c r="AY302" s="153" t="s">
        <v>128</v>
      </c>
    </row>
    <row r="303" spans="2:51" s="14" customFormat="1" ht="12" hidden="1">
      <c r="B303" s="158"/>
      <c r="D303" s="152" t="s">
        <v>140</v>
      </c>
      <c r="E303" s="159" t="s">
        <v>1</v>
      </c>
      <c r="F303" s="160" t="s">
        <v>290</v>
      </c>
      <c r="H303" s="161">
        <v>2.66</v>
      </c>
      <c r="L303" s="158"/>
      <c r="M303" s="162"/>
      <c r="N303" s="163"/>
      <c r="O303" s="163"/>
      <c r="P303" s="163"/>
      <c r="Q303" s="163"/>
      <c r="R303" s="163"/>
      <c r="S303" s="163"/>
      <c r="T303" s="164"/>
      <c r="AT303" s="159" t="s">
        <v>140</v>
      </c>
      <c r="AU303" s="159" t="s">
        <v>138</v>
      </c>
      <c r="AV303" s="14" t="s">
        <v>78</v>
      </c>
      <c r="AW303" s="14" t="s">
        <v>28</v>
      </c>
      <c r="AX303" s="14" t="s">
        <v>71</v>
      </c>
      <c r="AY303" s="159" t="s">
        <v>128</v>
      </c>
    </row>
    <row r="304" spans="2:51" s="14" customFormat="1" ht="12" hidden="1">
      <c r="B304" s="158"/>
      <c r="D304" s="152" t="s">
        <v>140</v>
      </c>
      <c r="E304" s="159" t="s">
        <v>1</v>
      </c>
      <c r="F304" s="160" t="s">
        <v>291</v>
      </c>
      <c r="H304" s="161">
        <v>2.66</v>
      </c>
      <c r="L304" s="158"/>
      <c r="M304" s="162"/>
      <c r="N304" s="163"/>
      <c r="O304" s="163"/>
      <c r="P304" s="163"/>
      <c r="Q304" s="163"/>
      <c r="R304" s="163"/>
      <c r="S304" s="163"/>
      <c r="T304" s="164"/>
      <c r="AT304" s="159" t="s">
        <v>140</v>
      </c>
      <c r="AU304" s="159" t="s">
        <v>138</v>
      </c>
      <c r="AV304" s="14" t="s">
        <v>78</v>
      </c>
      <c r="AW304" s="14" t="s">
        <v>28</v>
      </c>
      <c r="AX304" s="14" t="s">
        <v>71</v>
      </c>
      <c r="AY304" s="159" t="s">
        <v>128</v>
      </c>
    </row>
    <row r="305" spans="2:51" s="14" customFormat="1" ht="12" hidden="1">
      <c r="B305" s="158"/>
      <c r="D305" s="152" t="s">
        <v>140</v>
      </c>
      <c r="E305" s="159" t="s">
        <v>1</v>
      </c>
      <c r="F305" s="160" t="s">
        <v>292</v>
      </c>
      <c r="H305" s="161">
        <v>2.66</v>
      </c>
      <c r="L305" s="158"/>
      <c r="M305" s="162"/>
      <c r="N305" s="163"/>
      <c r="O305" s="163"/>
      <c r="P305" s="163"/>
      <c r="Q305" s="163"/>
      <c r="R305" s="163"/>
      <c r="S305" s="163"/>
      <c r="T305" s="164"/>
      <c r="AT305" s="159" t="s">
        <v>140</v>
      </c>
      <c r="AU305" s="159" t="s">
        <v>138</v>
      </c>
      <c r="AV305" s="14" t="s">
        <v>78</v>
      </c>
      <c r="AW305" s="14" t="s">
        <v>28</v>
      </c>
      <c r="AX305" s="14" t="s">
        <v>71</v>
      </c>
      <c r="AY305" s="159" t="s">
        <v>128</v>
      </c>
    </row>
    <row r="306" spans="2:51" s="14" customFormat="1" ht="12" hidden="1">
      <c r="B306" s="158"/>
      <c r="D306" s="152" t="s">
        <v>140</v>
      </c>
      <c r="E306" s="159" t="s">
        <v>1</v>
      </c>
      <c r="F306" s="160" t="s">
        <v>293</v>
      </c>
      <c r="H306" s="161">
        <v>2.693</v>
      </c>
      <c r="L306" s="158"/>
      <c r="M306" s="162"/>
      <c r="N306" s="163"/>
      <c r="O306" s="163"/>
      <c r="P306" s="163"/>
      <c r="Q306" s="163"/>
      <c r="R306" s="163"/>
      <c r="S306" s="163"/>
      <c r="T306" s="164"/>
      <c r="AT306" s="159" t="s">
        <v>140</v>
      </c>
      <c r="AU306" s="159" t="s">
        <v>138</v>
      </c>
      <c r="AV306" s="14" t="s">
        <v>78</v>
      </c>
      <c r="AW306" s="14" t="s">
        <v>28</v>
      </c>
      <c r="AX306" s="14" t="s">
        <v>71</v>
      </c>
      <c r="AY306" s="159" t="s">
        <v>128</v>
      </c>
    </row>
    <row r="307" spans="2:51" s="14" customFormat="1" ht="12" hidden="1">
      <c r="B307" s="158"/>
      <c r="D307" s="152" t="s">
        <v>140</v>
      </c>
      <c r="E307" s="159" t="s">
        <v>1</v>
      </c>
      <c r="F307" s="160" t="s">
        <v>294</v>
      </c>
      <c r="H307" s="161">
        <v>2.713</v>
      </c>
      <c r="L307" s="158"/>
      <c r="M307" s="162"/>
      <c r="N307" s="163"/>
      <c r="O307" s="163"/>
      <c r="P307" s="163"/>
      <c r="Q307" s="163"/>
      <c r="R307" s="163"/>
      <c r="S307" s="163"/>
      <c r="T307" s="164"/>
      <c r="AT307" s="159" t="s">
        <v>140</v>
      </c>
      <c r="AU307" s="159" t="s">
        <v>138</v>
      </c>
      <c r="AV307" s="14" t="s">
        <v>78</v>
      </c>
      <c r="AW307" s="14" t="s">
        <v>28</v>
      </c>
      <c r="AX307" s="14" t="s">
        <v>71</v>
      </c>
      <c r="AY307" s="159" t="s">
        <v>128</v>
      </c>
    </row>
    <row r="308" spans="2:51" s="14" customFormat="1" ht="12" hidden="1">
      <c r="B308" s="158"/>
      <c r="D308" s="152" t="s">
        <v>140</v>
      </c>
      <c r="E308" s="159" t="s">
        <v>1</v>
      </c>
      <c r="F308" s="160" t="s">
        <v>295</v>
      </c>
      <c r="H308" s="161">
        <v>2.66</v>
      </c>
      <c r="L308" s="158"/>
      <c r="M308" s="162"/>
      <c r="N308" s="163"/>
      <c r="O308" s="163"/>
      <c r="P308" s="163"/>
      <c r="Q308" s="163"/>
      <c r="R308" s="163"/>
      <c r="S308" s="163"/>
      <c r="T308" s="164"/>
      <c r="AT308" s="159" t="s">
        <v>140</v>
      </c>
      <c r="AU308" s="159" t="s">
        <v>138</v>
      </c>
      <c r="AV308" s="14" t="s">
        <v>78</v>
      </c>
      <c r="AW308" s="14" t="s">
        <v>28</v>
      </c>
      <c r="AX308" s="14" t="s">
        <v>71</v>
      </c>
      <c r="AY308" s="159" t="s">
        <v>128</v>
      </c>
    </row>
    <row r="309" spans="2:51" s="14" customFormat="1" ht="12" hidden="1">
      <c r="B309" s="158"/>
      <c r="D309" s="152" t="s">
        <v>140</v>
      </c>
      <c r="E309" s="159" t="s">
        <v>1</v>
      </c>
      <c r="F309" s="160" t="s">
        <v>296</v>
      </c>
      <c r="H309" s="161">
        <v>2.59</v>
      </c>
      <c r="L309" s="158"/>
      <c r="M309" s="162"/>
      <c r="N309" s="163"/>
      <c r="O309" s="163"/>
      <c r="P309" s="163"/>
      <c r="Q309" s="163"/>
      <c r="R309" s="163"/>
      <c r="S309" s="163"/>
      <c r="T309" s="164"/>
      <c r="AT309" s="159" t="s">
        <v>140</v>
      </c>
      <c r="AU309" s="159" t="s">
        <v>138</v>
      </c>
      <c r="AV309" s="14" t="s">
        <v>78</v>
      </c>
      <c r="AW309" s="14" t="s">
        <v>28</v>
      </c>
      <c r="AX309" s="14" t="s">
        <v>71</v>
      </c>
      <c r="AY309" s="159" t="s">
        <v>128</v>
      </c>
    </row>
    <row r="310" spans="2:51" s="14" customFormat="1" ht="12" hidden="1">
      <c r="B310" s="158"/>
      <c r="D310" s="152" t="s">
        <v>140</v>
      </c>
      <c r="E310" s="159" t="s">
        <v>1</v>
      </c>
      <c r="F310" s="160" t="s">
        <v>297</v>
      </c>
      <c r="H310" s="161">
        <v>2.528</v>
      </c>
      <c r="L310" s="158"/>
      <c r="M310" s="162"/>
      <c r="N310" s="163"/>
      <c r="O310" s="163"/>
      <c r="P310" s="163"/>
      <c r="Q310" s="163"/>
      <c r="R310" s="163"/>
      <c r="S310" s="163"/>
      <c r="T310" s="164"/>
      <c r="AT310" s="159" t="s">
        <v>140</v>
      </c>
      <c r="AU310" s="159" t="s">
        <v>138</v>
      </c>
      <c r="AV310" s="14" t="s">
        <v>78</v>
      </c>
      <c r="AW310" s="14" t="s">
        <v>28</v>
      </c>
      <c r="AX310" s="14" t="s">
        <v>71</v>
      </c>
      <c r="AY310" s="159" t="s">
        <v>128</v>
      </c>
    </row>
    <row r="311" spans="2:51" s="15" customFormat="1" ht="12" hidden="1">
      <c r="B311" s="165"/>
      <c r="D311" s="152" t="s">
        <v>140</v>
      </c>
      <c r="E311" s="166" t="s">
        <v>1</v>
      </c>
      <c r="F311" s="167" t="s">
        <v>149</v>
      </c>
      <c r="H311" s="168">
        <v>21.163999999999998</v>
      </c>
      <c r="L311" s="165"/>
      <c r="M311" s="169"/>
      <c r="N311" s="170"/>
      <c r="O311" s="170"/>
      <c r="P311" s="170"/>
      <c r="Q311" s="170"/>
      <c r="R311" s="170"/>
      <c r="S311" s="170"/>
      <c r="T311" s="171"/>
      <c r="AT311" s="166" t="s">
        <v>140</v>
      </c>
      <c r="AU311" s="166" t="s">
        <v>138</v>
      </c>
      <c r="AV311" s="15" t="s">
        <v>138</v>
      </c>
      <c r="AW311" s="15" t="s">
        <v>28</v>
      </c>
      <c r="AX311" s="15" t="s">
        <v>71</v>
      </c>
      <c r="AY311" s="166" t="s">
        <v>128</v>
      </c>
    </row>
    <row r="312" spans="2:51" s="16" customFormat="1" ht="12" hidden="1">
      <c r="B312" s="172"/>
      <c r="D312" s="152" t="s">
        <v>140</v>
      </c>
      <c r="E312" s="173" t="s">
        <v>1</v>
      </c>
      <c r="F312" s="174" t="s">
        <v>187</v>
      </c>
      <c r="H312" s="175">
        <v>80.015</v>
      </c>
      <c r="L312" s="172"/>
      <c r="M312" s="176"/>
      <c r="N312" s="177"/>
      <c r="O312" s="177"/>
      <c r="P312" s="177"/>
      <c r="Q312" s="177"/>
      <c r="R312" s="177"/>
      <c r="S312" s="177"/>
      <c r="T312" s="178"/>
      <c r="AT312" s="173" t="s">
        <v>140</v>
      </c>
      <c r="AU312" s="173" t="s">
        <v>138</v>
      </c>
      <c r="AV312" s="16" t="s">
        <v>137</v>
      </c>
      <c r="AW312" s="16" t="s">
        <v>28</v>
      </c>
      <c r="AX312" s="16" t="s">
        <v>76</v>
      </c>
      <c r="AY312" s="173" t="s">
        <v>128</v>
      </c>
    </row>
    <row r="313" spans="1:65" s="2" customFormat="1" ht="24.2" customHeight="1">
      <c r="A313" s="30"/>
      <c r="B313" s="137"/>
      <c r="C313" s="138" t="s">
        <v>298</v>
      </c>
      <c r="D313" s="138" t="s">
        <v>133</v>
      </c>
      <c r="E313" s="139" t="s">
        <v>299</v>
      </c>
      <c r="F313" s="140" t="s">
        <v>300</v>
      </c>
      <c r="G313" s="141" t="s">
        <v>136</v>
      </c>
      <c r="H313" s="142">
        <v>447.83</v>
      </c>
      <c r="I313" s="143"/>
      <c r="J313" s="143">
        <f>ROUND(I313*H313,2)</f>
        <v>0</v>
      </c>
      <c r="K313" s="144"/>
      <c r="L313" s="31"/>
      <c r="M313" s="145" t="s">
        <v>1</v>
      </c>
      <c r="N313" s="146" t="s">
        <v>36</v>
      </c>
      <c r="O313" s="147">
        <v>0.192</v>
      </c>
      <c r="P313" s="147">
        <f>O313*H313</f>
        <v>85.98336</v>
      </c>
      <c r="Q313" s="147">
        <v>0</v>
      </c>
      <c r="R313" s="147">
        <f>Q313*H313</f>
        <v>0</v>
      </c>
      <c r="S313" s="147">
        <v>0.0272</v>
      </c>
      <c r="T313" s="148">
        <f>S313*H313</f>
        <v>12.180976</v>
      </c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R313" s="149" t="s">
        <v>137</v>
      </c>
      <c r="AT313" s="149" t="s">
        <v>133</v>
      </c>
      <c r="AU313" s="149" t="s">
        <v>138</v>
      </c>
      <c r="AY313" s="18" t="s">
        <v>128</v>
      </c>
      <c r="BE313" s="150">
        <f>IF(N313="základní",J313,0)</f>
        <v>0</v>
      </c>
      <c r="BF313" s="150">
        <f>IF(N313="snížená",J313,0)</f>
        <v>0</v>
      </c>
      <c r="BG313" s="150">
        <f>IF(N313="zákl. přenesená",J313,0)</f>
        <v>0</v>
      </c>
      <c r="BH313" s="150">
        <f>IF(N313="sníž. přenesená",J313,0)</f>
        <v>0</v>
      </c>
      <c r="BI313" s="150">
        <f>IF(N313="nulová",J313,0)</f>
        <v>0</v>
      </c>
      <c r="BJ313" s="18" t="s">
        <v>76</v>
      </c>
      <c r="BK313" s="150">
        <f>ROUND(I313*H313,2)</f>
        <v>0</v>
      </c>
      <c r="BL313" s="18" t="s">
        <v>137</v>
      </c>
      <c r="BM313" s="149" t="s">
        <v>301</v>
      </c>
    </row>
    <row r="314" spans="2:51" s="13" customFormat="1" ht="12" hidden="1">
      <c r="B314" s="151"/>
      <c r="D314" s="152" t="s">
        <v>140</v>
      </c>
      <c r="E314" s="153" t="s">
        <v>1</v>
      </c>
      <c r="F314" s="154" t="s">
        <v>142</v>
      </c>
      <c r="H314" s="153" t="s">
        <v>1</v>
      </c>
      <c r="L314" s="151"/>
      <c r="M314" s="155"/>
      <c r="N314" s="156"/>
      <c r="O314" s="156"/>
      <c r="P314" s="156"/>
      <c r="Q314" s="156"/>
      <c r="R314" s="156"/>
      <c r="S314" s="156"/>
      <c r="T314" s="157"/>
      <c r="AT314" s="153" t="s">
        <v>140</v>
      </c>
      <c r="AU314" s="153" t="s">
        <v>138</v>
      </c>
      <c r="AV314" s="13" t="s">
        <v>76</v>
      </c>
      <c r="AW314" s="13" t="s">
        <v>28</v>
      </c>
      <c r="AX314" s="13" t="s">
        <v>71</v>
      </c>
      <c r="AY314" s="153" t="s">
        <v>128</v>
      </c>
    </row>
    <row r="315" spans="2:51" s="14" customFormat="1" ht="12" hidden="1">
      <c r="B315" s="158"/>
      <c r="D315" s="152" t="s">
        <v>140</v>
      </c>
      <c r="E315" s="159" t="s">
        <v>1</v>
      </c>
      <c r="F315" s="160" t="s">
        <v>302</v>
      </c>
      <c r="H315" s="161">
        <v>15.254</v>
      </c>
      <c r="L315" s="158"/>
      <c r="M315" s="162"/>
      <c r="N315" s="163"/>
      <c r="O315" s="163"/>
      <c r="P315" s="163"/>
      <c r="Q315" s="163"/>
      <c r="R315" s="163"/>
      <c r="S315" s="163"/>
      <c r="T315" s="164"/>
      <c r="AT315" s="159" t="s">
        <v>140</v>
      </c>
      <c r="AU315" s="159" t="s">
        <v>138</v>
      </c>
      <c r="AV315" s="14" t="s">
        <v>78</v>
      </c>
      <c r="AW315" s="14" t="s">
        <v>28</v>
      </c>
      <c r="AX315" s="14" t="s">
        <v>71</v>
      </c>
      <c r="AY315" s="159" t="s">
        <v>128</v>
      </c>
    </row>
    <row r="316" spans="2:51" s="14" customFormat="1" ht="12" hidden="1">
      <c r="B316" s="158"/>
      <c r="D316" s="152" t="s">
        <v>140</v>
      </c>
      <c r="E316" s="159" t="s">
        <v>1</v>
      </c>
      <c r="F316" s="160" t="s">
        <v>303</v>
      </c>
      <c r="H316" s="161">
        <v>15.254</v>
      </c>
      <c r="L316" s="158"/>
      <c r="M316" s="162"/>
      <c r="N316" s="163"/>
      <c r="O316" s="163"/>
      <c r="P316" s="163"/>
      <c r="Q316" s="163"/>
      <c r="R316" s="163"/>
      <c r="S316" s="163"/>
      <c r="T316" s="164"/>
      <c r="AT316" s="159" t="s">
        <v>140</v>
      </c>
      <c r="AU316" s="159" t="s">
        <v>138</v>
      </c>
      <c r="AV316" s="14" t="s">
        <v>78</v>
      </c>
      <c r="AW316" s="14" t="s">
        <v>28</v>
      </c>
      <c r="AX316" s="14" t="s">
        <v>71</v>
      </c>
      <c r="AY316" s="159" t="s">
        <v>128</v>
      </c>
    </row>
    <row r="317" spans="2:51" s="14" customFormat="1" ht="12" hidden="1">
      <c r="B317" s="158"/>
      <c r="D317" s="152" t="s">
        <v>140</v>
      </c>
      <c r="E317" s="159" t="s">
        <v>1</v>
      </c>
      <c r="F317" s="160" t="s">
        <v>304</v>
      </c>
      <c r="H317" s="161">
        <v>15.254</v>
      </c>
      <c r="L317" s="158"/>
      <c r="M317" s="162"/>
      <c r="N317" s="163"/>
      <c r="O317" s="163"/>
      <c r="P317" s="163"/>
      <c r="Q317" s="163"/>
      <c r="R317" s="163"/>
      <c r="S317" s="163"/>
      <c r="T317" s="164"/>
      <c r="AT317" s="159" t="s">
        <v>140</v>
      </c>
      <c r="AU317" s="159" t="s">
        <v>138</v>
      </c>
      <c r="AV317" s="14" t="s">
        <v>78</v>
      </c>
      <c r="AW317" s="14" t="s">
        <v>28</v>
      </c>
      <c r="AX317" s="14" t="s">
        <v>71</v>
      </c>
      <c r="AY317" s="159" t="s">
        <v>128</v>
      </c>
    </row>
    <row r="318" spans="2:51" s="14" customFormat="1" ht="12" hidden="1">
      <c r="B318" s="158"/>
      <c r="D318" s="152" t="s">
        <v>140</v>
      </c>
      <c r="E318" s="159" t="s">
        <v>1</v>
      </c>
      <c r="F318" s="160" t="s">
        <v>305</v>
      </c>
      <c r="H318" s="161">
        <v>15.554</v>
      </c>
      <c r="L318" s="158"/>
      <c r="M318" s="162"/>
      <c r="N318" s="163"/>
      <c r="O318" s="163"/>
      <c r="P318" s="163"/>
      <c r="Q318" s="163"/>
      <c r="R318" s="163"/>
      <c r="S318" s="163"/>
      <c r="T318" s="164"/>
      <c r="AT318" s="159" t="s">
        <v>140</v>
      </c>
      <c r="AU318" s="159" t="s">
        <v>138</v>
      </c>
      <c r="AV318" s="14" t="s">
        <v>78</v>
      </c>
      <c r="AW318" s="14" t="s">
        <v>28</v>
      </c>
      <c r="AX318" s="14" t="s">
        <v>71</v>
      </c>
      <c r="AY318" s="159" t="s">
        <v>128</v>
      </c>
    </row>
    <row r="319" spans="2:51" s="14" customFormat="1" ht="12" hidden="1">
      <c r="B319" s="158"/>
      <c r="D319" s="152" t="s">
        <v>140</v>
      </c>
      <c r="E319" s="159" t="s">
        <v>1</v>
      </c>
      <c r="F319" s="160" t="s">
        <v>306</v>
      </c>
      <c r="H319" s="161">
        <v>15.854</v>
      </c>
      <c r="L319" s="158"/>
      <c r="M319" s="162"/>
      <c r="N319" s="163"/>
      <c r="O319" s="163"/>
      <c r="P319" s="163"/>
      <c r="Q319" s="163"/>
      <c r="R319" s="163"/>
      <c r="S319" s="163"/>
      <c r="T319" s="164"/>
      <c r="AT319" s="159" t="s">
        <v>140</v>
      </c>
      <c r="AU319" s="159" t="s">
        <v>138</v>
      </c>
      <c r="AV319" s="14" t="s">
        <v>78</v>
      </c>
      <c r="AW319" s="14" t="s">
        <v>28</v>
      </c>
      <c r="AX319" s="14" t="s">
        <v>71</v>
      </c>
      <c r="AY319" s="159" t="s">
        <v>128</v>
      </c>
    </row>
    <row r="320" spans="2:51" s="14" customFormat="1" ht="12" hidden="1">
      <c r="B320" s="158"/>
      <c r="D320" s="152" t="s">
        <v>140</v>
      </c>
      <c r="E320" s="159" t="s">
        <v>1</v>
      </c>
      <c r="F320" s="160" t="s">
        <v>307</v>
      </c>
      <c r="H320" s="161">
        <v>15.054</v>
      </c>
      <c r="L320" s="158"/>
      <c r="M320" s="162"/>
      <c r="N320" s="163"/>
      <c r="O320" s="163"/>
      <c r="P320" s="163"/>
      <c r="Q320" s="163"/>
      <c r="R320" s="163"/>
      <c r="S320" s="163"/>
      <c r="T320" s="164"/>
      <c r="AT320" s="159" t="s">
        <v>140</v>
      </c>
      <c r="AU320" s="159" t="s">
        <v>138</v>
      </c>
      <c r="AV320" s="14" t="s">
        <v>78</v>
      </c>
      <c r="AW320" s="14" t="s">
        <v>28</v>
      </c>
      <c r="AX320" s="14" t="s">
        <v>71</v>
      </c>
      <c r="AY320" s="159" t="s">
        <v>128</v>
      </c>
    </row>
    <row r="321" spans="2:51" s="15" customFormat="1" ht="12" hidden="1">
      <c r="B321" s="165"/>
      <c r="D321" s="152" t="s">
        <v>140</v>
      </c>
      <c r="E321" s="166" t="s">
        <v>1</v>
      </c>
      <c r="F321" s="167" t="s">
        <v>149</v>
      </c>
      <c r="H321" s="168">
        <v>92.224</v>
      </c>
      <c r="L321" s="165"/>
      <c r="M321" s="169"/>
      <c r="N321" s="170"/>
      <c r="O321" s="170"/>
      <c r="P321" s="170"/>
      <c r="Q321" s="170"/>
      <c r="R321" s="170"/>
      <c r="S321" s="170"/>
      <c r="T321" s="171"/>
      <c r="AT321" s="166" t="s">
        <v>140</v>
      </c>
      <c r="AU321" s="166" t="s">
        <v>138</v>
      </c>
      <c r="AV321" s="15" t="s">
        <v>138</v>
      </c>
      <c r="AW321" s="15" t="s">
        <v>28</v>
      </c>
      <c r="AX321" s="15" t="s">
        <v>71</v>
      </c>
      <c r="AY321" s="166" t="s">
        <v>128</v>
      </c>
    </row>
    <row r="322" spans="2:51" s="13" customFormat="1" ht="12" hidden="1">
      <c r="B322" s="151"/>
      <c r="D322" s="152" t="s">
        <v>140</v>
      </c>
      <c r="E322" s="153" t="s">
        <v>1</v>
      </c>
      <c r="F322" s="154" t="s">
        <v>150</v>
      </c>
      <c r="H322" s="153" t="s">
        <v>1</v>
      </c>
      <c r="L322" s="151"/>
      <c r="M322" s="155"/>
      <c r="N322" s="156"/>
      <c r="O322" s="156"/>
      <c r="P322" s="156"/>
      <c r="Q322" s="156"/>
      <c r="R322" s="156"/>
      <c r="S322" s="156"/>
      <c r="T322" s="157"/>
      <c r="AT322" s="153" t="s">
        <v>140</v>
      </c>
      <c r="AU322" s="153" t="s">
        <v>138</v>
      </c>
      <c r="AV322" s="13" t="s">
        <v>76</v>
      </c>
      <c r="AW322" s="13" t="s">
        <v>28</v>
      </c>
      <c r="AX322" s="13" t="s">
        <v>71</v>
      </c>
      <c r="AY322" s="153" t="s">
        <v>128</v>
      </c>
    </row>
    <row r="323" spans="2:51" s="14" customFormat="1" ht="12" hidden="1">
      <c r="B323" s="158"/>
      <c r="D323" s="152" t="s">
        <v>140</v>
      </c>
      <c r="E323" s="159" t="s">
        <v>1</v>
      </c>
      <c r="F323" s="160" t="s">
        <v>308</v>
      </c>
      <c r="H323" s="161">
        <v>15.254</v>
      </c>
      <c r="L323" s="158"/>
      <c r="M323" s="162"/>
      <c r="N323" s="163"/>
      <c r="O323" s="163"/>
      <c r="P323" s="163"/>
      <c r="Q323" s="163"/>
      <c r="R323" s="163"/>
      <c r="S323" s="163"/>
      <c r="T323" s="164"/>
      <c r="AT323" s="159" t="s">
        <v>140</v>
      </c>
      <c r="AU323" s="159" t="s">
        <v>138</v>
      </c>
      <c r="AV323" s="14" t="s">
        <v>78</v>
      </c>
      <c r="AW323" s="14" t="s">
        <v>28</v>
      </c>
      <c r="AX323" s="14" t="s">
        <v>71</v>
      </c>
      <c r="AY323" s="159" t="s">
        <v>128</v>
      </c>
    </row>
    <row r="324" spans="2:51" s="14" customFormat="1" ht="12" hidden="1">
      <c r="B324" s="158"/>
      <c r="D324" s="152" t="s">
        <v>140</v>
      </c>
      <c r="E324" s="159" t="s">
        <v>1</v>
      </c>
      <c r="F324" s="160" t="s">
        <v>309</v>
      </c>
      <c r="H324" s="161">
        <v>15.254</v>
      </c>
      <c r="L324" s="158"/>
      <c r="M324" s="162"/>
      <c r="N324" s="163"/>
      <c r="O324" s="163"/>
      <c r="P324" s="163"/>
      <c r="Q324" s="163"/>
      <c r="R324" s="163"/>
      <c r="S324" s="163"/>
      <c r="T324" s="164"/>
      <c r="AT324" s="159" t="s">
        <v>140</v>
      </c>
      <c r="AU324" s="159" t="s">
        <v>138</v>
      </c>
      <c r="AV324" s="14" t="s">
        <v>78</v>
      </c>
      <c r="AW324" s="14" t="s">
        <v>28</v>
      </c>
      <c r="AX324" s="14" t="s">
        <v>71</v>
      </c>
      <c r="AY324" s="159" t="s">
        <v>128</v>
      </c>
    </row>
    <row r="325" spans="2:51" s="14" customFormat="1" ht="12" hidden="1">
      <c r="B325" s="158"/>
      <c r="D325" s="152" t="s">
        <v>140</v>
      </c>
      <c r="E325" s="159" t="s">
        <v>1</v>
      </c>
      <c r="F325" s="160" t="s">
        <v>310</v>
      </c>
      <c r="H325" s="161">
        <v>18.818</v>
      </c>
      <c r="L325" s="158"/>
      <c r="M325" s="162"/>
      <c r="N325" s="163"/>
      <c r="O325" s="163"/>
      <c r="P325" s="163"/>
      <c r="Q325" s="163"/>
      <c r="R325" s="163"/>
      <c r="S325" s="163"/>
      <c r="T325" s="164"/>
      <c r="AT325" s="159" t="s">
        <v>140</v>
      </c>
      <c r="AU325" s="159" t="s">
        <v>138</v>
      </c>
      <c r="AV325" s="14" t="s">
        <v>78</v>
      </c>
      <c r="AW325" s="14" t="s">
        <v>28</v>
      </c>
      <c r="AX325" s="14" t="s">
        <v>71</v>
      </c>
      <c r="AY325" s="159" t="s">
        <v>128</v>
      </c>
    </row>
    <row r="326" spans="2:51" s="14" customFormat="1" ht="12" hidden="1">
      <c r="B326" s="158"/>
      <c r="D326" s="152" t="s">
        <v>140</v>
      </c>
      <c r="E326" s="159" t="s">
        <v>1</v>
      </c>
      <c r="F326" s="160" t="s">
        <v>311</v>
      </c>
      <c r="H326" s="161">
        <v>15.854</v>
      </c>
      <c r="L326" s="158"/>
      <c r="M326" s="162"/>
      <c r="N326" s="163"/>
      <c r="O326" s="163"/>
      <c r="P326" s="163"/>
      <c r="Q326" s="163"/>
      <c r="R326" s="163"/>
      <c r="S326" s="163"/>
      <c r="T326" s="164"/>
      <c r="AT326" s="159" t="s">
        <v>140</v>
      </c>
      <c r="AU326" s="159" t="s">
        <v>138</v>
      </c>
      <c r="AV326" s="14" t="s">
        <v>78</v>
      </c>
      <c r="AW326" s="14" t="s">
        <v>28</v>
      </c>
      <c r="AX326" s="14" t="s">
        <v>71</v>
      </c>
      <c r="AY326" s="159" t="s">
        <v>128</v>
      </c>
    </row>
    <row r="327" spans="2:51" s="14" customFormat="1" ht="12" hidden="1">
      <c r="B327" s="158"/>
      <c r="D327" s="152" t="s">
        <v>140</v>
      </c>
      <c r="E327" s="159" t="s">
        <v>1</v>
      </c>
      <c r="F327" s="160" t="s">
        <v>312</v>
      </c>
      <c r="H327" s="161">
        <v>15.054</v>
      </c>
      <c r="L327" s="158"/>
      <c r="M327" s="162"/>
      <c r="N327" s="163"/>
      <c r="O327" s="163"/>
      <c r="P327" s="163"/>
      <c r="Q327" s="163"/>
      <c r="R327" s="163"/>
      <c r="S327" s="163"/>
      <c r="T327" s="164"/>
      <c r="AT327" s="159" t="s">
        <v>140</v>
      </c>
      <c r="AU327" s="159" t="s">
        <v>138</v>
      </c>
      <c r="AV327" s="14" t="s">
        <v>78</v>
      </c>
      <c r="AW327" s="14" t="s">
        <v>28</v>
      </c>
      <c r="AX327" s="14" t="s">
        <v>71</v>
      </c>
      <c r="AY327" s="159" t="s">
        <v>128</v>
      </c>
    </row>
    <row r="328" spans="2:51" s="14" customFormat="1" ht="12" hidden="1">
      <c r="B328" s="158"/>
      <c r="D328" s="152" t="s">
        <v>140</v>
      </c>
      <c r="E328" s="159" t="s">
        <v>1</v>
      </c>
      <c r="F328" s="160" t="s">
        <v>313</v>
      </c>
      <c r="H328" s="161">
        <v>15.054</v>
      </c>
      <c r="L328" s="158"/>
      <c r="M328" s="162"/>
      <c r="N328" s="163"/>
      <c r="O328" s="163"/>
      <c r="P328" s="163"/>
      <c r="Q328" s="163"/>
      <c r="R328" s="163"/>
      <c r="S328" s="163"/>
      <c r="T328" s="164"/>
      <c r="AT328" s="159" t="s">
        <v>140</v>
      </c>
      <c r="AU328" s="159" t="s">
        <v>138</v>
      </c>
      <c r="AV328" s="14" t="s">
        <v>78</v>
      </c>
      <c r="AW328" s="14" t="s">
        <v>28</v>
      </c>
      <c r="AX328" s="14" t="s">
        <v>71</v>
      </c>
      <c r="AY328" s="159" t="s">
        <v>128</v>
      </c>
    </row>
    <row r="329" spans="2:51" s="14" customFormat="1" ht="12" hidden="1">
      <c r="B329" s="158"/>
      <c r="D329" s="152" t="s">
        <v>140</v>
      </c>
      <c r="E329" s="159" t="s">
        <v>1</v>
      </c>
      <c r="F329" s="160" t="s">
        <v>314</v>
      </c>
      <c r="H329" s="161">
        <v>15.054</v>
      </c>
      <c r="L329" s="158"/>
      <c r="M329" s="162"/>
      <c r="N329" s="163"/>
      <c r="O329" s="163"/>
      <c r="P329" s="163"/>
      <c r="Q329" s="163"/>
      <c r="R329" s="163"/>
      <c r="S329" s="163"/>
      <c r="T329" s="164"/>
      <c r="AT329" s="159" t="s">
        <v>140</v>
      </c>
      <c r="AU329" s="159" t="s">
        <v>138</v>
      </c>
      <c r="AV329" s="14" t="s">
        <v>78</v>
      </c>
      <c r="AW329" s="14" t="s">
        <v>28</v>
      </c>
      <c r="AX329" s="14" t="s">
        <v>71</v>
      </c>
      <c r="AY329" s="159" t="s">
        <v>128</v>
      </c>
    </row>
    <row r="330" spans="2:51" s="15" customFormat="1" ht="12" hidden="1">
      <c r="B330" s="165"/>
      <c r="D330" s="152" t="s">
        <v>140</v>
      </c>
      <c r="E330" s="166" t="s">
        <v>1</v>
      </c>
      <c r="F330" s="167" t="s">
        <v>149</v>
      </c>
      <c r="H330" s="168">
        <v>110.34200000000001</v>
      </c>
      <c r="L330" s="165"/>
      <c r="M330" s="169"/>
      <c r="N330" s="170"/>
      <c r="O330" s="170"/>
      <c r="P330" s="170"/>
      <c r="Q330" s="170"/>
      <c r="R330" s="170"/>
      <c r="S330" s="170"/>
      <c r="T330" s="171"/>
      <c r="AT330" s="166" t="s">
        <v>140</v>
      </c>
      <c r="AU330" s="166" t="s">
        <v>138</v>
      </c>
      <c r="AV330" s="15" t="s">
        <v>138</v>
      </c>
      <c r="AW330" s="15" t="s">
        <v>28</v>
      </c>
      <c r="AX330" s="15" t="s">
        <v>71</v>
      </c>
      <c r="AY330" s="166" t="s">
        <v>128</v>
      </c>
    </row>
    <row r="331" spans="2:51" s="13" customFormat="1" ht="12" hidden="1">
      <c r="B331" s="151"/>
      <c r="D331" s="152" t="s">
        <v>140</v>
      </c>
      <c r="E331" s="153" t="s">
        <v>1</v>
      </c>
      <c r="F331" s="154" t="s">
        <v>158</v>
      </c>
      <c r="H331" s="153" t="s">
        <v>1</v>
      </c>
      <c r="L331" s="151"/>
      <c r="M331" s="155"/>
      <c r="N331" s="156"/>
      <c r="O331" s="156"/>
      <c r="P331" s="156"/>
      <c r="Q331" s="156"/>
      <c r="R331" s="156"/>
      <c r="S331" s="156"/>
      <c r="T331" s="157"/>
      <c r="AT331" s="153" t="s">
        <v>140</v>
      </c>
      <c r="AU331" s="153" t="s">
        <v>138</v>
      </c>
      <c r="AV331" s="13" t="s">
        <v>76</v>
      </c>
      <c r="AW331" s="13" t="s">
        <v>28</v>
      </c>
      <c r="AX331" s="13" t="s">
        <v>71</v>
      </c>
      <c r="AY331" s="153" t="s">
        <v>128</v>
      </c>
    </row>
    <row r="332" spans="2:51" s="14" customFormat="1" ht="12" hidden="1">
      <c r="B332" s="158"/>
      <c r="D332" s="152" t="s">
        <v>140</v>
      </c>
      <c r="E332" s="159" t="s">
        <v>1</v>
      </c>
      <c r="F332" s="160" t="s">
        <v>315</v>
      </c>
      <c r="H332" s="161">
        <v>15.254</v>
      </c>
      <c r="L332" s="158"/>
      <c r="M332" s="162"/>
      <c r="N332" s="163"/>
      <c r="O332" s="163"/>
      <c r="P332" s="163"/>
      <c r="Q332" s="163"/>
      <c r="R332" s="163"/>
      <c r="S332" s="163"/>
      <c r="T332" s="164"/>
      <c r="AT332" s="159" t="s">
        <v>140</v>
      </c>
      <c r="AU332" s="159" t="s">
        <v>138</v>
      </c>
      <c r="AV332" s="14" t="s">
        <v>78</v>
      </c>
      <c r="AW332" s="14" t="s">
        <v>28</v>
      </c>
      <c r="AX332" s="14" t="s">
        <v>71</v>
      </c>
      <c r="AY332" s="159" t="s">
        <v>128</v>
      </c>
    </row>
    <row r="333" spans="2:51" s="14" customFormat="1" ht="12" hidden="1">
      <c r="B333" s="158"/>
      <c r="D333" s="152" t="s">
        <v>140</v>
      </c>
      <c r="E333" s="159" t="s">
        <v>1</v>
      </c>
      <c r="F333" s="160" t="s">
        <v>316</v>
      </c>
      <c r="H333" s="161">
        <v>15.254</v>
      </c>
      <c r="L333" s="158"/>
      <c r="M333" s="162"/>
      <c r="N333" s="163"/>
      <c r="O333" s="163"/>
      <c r="P333" s="163"/>
      <c r="Q333" s="163"/>
      <c r="R333" s="163"/>
      <c r="S333" s="163"/>
      <c r="T333" s="164"/>
      <c r="AT333" s="159" t="s">
        <v>140</v>
      </c>
      <c r="AU333" s="159" t="s">
        <v>138</v>
      </c>
      <c r="AV333" s="14" t="s">
        <v>78</v>
      </c>
      <c r="AW333" s="14" t="s">
        <v>28</v>
      </c>
      <c r="AX333" s="14" t="s">
        <v>71</v>
      </c>
      <c r="AY333" s="159" t="s">
        <v>128</v>
      </c>
    </row>
    <row r="334" spans="2:51" s="14" customFormat="1" ht="12" hidden="1">
      <c r="B334" s="158"/>
      <c r="D334" s="152" t="s">
        <v>140</v>
      </c>
      <c r="E334" s="159" t="s">
        <v>1</v>
      </c>
      <c r="F334" s="160" t="s">
        <v>317</v>
      </c>
      <c r="H334" s="161">
        <v>15.254</v>
      </c>
      <c r="L334" s="158"/>
      <c r="M334" s="162"/>
      <c r="N334" s="163"/>
      <c r="O334" s="163"/>
      <c r="P334" s="163"/>
      <c r="Q334" s="163"/>
      <c r="R334" s="163"/>
      <c r="S334" s="163"/>
      <c r="T334" s="164"/>
      <c r="AT334" s="159" t="s">
        <v>140</v>
      </c>
      <c r="AU334" s="159" t="s">
        <v>138</v>
      </c>
      <c r="AV334" s="14" t="s">
        <v>78</v>
      </c>
      <c r="AW334" s="14" t="s">
        <v>28</v>
      </c>
      <c r="AX334" s="14" t="s">
        <v>71</v>
      </c>
      <c r="AY334" s="159" t="s">
        <v>128</v>
      </c>
    </row>
    <row r="335" spans="2:51" s="14" customFormat="1" ht="12" hidden="1">
      <c r="B335" s="158"/>
      <c r="D335" s="152" t="s">
        <v>140</v>
      </c>
      <c r="E335" s="159" t="s">
        <v>1</v>
      </c>
      <c r="F335" s="160" t="s">
        <v>318</v>
      </c>
      <c r="H335" s="161">
        <v>15.654</v>
      </c>
      <c r="L335" s="158"/>
      <c r="M335" s="162"/>
      <c r="N335" s="163"/>
      <c r="O335" s="163"/>
      <c r="P335" s="163"/>
      <c r="Q335" s="163"/>
      <c r="R335" s="163"/>
      <c r="S335" s="163"/>
      <c r="T335" s="164"/>
      <c r="AT335" s="159" t="s">
        <v>140</v>
      </c>
      <c r="AU335" s="159" t="s">
        <v>138</v>
      </c>
      <c r="AV335" s="14" t="s">
        <v>78</v>
      </c>
      <c r="AW335" s="14" t="s">
        <v>28</v>
      </c>
      <c r="AX335" s="14" t="s">
        <v>71</v>
      </c>
      <c r="AY335" s="159" t="s">
        <v>128</v>
      </c>
    </row>
    <row r="336" spans="2:51" s="14" customFormat="1" ht="12" hidden="1">
      <c r="B336" s="158"/>
      <c r="D336" s="152" t="s">
        <v>140</v>
      </c>
      <c r="E336" s="159" t="s">
        <v>1</v>
      </c>
      <c r="F336" s="160" t="s">
        <v>319</v>
      </c>
      <c r="H336" s="161">
        <v>15.854</v>
      </c>
      <c r="L336" s="158"/>
      <c r="M336" s="162"/>
      <c r="N336" s="163"/>
      <c r="O336" s="163"/>
      <c r="P336" s="163"/>
      <c r="Q336" s="163"/>
      <c r="R336" s="163"/>
      <c r="S336" s="163"/>
      <c r="T336" s="164"/>
      <c r="AT336" s="159" t="s">
        <v>140</v>
      </c>
      <c r="AU336" s="159" t="s">
        <v>138</v>
      </c>
      <c r="AV336" s="14" t="s">
        <v>78</v>
      </c>
      <c r="AW336" s="14" t="s">
        <v>28</v>
      </c>
      <c r="AX336" s="14" t="s">
        <v>71</v>
      </c>
      <c r="AY336" s="159" t="s">
        <v>128</v>
      </c>
    </row>
    <row r="337" spans="2:51" s="14" customFormat="1" ht="12" hidden="1">
      <c r="B337" s="158"/>
      <c r="D337" s="152" t="s">
        <v>140</v>
      </c>
      <c r="E337" s="159" t="s">
        <v>1</v>
      </c>
      <c r="F337" s="160" t="s">
        <v>320</v>
      </c>
      <c r="H337" s="161">
        <v>15.254</v>
      </c>
      <c r="L337" s="158"/>
      <c r="M337" s="162"/>
      <c r="N337" s="163"/>
      <c r="O337" s="163"/>
      <c r="P337" s="163"/>
      <c r="Q337" s="163"/>
      <c r="R337" s="163"/>
      <c r="S337" s="163"/>
      <c r="T337" s="164"/>
      <c r="AT337" s="159" t="s">
        <v>140</v>
      </c>
      <c r="AU337" s="159" t="s">
        <v>138</v>
      </c>
      <c r="AV337" s="14" t="s">
        <v>78</v>
      </c>
      <c r="AW337" s="14" t="s">
        <v>28</v>
      </c>
      <c r="AX337" s="14" t="s">
        <v>71</v>
      </c>
      <c r="AY337" s="159" t="s">
        <v>128</v>
      </c>
    </row>
    <row r="338" spans="2:51" s="14" customFormat="1" ht="12" hidden="1">
      <c r="B338" s="158"/>
      <c r="D338" s="152" t="s">
        <v>140</v>
      </c>
      <c r="E338" s="159" t="s">
        <v>1</v>
      </c>
      <c r="F338" s="160" t="s">
        <v>321</v>
      </c>
      <c r="H338" s="161">
        <v>15.054</v>
      </c>
      <c r="L338" s="158"/>
      <c r="M338" s="162"/>
      <c r="N338" s="163"/>
      <c r="O338" s="163"/>
      <c r="P338" s="163"/>
      <c r="Q338" s="163"/>
      <c r="R338" s="163"/>
      <c r="S338" s="163"/>
      <c r="T338" s="164"/>
      <c r="AT338" s="159" t="s">
        <v>140</v>
      </c>
      <c r="AU338" s="159" t="s">
        <v>138</v>
      </c>
      <c r="AV338" s="14" t="s">
        <v>78</v>
      </c>
      <c r="AW338" s="14" t="s">
        <v>28</v>
      </c>
      <c r="AX338" s="14" t="s">
        <v>71</v>
      </c>
      <c r="AY338" s="159" t="s">
        <v>128</v>
      </c>
    </row>
    <row r="339" spans="2:51" s="14" customFormat="1" ht="12" hidden="1">
      <c r="B339" s="158"/>
      <c r="D339" s="152" t="s">
        <v>140</v>
      </c>
      <c r="E339" s="159" t="s">
        <v>1</v>
      </c>
      <c r="F339" s="160" t="s">
        <v>322</v>
      </c>
      <c r="H339" s="161">
        <v>15.054</v>
      </c>
      <c r="L339" s="158"/>
      <c r="M339" s="162"/>
      <c r="N339" s="163"/>
      <c r="O339" s="163"/>
      <c r="P339" s="163"/>
      <c r="Q339" s="163"/>
      <c r="R339" s="163"/>
      <c r="S339" s="163"/>
      <c r="T339" s="164"/>
      <c r="AT339" s="159" t="s">
        <v>140</v>
      </c>
      <c r="AU339" s="159" t="s">
        <v>138</v>
      </c>
      <c r="AV339" s="14" t="s">
        <v>78</v>
      </c>
      <c r="AW339" s="14" t="s">
        <v>28</v>
      </c>
      <c r="AX339" s="14" t="s">
        <v>71</v>
      </c>
      <c r="AY339" s="159" t="s">
        <v>128</v>
      </c>
    </row>
    <row r="340" spans="2:51" s="15" customFormat="1" ht="12" hidden="1">
      <c r="B340" s="165"/>
      <c r="D340" s="152" t="s">
        <v>140</v>
      </c>
      <c r="E340" s="166" t="s">
        <v>1</v>
      </c>
      <c r="F340" s="167" t="s">
        <v>149</v>
      </c>
      <c r="H340" s="168">
        <v>122.632</v>
      </c>
      <c r="L340" s="165"/>
      <c r="M340" s="169"/>
      <c r="N340" s="170"/>
      <c r="O340" s="170"/>
      <c r="P340" s="170"/>
      <c r="Q340" s="170"/>
      <c r="R340" s="170"/>
      <c r="S340" s="170"/>
      <c r="T340" s="171"/>
      <c r="AT340" s="166" t="s">
        <v>140</v>
      </c>
      <c r="AU340" s="166" t="s">
        <v>138</v>
      </c>
      <c r="AV340" s="15" t="s">
        <v>138</v>
      </c>
      <c r="AW340" s="15" t="s">
        <v>28</v>
      </c>
      <c r="AX340" s="15" t="s">
        <v>71</v>
      </c>
      <c r="AY340" s="166" t="s">
        <v>128</v>
      </c>
    </row>
    <row r="341" spans="2:51" s="13" customFormat="1" ht="12" hidden="1">
      <c r="B341" s="151"/>
      <c r="D341" s="152" t="s">
        <v>140</v>
      </c>
      <c r="E341" s="153" t="s">
        <v>1</v>
      </c>
      <c r="F341" s="154" t="s">
        <v>167</v>
      </c>
      <c r="H341" s="153" t="s">
        <v>1</v>
      </c>
      <c r="L341" s="151"/>
      <c r="M341" s="155"/>
      <c r="N341" s="156"/>
      <c r="O341" s="156"/>
      <c r="P341" s="156"/>
      <c r="Q341" s="156"/>
      <c r="R341" s="156"/>
      <c r="S341" s="156"/>
      <c r="T341" s="157"/>
      <c r="AT341" s="153" t="s">
        <v>140</v>
      </c>
      <c r="AU341" s="153" t="s">
        <v>138</v>
      </c>
      <c r="AV341" s="13" t="s">
        <v>76</v>
      </c>
      <c r="AW341" s="13" t="s">
        <v>28</v>
      </c>
      <c r="AX341" s="13" t="s">
        <v>71</v>
      </c>
      <c r="AY341" s="153" t="s">
        <v>128</v>
      </c>
    </row>
    <row r="342" spans="2:51" s="14" customFormat="1" ht="12" hidden="1">
      <c r="B342" s="158"/>
      <c r="D342" s="152" t="s">
        <v>140</v>
      </c>
      <c r="E342" s="159" t="s">
        <v>1</v>
      </c>
      <c r="F342" s="160" t="s">
        <v>323</v>
      </c>
      <c r="H342" s="161">
        <v>15.254</v>
      </c>
      <c r="L342" s="158"/>
      <c r="M342" s="162"/>
      <c r="N342" s="163"/>
      <c r="O342" s="163"/>
      <c r="P342" s="163"/>
      <c r="Q342" s="163"/>
      <c r="R342" s="163"/>
      <c r="S342" s="163"/>
      <c r="T342" s="164"/>
      <c r="AT342" s="159" t="s">
        <v>140</v>
      </c>
      <c r="AU342" s="159" t="s">
        <v>138</v>
      </c>
      <c r="AV342" s="14" t="s">
        <v>78</v>
      </c>
      <c r="AW342" s="14" t="s">
        <v>28</v>
      </c>
      <c r="AX342" s="14" t="s">
        <v>71</v>
      </c>
      <c r="AY342" s="159" t="s">
        <v>128</v>
      </c>
    </row>
    <row r="343" spans="2:51" s="14" customFormat="1" ht="12" hidden="1">
      <c r="B343" s="158"/>
      <c r="D343" s="152" t="s">
        <v>140</v>
      </c>
      <c r="E343" s="159" t="s">
        <v>1</v>
      </c>
      <c r="F343" s="160" t="s">
        <v>324</v>
      </c>
      <c r="H343" s="161">
        <v>15.254</v>
      </c>
      <c r="L343" s="158"/>
      <c r="M343" s="162"/>
      <c r="N343" s="163"/>
      <c r="O343" s="163"/>
      <c r="P343" s="163"/>
      <c r="Q343" s="163"/>
      <c r="R343" s="163"/>
      <c r="S343" s="163"/>
      <c r="T343" s="164"/>
      <c r="AT343" s="159" t="s">
        <v>140</v>
      </c>
      <c r="AU343" s="159" t="s">
        <v>138</v>
      </c>
      <c r="AV343" s="14" t="s">
        <v>78</v>
      </c>
      <c r="AW343" s="14" t="s">
        <v>28</v>
      </c>
      <c r="AX343" s="14" t="s">
        <v>71</v>
      </c>
      <c r="AY343" s="159" t="s">
        <v>128</v>
      </c>
    </row>
    <row r="344" spans="2:51" s="14" customFormat="1" ht="12" hidden="1">
      <c r="B344" s="158"/>
      <c r="D344" s="152" t="s">
        <v>140</v>
      </c>
      <c r="E344" s="159" t="s">
        <v>1</v>
      </c>
      <c r="F344" s="160" t="s">
        <v>325</v>
      </c>
      <c r="H344" s="161">
        <v>15.254</v>
      </c>
      <c r="L344" s="158"/>
      <c r="M344" s="162"/>
      <c r="N344" s="163"/>
      <c r="O344" s="163"/>
      <c r="P344" s="163"/>
      <c r="Q344" s="163"/>
      <c r="R344" s="163"/>
      <c r="S344" s="163"/>
      <c r="T344" s="164"/>
      <c r="AT344" s="159" t="s">
        <v>140</v>
      </c>
      <c r="AU344" s="159" t="s">
        <v>138</v>
      </c>
      <c r="AV344" s="14" t="s">
        <v>78</v>
      </c>
      <c r="AW344" s="14" t="s">
        <v>28</v>
      </c>
      <c r="AX344" s="14" t="s">
        <v>71</v>
      </c>
      <c r="AY344" s="159" t="s">
        <v>128</v>
      </c>
    </row>
    <row r="345" spans="2:51" s="14" customFormat="1" ht="12" hidden="1">
      <c r="B345" s="158"/>
      <c r="D345" s="152" t="s">
        <v>140</v>
      </c>
      <c r="E345" s="159" t="s">
        <v>1</v>
      </c>
      <c r="F345" s="160" t="s">
        <v>326</v>
      </c>
      <c r="H345" s="161">
        <v>15.654</v>
      </c>
      <c r="L345" s="158"/>
      <c r="M345" s="162"/>
      <c r="N345" s="163"/>
      <c r="O345" s="163"/>
      <c r="P345" s="163"/>
      <c r="Q345" s="163"/>
      <c r="R345" s="163"/>
      <c r="S345" s="163"/>
      <c r="T345" s="164"/>
      <c r="AT345" s="159" t="s">
        <v>140</v>
      </c>
      <c r="AU345" s="159" t="s">
        <v>138</v>
      </c>
      <c r="AV345" s="14" t="s">
        <v>78</v>
      </c>
      <c r="AW345" s="14" t="s">
        <v>28</v>
      </c>
      <c r="AX345" s="14" t="s">
        <v>71</v>
      </c>
      <c r="AY345" s="159" t="s">
        <v>128</v>
      </c>
    </row>
    <row r="346" spans="2:51" s="14" customFormat="1" ht="12" hidden="1">
      <c r="B346" s="158"/>
      <c r="D346" s="152" t="s">
        <v>140</v>
      </c>
      <c r="E346" s="159" t="s">
        <v>1</v>
      </c>
      <c r="F346" s="160" t="s">
        <v>327</v>
      </c>
      <c r="H346" s="161">
        <v>15.854</v>
      </c>
      <c r="L346" s="158"/>
      <c r="M346" s="162"/>
      <c r="N346" s="163"/>
      <c r="O346" s="163"/>
      <c r="P346" s="163"/>
      <c r="Q346" s="163"/>
      <c r="R346" s="163"/>
      <c r="S346" s="163"/>
      <c r="T346" s="164"/>
      <c r="AT346" s="159" t="s">
        <v>140</v>
      </c>
      <c r="AU346" s="159" t="s">
        <v>138</v>
      </c>
      <c r="AV346" s="14" t="s">
        <v>78</v>
      </c>
      <c r="AW346" s="14" t="s">
        <v>28</v>
      </c>
      <c r="AX346" s="14" t="s">
        <v>71</v>
      </c>
      <c r="AY346" s="159" t="s">
        <v>128</v>
      </c>
    </row>
    <row r="347" spans="2:51" s="14" customFormat="1" ht="12" hidden="1">
      <c r="B347" s="158"/>
      <c r="D347" s="152" t="s">
        <v>140</v>
      </c>
      <c r="E347" s="159" t="s">
        <v>1</v>
      </c>
      <c r="F347" s="160" t="s">
        <v>328</v>
      </c>
      <c r="H347" s="161">
        <v>15.254</v>
      </c>
      <c r="L347" s="158"/>
      <c r="M347" s="162"/>
      <c r="N347" s="163"/>
      <c r="O347" s="163"/>
      <c r="P347" s="163"/>
      <c r="Q347" s="163"/>
      <c r="R347" s="163"/>
      <c r="S347" s="163"/>
      <c r="T347" s="164"/>
      <c r="AT347" s="159" t="s">
        <v>140</v>
      </c>
      <c r="AU347" s="159" t="s">
        <v>138</v>
      </c>
      <c r="AV347" s="14" t="s">
        <v>78</v>
      </c>
      <c r="AW347" s="14" t="s">
        <v>28</v>
      </c>
      <c r="AX347" s="14" t="s">
        <v>71</v>
      </c>
      <c r="AY347" s="159" t="s">
        <v>128</v>
      </c>
    </row>
    <row r="348" spans="2:51" s="14" customFormat="1" ht="12" hidden="1">
      <c r="B348" s="158"/>
      <c r="D348" s="152" t="s">
        <v>140</v>
      </c>
      <c r="E348" s="159" t="s">
        <v>1</v>
      </c>
      <c r="F348" s="160" t="s">
        <v>329</v>
      </c>
      <c r="H348" s="161">
        <v>15.054</v>
      </c>
      <c r="L348" s="158"/>
      <c r="M348" s="162"/>
      <c r="N348" s="163"/>
      <c r="O348" s="163"/>
      <c r="P348" s="163"/>
      <c r="Q348" s="163"/>
      <c r="R348" s="163"/>
      <c r="S348" s="163"/>
      <c r="T348" s="164"/>
      <c r="AT348" s="159" t="s">
        <v>140</v>
      </c>
      <c r="AU348" s="159" t="s">
        <v>138</v>
      </c>
      <c r="AV348" s="14" t="s">
        <v>78</v>
      </c>
      <c r="AW348" s="14" t="s">
        <v>28</v>
      </c>
      <c r="AX348" s="14" t="s">
        <v>71</v>
      </c>
      <c r="AY348" s="159" t="s">
        <v>128</v>
      </c>
    </row>
    <row r="349" spans="2:51" s="14" customFormat="1" ht="12" hidden="1">
      <c r="B349" s="158"/>
      <c r="D349" s="152" t="s">
        <v>140</v>
      </c>
      <c r="E349" s="159" t="s">
        <v>1</v>
      </c>
      <c r="F349" s="160" t="s">
        <v>330</v>
      </c>
      <c r="H349" s="161">
        <v>15.054</v>
      </c>
      <c r="L349" s="158"/>
      <c r="M349" s="162"/>
      <c r="N349" s="163"/>
      <c r="O349" s="163"/>
      <c r="P349" s="163"/>
      <c r="Q349" s="163"/>
      <c r="R349" s="163"/>
      <c r="S349" s="163"/>
      <c r="T349" s="164"/>
      <c r="AT349" s="159" t="s">
        <v>140</v>
      </c>
      <c r="AU349" s="159" t="s">
        <v>138</v>
      </c>
      <c r="AV349" s="14" t="s">
        <v>78</v>
      </c>
      <c r="AW349" s="14" t="s">
        <v>28</v>
      </c>
      <c r="AX349" s="14" t="s">
        <v>71</v>
      </c>
      <c r="AY349" s="159" t="s">
        <v>128</v>
      </c>
    </row>
    <row r="350" spans="2:51" s="15" customFormat="1" ht="12" hidden="1">
      <c r="B350" s="165"/>
      <c r="D350" s="152" t="s">
        <v>140</v>
      </c>
      <c r="E350" s="166" t="s">
        <v>1</v>
      </c>
      <c r="F350" s="167" t="s">
        <v>149</v>
      </c>
      <c r="H350" s="168">
        <v>122.632</v>
      </c>
      <c r="L350" s="165"/>
      <c r="M350" s="169"/>
      <c r="N350" s="170"/>
      <c r="O350" s="170"/>
      <c r="P350" s="170"/>
      <c r="Q350" s="170"/>
      <c r="R350" s="170"/>
      <c r="S350" s="170"/>
      <c r="T350" s="171"/>
      <c r="AT350" s="166" t="s">
        <v>140</v>
      </c>
      <c r="AU350" s="166" t="s">
        <v>138</v>
      </c>
      <c r="AV350" s="15" t="s">
        <v>138</v>
      </c>
      <c r="AW350" s="15" t="s">
        <v>28</v>
      </c>
      <c r="AX350" s="15" t="s">
        <v>71</v>
      </c>
      <c r="AY350" s="166" t="s">
        <v>128</v>
      </c>
    </row>
    <row r="351" spans="2:51" s="16" customFormat="1" ht="12" hidden="1">
      <c r="B351" s="172"/>
      <c r="D351" s="152" t="s">
        <v>140</v>
      </c>
      <c r="E351" s="173" t="s">
        <v>1</v>
      </c>
      <c r="F351" s="174" t="s">
        <v>187</v>
      </c>
      <c r="H351" s="175">
        <v>447.8299999999999</v>
      </c>
      <c r="L351" s="172"/>
      <c r="M351" s="176"/>
      <c r="N351" s="177"/>
      <c r="O351" s="177"/>
      <c r="P351" s="177"/>
      <c r="Q351" s="177"/>
      <c r="R351" s="177"/>
      <c r="S351" s="177"/>
      <c r="T351" s="178"/>
      <c r="AT351" s="173" t="s">
        <v>140</v>
      </c>
      <c r="AU351" s="173" t="s">
        <v>138</v>
      </c>
      <c r="AV351" s="16" t="s">
        <v>137</v>
      </c>
      <c r="AW351" s="16" t="s">
        <v>28</v>
      </c>
      <c r="AX351" s="16" t="s">
        <v>76</v>
      </c>
      <c r="AY351" s="173" t="s">
        <v>128</v>
      </c>
    </row>
    <row r="352" spans="1:65" s="2" customFormat="1" ht="21.75" customHeight="1">
      <c r="A352" s="30"/>
      <c r="B352" s="137"/>
      <c r="C352" s="138" t="s">
        <v>331</v>
      </c>
      <c r="D352" s="138" t="s">
        <v>133</v>
      </c>
      <c r="E352" s="139" t="s">
        <v>332</v>
      </c>
      <c r="F352" s="140" t="s">
        <v>333</v>
      </c>
      <c r="G352" s="141" t="s">
        <v>136</v>
      </c>
      <c r="H352" s="142">
        <v>20.16</v>
      </c>
      <c r="I352" s="143"/>
      <c r="J352" s="143">
        <f>ROUND(I352*H352,2)</f>
        <v>0</v>
      </c>
      <c r="K352" s="144"/>
      <c r="L352" s="31"/>
      <c r="M352" s="145" t="s">
        <v>1</v>
      </c>
      <c r="N352" s="146" t="s">
        <v>36</v>
      </c>
      <c r="O352" s="147">
        <v>0.939</v>
      </c>
      <c r="P352" s="147">
        <f>O352*H352</f>
        <v>18.930239999999998</v>
      </c>
      <c r="Q352" s="147">
        <v>0</v>
      </c>
      <c r="R352" s="147">
        <f>Q352*H352</f>
        <v>0</v>
      </c>
      <c r="S352" s="147">
        <v>0.076</v>
      </c>
      <c r="T352" s="148">
        <f>S352*H352</f>
        <v>1.53216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49" t="s">
        <v>137</v>
      </c>
      <c r="AT352" s="149" t="s">
        <v>133</v>
      </c>
      <c r="AU352" s="149" t="s">
        <v>138</v>
      </c>
      <c r="AY352" s="18" t="s">
        <v>128</v>
      </c>
      <c r="BE352" s="150">
        <f>IF(N352="základní",J352,0)</f>
        <v>0</v>
      </c>
      <c r="BF352" s="150">
        <f>IF(N352="snížená",J352,0)</f>
        <v>0</v>
      </c>
      <c r="BG352" s="150">
        <f>IF(N352="zákl. přenesená",J352,0)</f>
        <v>0</v>
      </c>
      <c r="BH352" s="150">
        <f>IF(N352="sníž. přenesená",J352,0)</f>
        <v>0</v>
      </c>
      <c r="BI352" s="150">
        <f>IF(N352="nulová",J352,0)</f>
        <v>0</v>
      </c>
      <c r="BJ352" s="18" t="s">
        <v>76</v>
      </c>
      <c r="BK352" s="150">
        <f>ROUND(I352*H352,2)</f>
        <v>0</v>
      </c>
      <c r="BL352" s="18" t="s">
        <v>137</v>
      </c>
      <c r="BM352" s="149" t="s">
        <v>334</v>
      </c>
    </row>
    <row r="353" spans="2:51" s="14" customFormat="1" ht="12">
      <c r="B353" s="158"/>
      <c r="D353" s="152" t="s">
        <v>140</v>
      </c>
      <c r="E353" s="159" t="s">
        <v>1</v>
      </c>
      <c r="F353" s="160" t="s">
        <v>335</v>
      </c>
      <c r="H353" s="161">
        <v>5.04</v>
      </c>
      <c r="L353" s="158"/>
      <c r="M353" s="162"/>
      <c r="N353" s="163"/>
      <c r="O353" s="163"/>
      <c r="P353" s="163"/>
      <c r="Q353" s="163"/>
      <c r="R353" s="163"/>
      <c r="S353" s="163"/>
      <c r="T353" s="164"/>
      <c r="AT353" s="159" t="s">
        <v>140</v>
      </c>
      <c r="AU353" s="159" t="s">
        <v>138</v>
      </c>
      <c r="AV353" s="14" t="s">
        <v>78</v>
      </c>
      <c r="AW353" s="14" t="s">
        <v>28</v>
      </c>
      <c r="AX353" s="14" t="s">
        <v>71</v>
      </c>
      <c r="AY353" s="159" t="s">
        <v>128</v>
      </c>
    </row>
    <row r="354" spans="2:51" s="14" customFormat="1" ht="12">
      <c r="B354" s="158"/>
      <c r="D354" s="152" t="s">
        <v>140</v>
      </c>
      <c r="E354" s="159" t="s">
        <v>1</v>
      </c>
      <c r="F354" s="160" t="s">
        <v>336</v>
      </c>
      <c r="H354" s="161">
        <v>5.04</v>
      </c>
      <c r="L354" s="158"/>
      <c r="M354" s="162"/>
      <c r="N354" s="163"/>
      <c r="O354" s="163"/>
      <c r="P354" s="163"/>
      <c r="Q354" s="163"/>
      <c r="R354" s="163"/>
      <c r="S354" s="163"/>
      <c r="T354" s="164"/>
      <c r="AT354" s="159" t="s">
        <v>140</v>
      </c>
      <c r="AU354" s="159" t="s">
        <v>138</v>
      </c>
      <c r="AV354" s="14" t="s">
        <v>78</v>
      </c>
      <c r="AW354" s="14" t="s">
        <v>28</v>
      </c>
      <c r="AX354" s="14" t="s">
        <v>71</v>
      </c>
      <c r="AY354" s="159" t="s">
        <v>128</v>
      </c>
    </row>
    <row r="355" spans="2:51" s="14" customFormat="1" ht="12">
      <c r="B355" s="158"/>
      <c r="D355" s="152" t="s">
        <v>140</v>
      </c>
      <c r="E355" s="159" t="s">
        <v>1</v>
      </c>
      <c r="F355" s="160" t="s">
        <v>337</v>
      </c>
      <c r="H355" s="161">
        <v>5.04</v>
      </c>
      <c r="L355" s="158"/>
      <c r="M355" s="162"/>
      <c r="N355" s="163"/>
      <c r="O355" s="163"/>
      <c r="P355" s="163"/>
      <c r="Q355" s="163"/>
      <c r="R355" s="163"/>
      <c r="S355" s="163"/>
      <c r="T355" s="164"/>
      <c r="AT355" s="159" t="s">
        <v>140</v>
      </c>
      <c r="AU355" s="159" t="s">
        <v>138</v>
      </c>
      <c r="AV355" s="14" t="s">
        <v>78</v>
      </c>
      <c r="AW355" s="14" t="s">
        <v>28</v>
      </c>
      <c r="AX355" s="14" t="s">
        <v>71</v>
      </c>
      <c r="AY355" s="159" t="s">
        <v>128</v>
      </c>
    </row>
    <row r="356" spans="2:51" s="14" customFormat="1" ht="12">
      <c r="B356" s="158"/>
      <c r="D356" s="152" t="s">
        <v>140</v>
      </c>
      <c r="E356" s="159" t="s">
        <v>1</v>
      </c>
      <c r="F356" s="160" t="s">
        <v>338</v>
      </c>
      <c r="H356" s="161">
        <v>5.04</v>
      </c>
      <c r="L356" s="158"/>
      <c r="M356" s="162"/>
      <c r="N356" s="163"/>
      <c r="O356" s="163"/>
      <c r="P356" s="163"/>
      <c r="Q356" s="163"/>
      <c r="R356" s="163"/>
      <c r="S356" s="163"/>
      <c r="T356" s="164"/>
      <c r="AT356" s="159" t="s">
        <v>140</v>
      </c>
      <c r="AU356" s="159" t="s">
        <v>138</v>
      </c>
      <c r="AV356" s="14" t="s">
        <v>78</v>
      </c>
      <c r="AW356" s="14" t="s">
        <v>28</v>
      </c>
      <c r="AX356" s="14" t="s">
        <v>71</v>
      </c>
      <c r="AY356" s="159" t="s">
        <v>128</v>
      </c>
    </row>
    <row r="357" spans="2:51" s="16" customFormat="1" ht="12">
      <c r="B357" s="172"/>
      <c r="D357" s="152" t="s">
        <v>140</v>
      </c>
      <c r="E357" s="173" t="s">
        <v>1</v>
      </c>
      <c r="F357" s="174" t="s">
        <v>187</v>
      </c>
      <c r="H357" s="175">
        <v>20.16</v>
      </c>
      <c r="L357" s="172"/>
      <c r="M357" s="176"/>
      <c r="N357" s="177"/>
      <c r="O357" s="177"/>
      <c r="P357" s="177"/>
      <c r="Q357" s="177"/>
      <c r="R357" s="177"/>
      <c r="S357" s="177"/>
      <c r="T357" s="178"/>
      <c r="AT357" s="173" t="s">
        <v>140</v>
      </c>
      <c r="AU357" s="173" t="s">
        <v>138</v>
      </c>
      <c r="AV357" s="16" t="s">
        <v>137</v>
      </c>
      <c r="AW357" s="16" t="s">
        <v>28</v>
      </c>
      <c r="AX357" s="16" t="s">
        <v>76</v>
      </c>
      <c r="AY357" s="173" t="s">
        <v>128</v>
      </c>
    </row>
    <row r="358" spans="1:65" s="2" customFormat="1" ht="24.2" customHeight="1">
      <c r="A358" s="30"/>
      <c r="B358" s="137"/>
      <c r="C358" s="138" t="s">
        <v>8</v>
      </c>
      <c r="D358" s="138" t="s">
        <v>133</v>
      </c>
      <c r="E358" s="139" t="s">
        <v>339</v>
      </c>
      <c r="F358" s="140" t="s">
        <v>340</v>
      </c>
      <c r="G358" s="141" t="s">
        <v>341</v>
      </c>
      <c r="H358" s="142">
        <v>137.05</v>
      </c>
      <c r="I358" s="143"/>
      <c r="J358" s="143">
        <f>ROUND(I358*H358,2)</f>
        <v>0</v>
      </c>
      <c r="K358" s="144"/>
      <c r="L358" s="31"/>
      <c r="M358" s="145" t="s">
        <v>1</v>
      </c>
      <c r="N358" s="146" t="s">
        <v>36</v>
      </c>
      <c r="O358" s="147">
        <v>0.205</v>
      </c>
      <c r="P358" s="147">
        <f>O358*H358</f>
        <v>28.09525</v>
      </c>
      <c r="Q358" s="147">
        <v>0</v>
      </c>
      <c r="R358" s="147">
        <f>Q358*H358</f>
        <v>0</v>
      </c>
      <c r="S358" s="147">
        <v>0.002</v>
      </c>
      <c r="T358" s="148">
        <f>S358*H358</f>
        <v>0.2741</v>
      </c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R358" s="149" t="s">
        <v>137</v>
      </c>
      <c r="AT358" s="149" t="s">
        <v>133</v>
      </c>
      <c r="AU358" s="149" t="s">
        <v>138</v>
      </c>
      <c r="AY358" s="18" t="s">
        <v>128</v>
      </c>
      <c r="BE358" s="150">
        <f>IF(N358="základní",J358,0)</f>
        <v>0</v>
      </c>
      <c r="BF358" s="150">
        <f>IF(N358="snížená",J358,0)</f>
        <v>0</v>
      </c>
      <c r="BG358" s="150">
        <f>IF(N358="zákl. přenesená",J358,0)</f>
        <v>0</v>
      </c>
      <c r="BH358" s="150">
        <f>IF(N358="sníž. přenesená",J358,0)</f>
        <v>0</v>
      </c>
      <c r="BI358" s="150">
        <f>IF(N358="nulová",J358,0)</f>
        <v>0</v>
      </c>
      <c r="BJ358" s="18" t="s">
        <v>76</v>
      </c>
      <c r="BK358" s="150">
        <f>ROUND(I358*H358,2)</f>
        <v>0</v>
      </c>
      <c r="BL358" s="18" t="s">
        <v>137</v>
      </c>
      <c r="BM358" s="149" t="s">
        <v>342</v>
      </c>
    </row>
    <row r="359" spans="2:51" s="13" customFormat="1" ht="12" hidden="1">
      <c r="B359" s="151"/>
      <c r="D359" s="152" t="s">
        <v>140</v>
      </c>
      <c r="E359" s="153" t="s">
        <v>1</v>
      </c>
      <c r="F359" s="154" t="s">
        <v>343</v>
      </c>
      <c r="H359" s="153" t="s">
        <v>1</v>
      </c>
      <c r="L359" s="151"/>
      <c r="M359" s="155"/>
      <c r="N359" s="156"/>
      <c r="O359" s="156"/>
      <c r="P359" s="156"/>
      <c r="Q359" s="156"/>
      <c r="R359" s="156"/>
      <c r="S359" s="156"/>
      <c r="T359" s="157"/>
      <c r="AT359" s="153" t="s">
        <v>140</v>
      </c>
      <c r="AU359" s="153" t="s">
        <v>138</v>
      </c>
      <c r="AV359" s="13" t="s">
        <v>76</v>
      </c>
      <c r="AW359" s="13" t="s">
        <v>28</v>
      </c>
      <c r="AX359" s="13" t="s">
        <v>71</v>
      </c>
      <c r="AY359" s="153" t="s">
        <v>128</v>
      </c>
    </row>
    <row r="360" spans="2:51" s="13" customFormat="1" ht="12" hidden="1">
      <c r="B360" s="151"/>
      <c r="D360" s="152" t="s">
        <v>140</v>
      </c>
      <c r="E360" s="153" t="s">
        <v>1</v>
      </c>
      <c r="F360" s="154" t="s">
        <v>142</v>
      </c>
      <c r="H360" s="153" t="s">
        <v>1</v>
      </c>
      <c r="L360" s="151"/>
      <c r="M360" s="155"/>
      <c r="N360" s="156"/>
      <c r="O360" s="156"/>
      <c r="P360" s="156"/>
      <c r="Q360" s="156"/>
      <c r="R360" s="156"/>
      <c r="S360" s="156"/>
      <c r="T360" s="157"/>
      <c r="AT360" s="153" t="s">
        <v>140</v>
      </c>
      <c r="AU360" s="153" t="s">
        <v>138</v>
      </c>
      <c r="AV360" s="13" t="s">
        <v>76</v>
      </c>
      <c r="AW360" s="13" t="s">
        <v>28</v>
      </c>
      <c r="AX360" s="13" t="s">
        <v>71</v>
      </c>
      <c r="AY360" s="153" t="s">
        <v>128</v>
      </c>
    </row>
    <row r="361" spans="2:51" s="14" customFormat="1" ht="12" hidden="1">
      <c r="B361" s="158"/>
      <c r="D361" s="152" t="s">
        <v>140</v>
      </c>
      <c r="E361" s="159" t="s">
        <v>1</v>
      </c>
      <c r="F361" s="160" t="s">
        <v>344</v>
      </c>
      <c r="H361" s="161">
        <v>4.7</v>
      </c>
      <c r="L361" s="158"/>
      <c r="M361" s="162"/>
      <c r="N361" s="163"/>
      <c r="O361" s="163"/>
      <c r="P361" s="163"/>
      <c r="Q361" s="163"/>
      <c r="R361" s="163"/>
      <c r="S361" s="163"/>
      <c r="T361" s="164"/>
      <c r="AT361" s="159" t="s">
        <v>140</v>
      </c>
      <c r="AU361" s="159" t="s">
        <v>138</v>
      </c>
      <c r="AV361" s="14" t="s">
        <v>78</v>
      </c>
      <c r="AW361" s="14" t="s">
        <v>28</v>
      </c>
      <c r="AX361" s="14" t="s">
        <v>71</v>
      </c>
      <c r="AY361" s="159" t="s">
        <v>128</v>
      </c>
    </row>
    <row r="362" spans="2:51" s="14" customFormat="1" ht="12" hidden="1">
      <c r="B362" s="158"/>
      <c r="D362" s="152" t="s">
        <v>140</v>
      </c>
      <c r="E362" s="159" t="s">
        <v>1</v>
      </c>
      <c r="F362" s="160" t="s">
        <v>345</v>
      </c>
      <c r="H362" s="161">
        <v>4.7</v>
      </c>
      <c r="L362" s="158"/>
      <c r="M362" s="162"/>
      <c r="N362" s="163"/>
      <c r="O362" s="163"/>
      <c r="P362" s="163"/>
      <c r="Q362" s="163"/>
      <c r="R362" s="163"/>
      <c r="S362" s="163"/>
      <c r="T362" s="164"/>
      <c r="AT362" s="159" t="s">
        <v>140</v>
      </c>
      <c r="AU362" s="159" t="s">
        <v>138</v>
      </c>
      <c r="AV362" s="14" t="s">
        <v>78</v>
      </c>
      <c r="AW362" s="14" t="s">
        <v>28</v>
      </c>
      <c r="AX362" s="14" t="s">
        <v>71</v>
      </c>
      <c r="AY362" s="159" t="s">
        <v>128</v>
      </c>
    </row>
    <row r="363" spans="2:51" s="14" customFormat="1" ht="12" hidden="1">
      <c r="B363" s="158"/>
      <c r="D363" s="152" t="s">
        <v>140</v>
      </c>
      <c r="E363" s="159" t="s">
        <v>1</v>
      </c>
      <c r="F363" s="160" t="s">
        <v>346</v>
      </c>
      <c r="H363" s="161">
        <v>4.7</v>
      </c>
      <c r="L363" s="158"/>
      <c r="M363" s="162"/>
      <c r="N363" s="163"/>
      <c r="O363" s="163"/>
      <c r="P363" s="163"/>
      <c r="Q363" s="163"/>
      <c r="R363" s="163"/>
      <c r="S363" s="163"/>
      <c r="T363" s="164"/>
      <c r="AT363" s="159" t="s">
        <v>140</v>
      </c>
      <c r="AU363" s="159" t="s">
        <v>138</v>
      </c>
      <c r="AV363" s="14" t="s">
        <v>78</v>
      </c>
      <c r="AW363" s="14" t="s">
        <v>28</v>
      </c>
      <c r="AX363" s="14" t="s">
        <v>71</v>
      </c>
      <c r="AY363" s="159" t="s">
        <v>128</v>
      </c>
    </row>
    <row r="364" spans="2:51" s="14" customFormat="1" ht="12" hidden="1">
      <c r="B364" s="158"/>
      <c r="D364" s="152" t="s">
        <v>140</v>
      </c>
      <c r="E364" s="159" t="s">
        <v>1</v>
      </c>
      <c r="F364" s="160" t="s">
        <v>347</v>
      </c>
      <c r="H364" s="161">
        <v>4.75</v>
      </c>
      <c r="L364" s="158"/>
      <c r="M364" s="162"/>
      <c r="N364" s="163"/>
      <c r="O364" s="163"/>
      <c r="P364" s="163"/>
      <c r="Q364" s="163"/>
      <c r="R364" s="163"/>
      <c r="S364" s="163"/>
      <c r="T364" s="164"/>
      <c r="AT364" s="159" t="s">
        <v>140</v>
      </c>
      <c r="AU364" s="159" t="s">
        <v>138</v>
      </c>
      <c r="AV364" s="14" t="s">
        <v>78</v>
      </c>
      <c r="AW364" s="14" t="s">
        <v>28</v>
      </c>
      <c r="AX364" s="14" t="s">
        <v>71</v>
      </c>
      <c r="AY364" s="159" t="s">
        <v>128</v>
      </c>
    </row>
    <row r="365" spans="2:51" s="14" customFormat="1" ht="12" hidden="1">
      <c r="B365" s="158"/>
      <c r="D365" s="152" t="s">
        <v>140</v>
      </c>
      <c r="E365" s="159" t="s">
        <v>1</v>
      </c>
      <c r="F365" s="160" t="s">
        <v>348</v>
      </c>
      <c r="H365" s="161">
        <v>4.85</v>
      </c>
      <c r="L365" s="158"/>
      <c r="M365" s="162"/>
      <c r="N365" s="163"/>
      <c r="O365" s="163"/>
      <c r="P365" s="163"/>
      <c r="Q365" s="163"/>
      <c r="R365" s="163"/>
      <c r="S365" s="163"/>
      <c r="T365" s="164"/>
      <c r="AT365" s="159" t="s">
        <v>140</v>
      </c>
      <c r="AU365" s="159" t="s">
        <v>138</v>
      </c>
      <c r="AV365" s="14" t="s">
        <v>78</v>
      </c>
      <c r="AW365" s="14" t="s">
        <v>28</v>
      </c>
      <c r="AX365" s="14" t="s">
        <v>71</v>
      </c>
      <c r="AY365" s="159" t="s">
        <v>128</v>
      </c>
    </row>
    <row r="366" spans="2:51" s="14" customFormat="1" ht="12" hidden="1">
      <c r="B366" s="158"/>
      <c r="D366" s="152" t="s">
        <v>140</v>
      </c>
      <c r="E366" s="159" t="s">
        <v>1</v>
      </c>
      <c r="F366" s="160" t="s">
        <v>349</v>
      </c>
      <c r="H366" s="161">
        <v>4.65</v>
      </c>
      <c r="L366" s="158"/>
      <c r="M366" s="162"/>
      <c r="N366" s="163"/>
      <c r="O366" s="163"/>
      <c r="P366" s="163"/>
      <c r="Q366" s="163"/>
      <c r="R366" s="163"/>
      <c r="S366" s="163"/>
      <c r="T366" s="164"/>
      <c r="AT366" s="159" t="s">
        <v>140</v>
      </c>
      <c r="AU366" s="159" t="s">
        <v>138</v>
      </c>
      <c r="AV366" s="14" t="s">
        <v>78</v>
      </c>
      <c r="AW366" s="14" t="s">
        <v>28</v>
      </c>
      <c r="AX366" s="14" t="s">
        <v>71</v>
      </c>
      <c r="AY366" s="159" t="s">
        <v>128</v>
      </c>
    </row>
    <row r="367" spans="2:51" s="15" customFormat="1" ht="12" hidden="1">
      <c r="B367" s="165"/>
      <c r="D367" s="152" t="s">
        <v>140</v>
      </c>
      <c r="E367" s="166" t="s">
        <v>1</v>
      </c>
      <c r="F367" s="167" t="s">
        <v>149</v>
      </c>
      <c r="H367" s="168">
        <v>28.35</v>
      </c>
      <c r="L367" s="165"/>
      <c r="M367" s="169"/>
      <c r="N367" s="170"/>
      <c r="O367" s="170"/>
      <c r="P367" s="170"/>
      <c r="Q367" s="170"/>
      <c r="R367" s="170"/>
      <c r="S367" s="170"/>
      <c r="T367" s="171"/>
      <c r="AT367" s="166" t="s">
        <v>140</v>
      </c>
      <c r="AU367" s="166" t="s">
        <v>138</v>
      </c>
      <c r="AV367" s="15" t="s">
        <v>138</v>
      </c>
      <c r="AW367" s="15" t="s">
        <v>28</v>
      </c>
      <c r="AX367" s="15" t="s">
        <v>71</v>
      </c>
      <c r="AY367" s="166" t="s">
        <v>128</v>
      </c>
    </row>
    <row r="368" spans="2:51" s="13" customFormat="1" ht="12" hidden="1">
      <c r="B368" s="151"/>
      <c r="D368" s="152" t="s">
        <v>140</v>
      </c>
      <c r="E368" s="153" t="s">
        <v>1</v>
      </c>
      <c r="F368" s="154" t="s">
        <v>150</v>
      </c>
      <c r="H368" s="153" t="s">
        <v>1</v>
      </c>
      <c r="L368" s="151"/>
      <c r="M368" s="155"/>
      <c r="N368" s="156"/>
      <c r="O368" s="156"/>
      <c r="P368" s="156"/>
      <c r="Q368" s="156"/>
      <c r="R368" s="156"/>
      <c r="S368" s="156"/>
      <c r="T368" s="157"/>
      <c r="AT368" s="153" t="s">
        <v>140</v>
      </c>
      <c r="AU368" s="153" t="s">
        <v>138</v>
      </c>
      <c r="AV368" s="13" t="s">
        <v>76</v>
      </c>
      <c r="AW368" s="13" t="s">
        <v>28</v>
      </c>
      <c r="AX368" s="13" t="s">
        <v>71</v>
      </c>
      <c r="AY368" s="153" t="s">
        <v>128</v>
      </c>
    </row>
    <row r="369" spans="2:51" s="14" customFormat="1" ht="12" hidden="1">
      <c r="B369" s="158"/>
      <c r="D369" s="152" t="s">
        <v>140</v>
      </c>
      <c r="E369" s="159" t="s">
        <v>1</v>
      </c>
      <c r="F369" s="160" t="s">
        <v>350</v>
      </c>
      <c r="H369" s="161">
        <v>4.7</v>
      </c>
      <c r="L369" s="158"/>
      <c r="M369" s="162"/>
      <c r="N369" s="163"/>
      <c r="O369" s="163"/>
      <c r="P369" s="163"/>
      <c r="Q369" s="163"/>
      <c r="R369" s="163"/>
      <c r="S369" s="163"/>
      <c r="T369" s="164"/>
      <c r="AT369" s="159" t="s">
        <v>140</v>
      </c>
      <c r="AU369" s="159" t="s">
        <v>138</v>
      </c>
      <c r="AV369" s="14" t="s">
        <v>78</v>
      </c>
      <c r="AW369" s="14" t="s">
        <v>28</v>
      </c>
      <c r="AX369" s="14" t="s">
        <v>71</v>
      </c>
      <c r="AY369" s="159" t="s">
        <v>128</v>
      </c>
    </row>
    <row r="370" spans="2:51" s="14" customFormat="1" ht="12" hidden="1">
      <c r="B370" s="158"/>
      <c r="D370" s="152" t="s">
        <v>140</v>
      </c>
      <c r="E370" s="159" t="s">
        <v>1</v>
      </c>
      <c r="F370" s="160" t="s">
        <v>351</v>
      </c>
      <c r="H370" s="161">
        <v>4.7</v>
      </c>
      <c r="L370" s="158"/>
      <c r="M370" s="162"/>
      <c r="N370" s="163"/>
      <c r="O370" s="163"/>
      <c r="P370" s="163"/>
      <c r="Q370" s="163"/>
      <c r="R370" s="163"/>
      <c r="S370" s="163"/>
      <c r="T370" s="164"/>
      <c r="AT370" s="159" t="s">
        <v>140</v>
      </c>
      <c r="AU370" s="159" t="s">
        <v>138</v>
      </c>
      <c r="AV370" s="14" t="s">
        <v>78</v>
      </c>
      <c r="AW370" s="14" t="s">
        <v>28</v>
      </c>
      <c r="AX370" s="14" t="s">
        <v>71</v>
      </c>
      <c r="AY370" s="159" t="s">
        <v>128</v>
      </c>
    </row>
    <row r="371" spans="2:51" s="14" customFormat="1" ht="12" hidden="1">
      <c r="B371" s="158"/>
      <c r="D371" s="152" t="s">
        <v>140</v>
      </c>
      <c r="E371" s="159" t="s">
        <v>1</v>
      </c>
      <c r="F371" s="160" t="s">
        <v>352</v>
      </c>
      <c r="H371" s="161">
        <v>5</v>
      </c>
      <c r="L371" s="158"/>
      <c r="M371" s="162"/>
      <c r="N371" s="163"/>
      <c r="O371" s="163"/>
      <c r="P371" s="163"/>
      <c r="Q371" s="163"/>
      <c r="R371" s="163"/>
      <c r="S371" s="163"/>
      <c r="T371" s="164"/>
      <c r="AT371" s="159" t="s">
        <v>140</v>
      </c>
      <c r="AU371" s="159" t="s">
        <v>138</v>
      </c>
      <c r="AV371" s="14" t="s">
        <v>78</v>
      </c>
      <c r="AW371" s="14" t="s">
        <v>28</v>
      </c>
      <c r="AX371" s="14" t="s">
        <v>71</v>
      </c>
      <c r="AY371" s="159" t="s">
        <v>128</v>
      </c>
    </row>
    <row r="372" spans="2:51" s="14" customFormat="1" ht="12" hidden="1">
      <c r="B372" s="158"/>
      <c r="D372" s="152" t="s">
        <v>140</v>
      </c>
      <c r="E372" s="159" t="s">
        <v>1</v>
      </c>
      <c r="F372" s="160" t="s">
        <v>353</v>
      </c>
      <c r="H372" s="161">
        <v>4.85</v>
      </c>
      <c r="L372" s="158"/>
      <c r="M372" s="162"/>
      <c r="N372" s="163"/>
      <c r="O372" s="163"/>
      <c r="P372" s="163"/>
      <c r="Q372" s="163"/>
      <c r="R372" s="163"/>
      <c r="S372" s="163"/>
      <c r="T372" s="164"/>
      <c r="AT372" s="159" t="s">
        <v>140</v>
      </c>
      <c r="AU372" s="159" t="s">
        <v>138</v>
      </c>
      <c r="AV372" s="14" t="s">
        <v>78</v>
      </c>
      <c r="AW372" s="14" t="s">
        <v>28</v>
      </c>
      <c r="AX372" s="14" t="s">
        <v>71</v>
      </c>
      <c r="AY372" s="159" t="s">
        <v>128</v>
      </c>
    </row>
    <row r="373" spans="2:51" s="14" customFormat="1" ht="12" hidden="1">
      <c r="B373" s="158"/>
      <c r="D373" s="152" t="s">
        <v>140</v>
      </c>
      <c r="E373" s="159" t="s">
        <v>1</v>
      </c>
      <c r="F373" s="160" t="s">
        <v>354</v>
      </c>
      <c r="H373" s="161">
        <v>4.65</v>
      </c>
      <c r="L373" s="158"/>
      <c r="M373" s="162"/>
      <c r="N373" s="163"/>
      <c r="O373" s="163"/>
      <c r="P373" s="163"/>
      <c r="Q373" s="163"/>
      <c r="R373" s="163"/>
      <c r="S373" s="163"/>
      <c r="T373" s="164"/>
      <c r="AT373" s="159" t="s">
        <v>140</v>
      </c>
      <c r="AU373" s="159" t="s">
        <v>138</v>
      </c>
      <c r="AV373" s="14" t="s">
        <v>78</v>
      </c>
      <c r="AW373" s="14" t="s">
        <v>28</v>
      </c>
      <c r="AX373" s="14" t="s">
        <v>71</v>
      </c>
      <c r="AY373" s="159" t="s">
        <v>128</v>
      </c>
    </row>
    <row r="374" spans="2:51" s="14" customFormat="1" ht="12" hidden="1">
      <c r="B374" s="158"/>
      <c r="D374" s="152" t="s">
        <v>140</v>
      </c>
      <c r="E374" s="159" t="s">
        <v>1</v>
      </c>
      <c r="F374" s="160" t="s">
        <v>355</v>
      </c>
      <c r="H374" s="161">
        <v>4.65</v>
      </c>
      <c r="L374" s="158"/>
      <c r="M374" s="162"/>
      <c r="N374" s="163"/>
      <c r="O374" s="163"/>
      <c r="P374" s="163"/>
      <c r="Q374" s="163"/>
      <c r="R374" s="163"/>
      <c r="S374" s="163"/>
      <c r="T374" s="164"/>
      <c r="AT374" s="159" t="s">
        <v>140</v>
      </c>
      <c r="AU374" s="159" t="s">
        <v>138</v>
      </c>
      <c r="AV374" s="14" t="s">
        <v>78</v>
      </c>
      <c r="AW374" s="14" t="s">
        <v>28</v>
      </c>
      <c r="AX374" s="14" t="s">
        <v>71</v>
      </c>
      <c r="AY374" s="159" t="s">
        <v>128</v>
      </c>
    </row>
    <row r="375" spans="2:51" s="14" customFormat="1" ht="12" hidden="1">
      <c r="B375" s="158"/>
      <c r="D375" s="152" t="s">
        <v>140</v>
      </c>
      <c r="E375" s="159" t="s">
        <v>1</v>
      </c>
      <c r="F375" s="160" t="s">
        <v>356</v>
      </c>
      <c r="H375" s="161">
        <v>4.65</v>
      </c>
      <c r="L375" s="158"/>
      <c r="M375" s="162"/>
      <c r="N375" s="163"/>
      <c r="O375" s="163"/>
      <c r="P375" s="163"/>
      <c r="Q375" s="163"/>
      <c r="R375" s="163"/>
      <c r="S375" s="163"/>
      <c r="T375" s="164"/>
      <c r="AT375" s="159" t="s">
        <v>140</v>
      </c>
      <c r="AU375" s="159" t="s">
        <v>138</v>
      </c>
      <c r="AV375" s="14" t="s">
        <v>78</v>
      </c>
      <c r="AW375" s="14" t="s">
        <v>28</v>
      </c>
      <c r="AX375" s="14" t="s">
        <v>71</v>
      </c>
      <c r="AY375" s="159" t="s">
        <v>128</v>
      </c>
    </row>
    <row r="376" spans="2:51" s="15" customFormat="1" ht="12" hidden="1">
      <c r="B376" s="165"/>
      <c r="D376" s="152" t="s">
        <v>140</v>
      </c>
      <c r="E376" s="166" t="s">
        <v>1</v>
      </c>
      <c r="F376" s="167" t="s">
        <v>149</v>
      </c>
      <c r="H376" s="168">
        <v>33.199999999999996</v>
      </c>
      <c r="L376" s="165"/>
      <c r="M376" s="169"/>
      <c r="N376" s="170"/>
      <c r="O376" s="170"/>
      <c r="P376" s="170"/>
      <c r="Q376" s="170"/>
      <c r="R376" s="170"/>
      <c r="S376" s="170"/>
      <c r="T376" s="171"/>
      <c r="AT376" s="166" t="s">
        <v>140</v>
      </c>
      <c r="AU376" s="166" t="s">
        <v>138</v>
      </c>
      <c r="AV376" s="15" t="s">
        <v>138</v>
      </c>
      <c r="AW376" s="15" t="s">
        <v>28</v>
      </c>
      <c r="AX376" s="15" t="s">
        <v>71</v>
      </c>
      <c r="AY376" s="166" t="s">
        <v>128</v>
      </c>
    </row>
    <row r="377" spans="2:51" s="13" customFormat="1" ht="12" hidden="1">
      <c r="B377" s="151"/>
      <c r="D377" s="152" t="s">
        <v>140</v>
      </c>
      <c r="E377" s="153" t="s">
        <v>1</v>
      </c>
      <c r="F377" s="154" t="s">
        <v>158</v>
      </c>
      <c r="H377" s="153" t="s">
        <v>1</v>
      </c>
      <c r="L377" s="151"/>
      <c r="M377" s="155"/>
      <c r="N377" s="156"/>
      <c r="O377" s="156"/>
      <c r="P377" s="156"/>
      <c r="Q377" s="156"/>
      <c r="R377" s="156"/>
      <c r="S377" s="156"/>
      <c r="T377" s="157"/>
      <c r="AT377" s="153" t="s">
        <v>140</v>
      </c>
      <c r="AU377" s="153" t="s">
        <v>138</v>
      </c>
      <c r="AV377" s="13" t="s">
        <v>76</v>
      </c>
      <c r="AW377" s="13" t="s">
        <v>28</v>
      </c>
      <c r="AX377" s="13" t="s">
        <v>71</v>
      </c>
      <c r="AY377" s="153" t="s">
        <v>128</v>
      </c>
    </row>
    <row r="378" spans="2:51" s="14" customFormat="1" ht="12" hidden="1">
      <c r="B378" s="158"/>
      <c r="D378" s="152" t="s">
        <v>140</v>
      </c>
      <c r="E378" s="159" t="s">
        <v>1</v>
      </c>
      <c r="F378" s="160" t="s">
        <v>357</v>
      </c>
      <c r="H378" s="161">
        <v>4.7</v>
      </c>
      <c r="L378" s="158"/>
      <c r="M378" s="162"/>
      <c r="N378" s="163"/>
      <c r="O378" s="163"/>
      <c r="P378" s="163"/>
      <c r="Q378" s="163"/>
      <c r="R378" s="163"/>
      <c r="S378" s="163"/>
      <c r="T378" s="164"/>
      <c r="AT378" s="159" t="s">
        <v>140</v>
      </c>
      <c r="AU378" s="159" t="s">
        <v>138</v>
      </c>
      <c r="AV378" s="14" t="s">
        <v>78</v>
      </c>
      <c r="AW378" s="14" t="s">
        <v>28</v>
      </c>
      <c r="AX378" s="14" t="s">
        <v>71</v>
      </c>
      <c r="AY378" s="159" t="s">
        <v>128</v>
      </c>
    </row>
    <row r="379" spans="2:51" s="14" customFormat="1" ht="12" hidden="1">
      <c r="B379" s="158"/>
      <c r="D379" s="152" t="s">
        <v>140</v>
      </c>
      <c r="E379" s="159" t="s">
        <v>1</v>
      </c>
      <c r="F379" s="160" t="s">
        <v>358</v>
      </c>
      <c r="H379" s="161">
        <v>4.7</v>
      </c>
      <c r="L379" s="158"/>
      <c r="M379" s="162"/>
      <c r="N379" s="163"/>
      <c r="O379" s="163"/>
      <c r="P379" s="163"/>
      <c r="Q379" s="163"/>
      <c r="R379" s="163"/>
      <c r="S379" s="163"/>
      <c r="T379" s="164"/>
      <c r="AT379" s="159" t="s">
        <v>140</v>
      </c>
      <c r="AU379" s="159" t="s">
        <v>138</v>
      </c>
      <c r="AV379" s="14" t="s">
        <v>78</v>
      </c>
      <c r="AW379" s="14" t="s">
        <v>28</v>
      </c>
      <c r="AX379" s="14" t="s">
        <v>71</v>
      </c>
      <c r="AY379" s="159" t="s">
        <v>128</v>
      </c>
    </row>
    <row r="380" spans="2:51" s="14" customFormat="1" ht="12" hidden="1">
      <c r="B380" s="158"/>
      <c r="D380" s="152" t="s">
        <v>140</v>
      </c>
      <c r="E380" s="159" t="s">
        <v>1</v>
      </c>
      <c r="F380" s="160" t="s">
        <v>359</v>
      </c>
      <c r="H380" s="161">
        <v>4.7</v>
      </c>
      <c r="L380" s="158"/>
      <c r="M380" s="162"/>
      <c r="N380" s="163"/>
      <c r="O380" s="163"/>
      <c r="P380" s="163"/>
      <c r="Q380" s="163"/>
      <c r="R380" s="163"/>
      <c r="S380" s="163"/>
      <c r="T380" s="164"/>
      <c r="AT380" s="159" t="s">
        <v>140</v>
      </c>
      <c r="AU380" s="159" t="s">
        <v>138</v>
      </c>
      <c r="AV380" s="14" t="s">
        <v>78</v>
      </c>
      <c r="AW380" s="14" t="s">
        <v>28</v>
      </c>
      <c r="AX380" s="14" t="s">
        <v>71</v>
      </c>
      <c r="AY380" s="159" t="s">
        <v>128</v>
      </c>
    </row>
    <row r="381" spans="2:51" s="14" customFormat="1" ht="12" hidden="1">
      <c r="B381" s="158"/>
      <c r="D381" s="152" t="s">
        <v>140</v>
      </c>
      <c r="E381" s="159" t="s">
        <v>1</v>
      </c>
      <c r="F381" s="160" t="s">
        <v>360</v>
      </c>
      <c r="H381" s="161">
        <v>4.8</v>
      </c>
      <c r="L381" s="158"/>
      <c r="M381" s="162"/>
      <c r="N381" s="163"/>
      <c r="O381" s="163"/>
      <c r="P381" s="163"/>
      <c r="Q381" s="163"/>
      <c r="R381" s="163"/>
      <c r="S381" s="163"/>
      <c r="T381" s="164"/>
      <c r="AT381" s="159" t="s">
        <v>140</v>
      </c>
      <c r="AU381" s="159" t="s">
        <v>138</v>
      </c>
      <c r="AV381" s="14" t="s">
        <v>78</v>
      </c>
      <c r="AW381" s="14" t="s">
        <v>28</v>
      </c>
      <c r="AX381" s="14" t="s">
        <v>71</v>
      </c>
      <c r="AY381" s="159" t="s">
        <v>128</v>
      </c>
    </row>
    <row r="382" spans="2:51" s="14" customFormat="1" ht="12" hidden="1">
      <c r="B382" s="158"/>
      <c r="D382" s="152" t="s">
        <v>140</v>
      </c>
      <c r="E382" s="159" t="s">
        <v>1</v>
      </c>
      <c r="F382" s="160" t="s">
        <v>361</v>
      </c>
      <c r="H382" s="161">
        <v>4.85</v>
      </c>
      <c r="L382" s="158"/>
      <c r="M382" s="162"/>
      <c r="N382" s="163"/>
      <c r="O382" s="163"/>
      <c r="P382" s="163"/>
      <c r="Q382" s="163"/>
      <c r="R382" s="163"/>
      <c r="S382" s="163"/>
      <c r="T382" s="164"/>
      <c r="AT382" s="159" t="s">
        <v>140</v>
      </c>
      <c r="AU382" s="159" t="s">
        <v>138</v>
      </c>
      <c r="AV382" s="14" t="s">
        <v>78</v>
      </c>
      <c r="AW382" s="14" t="s">
        <v>28</v>
      </c>
      <c r="AX382" s="14" t="s">
        <v>71</v>
      </c>
      <c r="AY382" s="159" t="s">
        <v>128</v>
      </c>
    </row>
    <row r="383" spans="2:51" s="14" customFormat="1" ht="12" hidden="1">
      <c r="B383" s="158"/>
      <c r="D383" s="152" t="s">
        <v>140</v>
      </c>
      <c r="E383" s="159" t="s">
        <v>1</v>
      </c>
      <c r="F383" s="160" t="s">
        <v>362</v>
      </c>
      <c r="H383" s="161">
        <v>4.7</v>
      </c>
      <c r="L383" s="158"/>
      <c r="M383" s="162"/>
      <c r="N383" s="163"/>
      <c r="O383" s="163"/>
      <c r="P383" s="163"/>
      <c r="Q383" s="163"/>
      <c r="R383" s="163"/>
      <c r="S383" s="163"/>
      <c r="T383" s="164"/>
      <c r="AT383" s="159" t="s">
        <v>140</v>
      </c>
      <c r="AU383" s="159" t="s">
        <v>138</v>
      </c>
      <c r="AV383" s="14" t="s">
        <v>78</v>
      </c>
      <c r="AW383" s="14" t="s">
        <v>28</v>
      </c>
      <c r="AX383" s="14" t="s">
        <v>71</v>
      </c>
      <c r="AY383" s="159" t="s">
        <v>128</v>
      </c>
    </row>
    <row r="384" spans="2:51" s="14" customFormat="1" ht="12" hidden="1">
      <c r="B384" s="158"/>
      <c r="D384" s="152" t="s">
        <v>140</v>
      </c>
      <c r="E384" s="159" t="s">
        <v>1</v>
      </c>
      <c r="F384" s="160" t="s">
        <v>363</v>
      </c>
      <c r="H384" s="161">
        <v>4.65</v>
      </c>
      <c r="L384" s="158"/>
      <c r="M384" s="162"/>
      <c r="N384" s="163"/>
      <c r="O384" s="163"/>
      <c r="P384" s="163"/>
      <c r="Q384" s="163"/>
      <c r="R384" s="163"/>
      <c r="S384" s="163"/>
      <c r="T384" s="164"/>
      <c r="AT384" s="159" t="s">
        <v>140</v>
      </c>
      <c r="AU384" s="159" t="s">
        <v>138</v>
      </c>
      <c r="AV384" s="14" t="s">
        <v>78</v>
      </c>
      <c r="AW384" s="14" t="s">
        <v>28</v>
      </c>
      <c r="AX384" s="14" t="s">
        <v>71</v>
      </c>
      <c r="AY384" s="159" t="s">
        <v>128</v>
      </c>
    </row>
    <row r="385" spans="2:51" s="14" customFormat="1" ht="12" hidden="1">
      <c r="B385" s="158"/>
      <c r="D385" s="152" t="s">
        <v>140</v>
      </c>
      <c r="E385" s="159" t="s">
        <v>1</v>
      </c>
      <c r="F385" s="160" t="s">
        <v>364</v>
      </c>
      <c r="H385" s="161">
        <v>4.65</v>
      </c>
      <c r="L385" s="158"/>
      <c r="M385" s="162"/>
      <c r="N385" s="163"/>
      <c r="O385" s="163"/>
      <c r="P385" s="163"/>
      <c r="Q385" s="163"/>
      <c r="R385" s="163"/>
      <c r="S385" s="163"/>
      <c r="T385" s="164"/>
      <c r="AT385" s="159" t="s">
        <v>140</v>
      </c>
      <c r="AU385" s="159" t="s">
        <v>138</v>
      </c>
      <c r="AV385" s="14" t="s">
        <v>78</v>
      </c>
      <c r="AW385" s="14" t="s">
        <v>28</v>
      </c>
      <c r="AX385" s="14" t="s">
        <v>71</v>
      </c>
      <c r="AY385" s="159" t="s">
        <v>128</v>
      </c>
    </row>
    <row r="386" spans="2:51" s="15" customFormat="1" ht="12" hidden="1">
      <c r="B386" s="165"/>
      <c r="D386" s="152" t="s">
        <v>140</v>
      </c>
      <c r="E386" s="166" t="s">
        <v>1</v>
      </c>
      <c r="F386" s="167" t="s">
        <v>149</v>
      </c>
      <c r="H386" s="168">
        <v>37.75</v>
      </c>
      <c r="L386" s="165"/>
      <c r="M386" s="169"/>
      <c r="N386" s="170"/>
      <c r="O386" s="170"/>
      <c r="P386" s="170"/>
      <c r="Q386" s="170"/>
      <c r="R386" s="170"/>
      <c r="S386" s="170"/>
      <c r="T386" s="171"/>
      <c r="AT386" s="166" t="s">
        <v>140</v>
      </c>
      <c r="AU386" s="166" t="s">
        <v>138</v>
      </c>
      <c r="AV386" s="15" t="s">
        <v>138</v>
      </c>
      <c r="AW386" s="15" t="s">
        <v>28</v>
      </c>
      <c r="AX386" s="15" t="s">
        <v>71</v>
      </c>
      <c r="AY386" s="166" t="s">
        <v>128</v>
      </c>
    </row>
    <row r="387" spans="2:51" s="13" customFormat="1" ht="12" hidden="1">
      <c r="B387" s="151"/>
      <c r="D387" s="152" t="s">
        <v>140</v>
      </c>
      <c r="E387" s="153" t="s">
        <v>1</v>
      </c>
      <c r="F387" s="154" t="s">
        <v>167</v>
      </c>
      <c r="H387" s="153" t="s">
        <v>1</v>
      </c>
      <c r="L387" s="151"/>
      <c r="M387" s="155"/>
      <c r="N387" s="156"/>
      <c r="O387" s="156"/>
      <c r="P387" s="156"/>
      <c r="Q387" s="156"/>
      <c r="R387" s="156"/>
      <c r="S387" s="156"/>
      <c r="T387" s="157"/>
      <c r="AT387" s="153" t="s">
        <v>140</v>
      </c>
      <c r="AU387" s="153" t="s">
        <v>138</v>
      </c>
      <c r="AV387" s="13" t="s">
        <v>76</v>
      </c>
      <c r="AW387" s="13" t="s">
        <v>28</v>
      </c>
      <c r="AX387" s="13" t="s">
        <v>71</v>
      </c>
      <c r="AY387" s="153" t="s">
        <v>128</v>
      </c>
    </row>
    <row r="388" spans="2:51" s="14" customFormat="1" ht="12" hidden="1">
      <c r="B388" s="158"/>
      <c r="D388" s="152" t="s">
        <v>140</v>
      </c>
      <c r="E388" s="159" t="s">
        <v>1</v>
      </c>
      <c r="F388" s="160" t="s">
        <v>365</v>
      </c>
      <c r="H388" s="161">
        <v>4.7</v>
      </c>
      <c r="L388" s="158"/>
      <c r="M388" s="162"/>
      <c r="N388" s="163"/>
      <c r="O388" s="163"/>
      <c r="P388" s="163"/>
      <c r="Q388" s="163"/>
      <c r="R388" s="163"/>
      <c r="S388" s="163"/>
      <c r="T388" s="164"/>
      <c r="AT388" s="159" t="s">
        <v>140</v>
      </c>
      <c r="AU388" s="159" t="s">
        <v>138</v>
      </c>
      <c r="AV388" s="14" t="s">
        <v>78</v>
      </c>
      <c r="AW388" s="14" t="s">
        <v>28</v>
      </c>
      <c r="AX388" s="14" t="s">
        <v>71</v>
      </c>
      <c r="AY388" s="159" t="s">
        <v>128</v>
      </c>
    </row>
    <row r="389" spans="2:51" s="14" customFormat="1" ht="12" hidden="1">
      <c r="B389" s="158"/>
      <c r="D389" s="152" t="s">
        <v>140</v>
      </c>
      <c r="E389" s="159" t="s">
        <v>1</v>
      </c>
      <c r="F389" s="160" t="s">
        <v>366</v>
      </c>
      <c r="H389" s="161">
        <v>4.7</v>
      </c>
      <c r="L389" s="158"/>
      <c r="M389" s="162"/>
      <c r="N389" s="163"/>
      <c r="O389" s="163"/>
      <c r="P389" s="163"/>
      <c r="Q389" s="163"/>
      <c r="R389" s="163"/>
      <c r="S389" s="163"/>
      <c r="T389" s="164"/>
      <c r="AT389" s="159" t="s">
        <v>140</v>
      </c>
      <c r="AU389" s="159" t="s">
        <v>138</v>
      </c>
      <c r="AV389" s="14" t="s">
        <v>78</v>
      </c>
      <c r="AW389" s="14" t="s">
        <v>28</v>
      </c>
      <c r="AX389" s="14" t="s">
        <v>71</v>
      </c>
      <c r="AY389" s="159" t="s">
        <v>128</v>
      </c>
    </row>
    <row r="390" spans="2:51" s="14" customFormat="1" ht="12" hidden="1">
      <c r="B390" s="158"/>
      <c r="D390" s="152" t="s">
        <v>140</v>
      </c>
      <c r="E390" s="159" t="s">
        <v>1</v>
      </c>
      <c r="F390" s="160" t="s">
        <v>367</v>
      </c>
      <c r="H390" s="161">
        <v>4.7</v>
      </c>
      <c r="L390" s="158"/>
      <c r="M390" s="162"/>
      <c r="N390" s="163"/>
      <c r="O390" s="163"/>
      <c r="P390" s="163"/>
      <c r="Q390" s="163"/>
      <c r="R390" s="163"/>
      <c r="S390" s="163"/>
      <c r="T390" s="164"/>
      <c r="AT390" s="159" t="s">
        <v>140</v>
      </c>
      <c r="AU390" s="159" t="s">
        <v>138</v>
      </c>
      <c r="AV390" s="14" t="s">
        <v>78</v>
      </c>
      <c r="AW390" s="14" t="s">
        <v>28</v>
      </c>
      <c r="AX390" s="14" t="s">
        <v>71</v>
      </c>
      <c r="AY390" s="159" t="s">
        <v>128</v>
      </c>
    </row>
    <row r="391" spans="2:51" s="14" customFormat="1" ht="12" hidden="1">
      <c r="B391" s="158"/>
      <c r="D391" s="152" t="s">
        <v>140</v>
      </c>
      <c r="E391" s="159" t="s">
        <v>1</v>
      </c>
      <c r="F391" s="160" t="s">
        <v>368</v>
      </c>
      <c r="H391" s="161">
        <v>4.8</v>
      </c>
      <c r="L391" s="158"/>
      <c r="M391" s="162"/>
      <c r="N391" s="163"/>
      <c r="O391" s="163"/>
      <c r="P391" s="163"/>
      <c r="Q391" s="163"/>
      <c r="R391" s="163"/>
      <c r="S391" s="163"/>
      <c r="T391" s="164"/>
      <c r="AT391" s="159" t="s">
        <v>140</v>
      </c>
      <c r="AU391" s="159" t="s">
        <v>138</v>
      </c>
      <c r="AV391" s="14" t="s">
        <v>78</v>
      </c>
      <c r="AW391" s="14" t="s">
        <v>28</v>
      </c>
      <c r="AX391" s="14" t="s">
        <v>71</v>
      </c>
      <c r="AY391" s="159" t="s">
        <v>128</v>
      </c>
    </row>
    <row r="392" spans="2:51" s="14" customFormat="1" ht="12" hidden="1">
      <c r="B392" s="158"/>
      <c r="D392" s="152" t="s">
        <v>140</v>
      </c>
      <c r="E392" s="159" t="s">
        <v>1</v>
      </c>
      <c r="F392" s="160" t="s">
        <v>369</v>
      </c>
      <c r="H392" s="161">
        <v>4.85</v>
      </c>
      <c r="L392" s="158"/>
      <c r="M392" s="162"/>
      <c r="N392" s="163"/>
      <c r="O392" s="163"/>
      <c r="P392" s="163"/>
      <c r="Q392" s="163"/>
      <c r="R392" s="163"/>
      <c r="S392" s="163"/>
      <c r="T392" s="164"/>
      <c r="AT392" s="159" t="s">
        <v>140</v>
      </c>
      <c r="AU392" s="159" t="s">
        <v>138</v>
      </c>
      <c r="AV392" s="14" t="s">
        <v>78</v>
      </c>
      <c r="AW392" s="14" t="s">
        <v>28</v>
      </c>
      <c r="AX392" s="14" t="s">
        <v>71</v>
      </c>
      <c r="AY392" s="159" t="s">
        <v>128</v>
      </c>
    </row>
    <row r="393" spans="2:51" s="14" customFormat="1" ht="12" hidden="1">
      <c r="B393" s="158"/>
      <c r="D393" s="152" t="s">
        <v>140</v>
      </c>
      <c r="E393" s="159" t="s">
        <v>1</v>
      </c>
      <c r="F393" s="160" t="s">
        <v>370</v>
      </c>
      <c r="H393" s="161">
        <v>4.7</v>
      </c>
      <c r="L393" s="158"/>
      <c r="M393" s="162"/>
      <c r="N393" s="163"/>
      <c r="O393" s="163"/>
      <c r="P393" s="163"/>
      <c r="Q393" s="163"/>
      <c r="R393" s="163"/>
      <c r="S393" s="163"/>
      <c r="T393" s="164"/>
      <c r="AT393" s="159" t="s">
        <v>140</v>
      </c>
      <c r="AU393" s="159" t="s">
        <v>138</v>
      </c>
      <c r="AV393" s="14" t="s">
        <v>78</v>
      </c>
      <c r="AW393" s="14" t="s">
        <v>28</v>
      </c>
      <c r="AX393" s="14" t="s">
        <v>71</v>
      </c>
      <c r="AY393" s="159" t="s">
        <v>128</v>
      </c>
    </row>
    <row r="394" spans="2:51" s="14" customFormat="1" ht="12" hidden="1">
      <c r="B394" s="158"/>
      <c r="D394" s="152" t="s">
        <v>140</v>
      </c>
      <c r="E394" s="159" t="s">
        <v>1</v>
      </c>
      <c r="F394" s="160" t="s">
        <v>371</v>
      </c>
      <c r="H394" s="161">
        <v>4.65</v>
      </c>
      <c r="L394" s="158"/>
      <c r="M394" s="162"/>
      <c r="N394" s="163"/>
      <c r="O394" s="163"/>
      <c r="P394" s="163"/>
      <c r="Q394" s="163"/>
      <c r="R394" s="163"/>
      <c r="S394" s="163"/>
      <c r="T394" s="164"/>
      <c r="AT394" s="159" t="s">
        <v>140</v>
      </c>
      <c r="AU394" s="159" t="s">
        <v>138</v>
      </c>
      <c r="AV394" s="14" t="s">
        <v>78</v>
      </c>
      <c r="AW394" s="14" t="s">
        <v>28</v>
      </c>
      <c r="AX394" s="14" t="s">
        <v>71</v>
      </c>
      <c r="AY394" s="159" t="s">
        <v>128</v>
      </c>
    </row>
    <row r="395" spans="2:51" s="14" customFormat="1" ht="12" hidden="1">
      <c r="B395" s="158"/>
      <c r="D395" s="152" t="s">
        <v>140</v>
      </c>
      <c r="E395" s="159" t="s">
        <v>1</v>
      </c>
      <c r="F395" s="160" t="s">
        <v>372</v>
      </c>
      <c r="H395" s="161">
        <v>4.65</v>
      </c>
      <c r="L395" s="158"/>
      <c r="M395" s="162"/>
      <c r="N395" s="163"/>
      <c r="O395" s="163"/>
      <c r="P395" s="163"/>
      <c r="Q395" s="163"/>
      <c r="R395" s="163"/>
      <c r="S395" s="163"/>
      <c r="T395" s="164"/>
      <c r="AT395" s="159" t="s">
        <v>140</v>
      </c>
      <c r="AU395" s="159" t="s">
        <v>138</v>
      </c>
      <c r="AV395" s="14" t="s">
        <v>78</v>
      </c>
      <c r="AW395" s="14" t="s">
        <v>28</v>
      </c>
      <c r="AX395" s="14" t="s">
        <v>71</v>
      </c>
      <c r="AY395" s="159" t="s">
        <v>128</v>
      </c>
    </row>
    <row r="396" spans="2:51" s="15" customFormat="1" ht="12" hidden="1">
      <c r="B396" s="165"/>
      <c r="D396" s="152" t="s">
        <v>140</v>
      </c>
      <c r="E396" s="166" t="s">
        <v>1</v>
      </c>
      <c r="F396" s="167" t="s">
        <v>149</v>
      </c>
      <c r="H396" s="168">
        <v>37.75</v>
      </c>
      <c r="L396" s="165"/>
      <c r="M396" s="169"/>
      <c r="N396" s="170"/>
      <c r="O396" s="170"/>
      <c r="P396" s="170"/>
      <c r="Q396" s="170"/>
      <c r="R396" s="170"/>
      <c r="S396" s="170"/>
      <c r="T396" s="171"/>
      <c r="AT396" s="166" t="s">
        <v>140</v>
      </c>
      <c r="AU396" s="166" t="s">
        <v>138</v>
      </c>
      <c r="AV396" s="15" t="s">
        <v>138</v>
      </c>
      <c r="AW396" s="15" t="s">
        <v>28</v>
      </c>
      <c r="AX396" s="15" t="s">
        <v>71</v>
      </c>
      <c r="AY396" s="166" t="s">
        <v>128</v>
      </c>
    </row>
    <row r="397" spans="2:51" s="16" customFormat="1" ht="12" hidden="1">
      <c r="B397" s="172"/>
      <c r="D397" s="152" t="s">
        <v>140</v>
      </c>
      <c r="E397" s="173" t="s">
        <v>1</v>
      </c>
      <c r="F397" s="174" t="s">
        <v>187</v>
      </c>
      <c r="H397" s="175">
        <v>137.05</v>
      </c>
      <c r="L397" s="172"/>
      <c r="M397" s="176"/>
      <c r="N397" s="177"/>
      <c r="O397" s="177"/>
      <c r="P397" s="177"/>
      <c r="Q397" s="177"/>
      <c r="R397" s="177"/>
      <c r="S397" s="177"/>
      <c r="T397" s="178"/>
      <c r="AT397" s="173" t="s">
        <v>140</v>
      </c>
      <c r="AU397" s="173" t="s">
        <v>138</v>
      </c>
      <c r="AV397" s="16" t="s">
        <v>137</v>
      </c>
      <c r="AW397" s="16" t="s">
        <v>28</v>
      </c>
      <c r="AX397" s="16" t="s">
        <v>76</v>
      </c>
      <c r="AY397" s="173" t="s">
        <v>128</v>
      </c>
    </row>
    <row r="398" spans="1:65" s="2" customFormat="1" ht="24.2" customHeight="1">
      <c r="A398" s="30"/>
      <c r="B398" s="137"/>
      <c r="C398" s="138" t="s">
        <v>373</v>
      </c>
      <c r="D398" s="138" t="s">
        <v>133</v>
      </c>
      <c r="E398" s="139" t="s">
        <v>374</v>
      </c>
      <c r="F398" s="140" t="s">
        <v>375</v>
      </c>
      <c r="G398" s="141" t="s">
        <v>341</v>
      </c>
      <c r="H398" s="142">
        <v>60</v>
      </c>
      <c r="I398" s="143"/>
      <c r="J398" s="143">
        <f>ROUND(I398*H398,2)</f>
        <v>0</v>
      </c>
      <c r="K398" s="144"/>
      <c r="L398" s="31"/>
      <c r="M398" s="145" t="s">
        <v>1</v>
      </c>
      <c r="N398" s="146" t="s">
        <v>36</v>
      </c>
      <c r="O398" s="147">
        <v>0.812</v>
      </c>
      <c r="P398" s="147">
        <f>O398*H398</f>
        <v>48.720000000000006</v>
      </c>
      <c r="Q398" s="147">
        <v>0</v>
      </c>
      <c r="R398" s="147">
        <f>Q398*H398</f>
        <v>0</v>
      </c>
      <c r="S398" s="147">
        <v>0.081</v>
      </c>
      <c r="T398" s="148">
        <f>S398*H398</f>
        <v>4.86</v>
      </c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R398" s="149" t="s">
        <v>137</v>
      </c>
      <c r="AT398" s="149" t="s">
        <v>133</v>
      </c>
      <c r="AU398" s="149" t="s">
        <v>138</v>
      </c>
      <c r="AY398" s="18" t="s">
        <v>128</v>
      </c>
      <c r="BE398" s="150">
        <f>IF(N398="základní",J398,0)</f>
        <v>0</v>
      </c>
      <c r="BF398" s="150">
        <f>IF(N398="snížená",J398,0)</f>
        <v>0</v>
      </c>
      <c r="BG398" s="150">
        <f>IF(N398="zákl. přenesená",J398,0)</f>
        <v>0</v>
      </c>
      <c r="BH398" s="150">
        <f>IF(N398="sníž. přenesená",J398,0)</f>
        <v>0</v>
      </c>
      <c r="BI398" s="150">
        <f>IF(N398="nulová",J398,0)</f>
        <v>0</v>
      </c>
      <c r="BJ398" s="18" t="s">
        <v>76</v>
      </c>
      <c r="BK398" s="150">
        <f>ROUND(I398*H398,2)</f>
        <v>0</v>
      </c>
      <c r="BL398" s="18" t="s">
        <v>137</v>
      </c>
      <c r="BM398" s="149" t="s">
        <v>376</v>
      </c>
    </row>
    <row r="399" spans="2:51" s="14" customFormat="1" ht="22.5">
      <c r="B399" s="158"/>
      <c r="D399" s="152" t="s">
        <v>140</v>
      </c>
      <c r="E399" s="159" t="s">
        <v>1</v>
      </c>
      <c r="F399" s="160" t="s">
        <v>377</v>
      </c>
      <c r="H399" s="161">
        <v>60</v>
      </c>
      <c r="L399" s="158"/>
      <c r="M399" s="162"/>
      <c r="N399" s="163"/>
      <c r="O399" s="163"/>
      <c r="P399" s="163"/>
      <c r="Q399" s="163"/>
      <c r="R399" s="163"/>
      <c r="S399" s="163"/>
      <c r="T399" s="164"/>
      <c r="AT399" s="159" t="s">
        <v>140</v>
      </c>
      <c r="AU399" s="159" t="s">
        <v>138</v>
      </c>
      <c r="AV399" s="14" t="s">
        <v>78</v>
      </c>
      <c r="AW399" s="14" t="s">
        <v>28</v>
      </c>
      <c r="AX399" s="14" t="s">
        <v>76</v>
      </c>
      <c r="AY399" s="159" t="s">
        <v>128</v>
      </c>
    </row>
    <row r="400" spans="1:65" s="2" customFormat="1" ht="24.2" customHeight="1">
      <c r="A400" s="30"/>
      <c r="B400" s="137"/>
      <c r="C400" s="138" t="s">
        <v>378</v>
      </c>
      <c r="D400" s="138" t="s">
        <v>133</v>
      </c>
      <c r="E400" s="139" t="s">
        <v>379</v>
      </c>
      <c r="F400" s="140" t="s">
        <v>380</v>
      </c>
      <c r="G400" s="141" t="s">
        <v>341</v>
      </c>
      <c r="H400" s="142">
        <v>48</v>
      </c>
      <c r="I400" s="143"/>
      <c r="J400" s="143">
        <f>ROUND(I400*H400,2)</f>
        <v>0</v>
      </c>
      <c r="K400" s="144"/>
      <c r="L400" s="31"/>
      <c r="M400" s="145" t="s">
        <v>1</v>
      </c>
      <c r="N400" s="146" t="s">
        <v>36</v>
      </c>
      <c r="O400" s="147">
        <v>1.525</v>
      </c>
      <c r="P400" s="147">
        <f>O400*H400</f>
        <v>73.19999999999999</v>
      </c>
      <c r="Q400" s="147">
        <v>0</v>
      </c>
      <c r="R400" s="147">
        <f>Q400*H400</f>
        <v>0</v>
      </c>
      <c r="S400" s="147">
        <v>0.101</v>
      </c>
      <c r="T400" s="148">
        <f>S400*H400</f>
        <v>4.848000000000001</v>
      </c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R400" s="149" t="s">
        <v>137</v>
      </c>
      <c r="AT400" s="149" t="s">
        <v>133</v>
      </c>
      <c r="AU400" s="149" t="s">
        <v>138</v>
      </c>
      <c r="AY400" s="18" t="s">
        <v>128</v>
      </c>
      <c r="BE400" s="150">
        <f>IF(N400="základní",J400,0)</f>
        <v>0</v>
      </c>
      <c r="BF400" s="150">
        <f>IF(N400="snížená",J400,0)</f>
        <v>0</v>
      </c>
      <c r="BG400" s="150">
        <f>IF(N400="zákl. přenesená",J400,0)</f>
        <v>0</v>
      </c>
      <c r="BH400" s="150">
        <f>IF(N400="sníž. přenesená",J400,0)</f>
        <v>0</v>
      </c>
      <c r="BI400" s="150">
        <f>IF(N400="nulová",J400,0)</f>
        <v>0</v>
      </c>
      <c r="BJ400" s="18" t="s">
        <v>76</v>
      </c>
      <c r="BK400" s="150">
        <f>ROUND(I400*H400,2)</f>
        <v>0</v>
      </c>
      <c r="BL400" s="18" t="s">
        <v>137</v>
      </c>
      <c r="BM400" s="149" t="s">
        <v>381</v>
      </c>
    </row>
    <row r="401" spans="2:51" s="14" customFormat="1" ht="12">
      <c r="B401" s="158"/>
      <c r="D401" s="152" t="s">
        <v>140</v>
      </c>
      <c r="E401" s="159" t="s">
        <v>1</v>
      </c>
      <c r="F401" s="160" t="s">
        <v>382</v>
      </c>
      <c r="H401" s="161">
        <v>48</v>
      </c>
      <c r="L401" s="158"/>
      <c r="M401" s="162"/>
      <c r="N401" s="163"/>
      <c r="O401" s="163"/>
      <c r="P401" s="163"/>
      <c r="Q401" s="163"/>
      <c r="R401" s="163"/>
      <c r="S401" s="163"/>
      <c r="T401" s="164"/>
      <c r="AT401" s="159" t="s">
        <v>140</v>
      </c>
      <c r="AU401" s="159" t="s">
        <v>138</v>
      </c>
      <c r="AV401" s="14" t="s">
        <v>78</v>
      </c>
      <c r="AW401" s="14" t="s">
        <v>28</v>
      </c>
      <c r="AX401" s="14" t="s">
        <v>76</v>
      </c>
      <c r="AY401" s="159" t="s">
        <v>128</v>
      </c>
    </row>
    <row r="402" spans="2:63" s="12" customFormat="1" ht="22.9" customHeight="1">
      <c r="B402" s="125"/>
      <c r="D402" s="126" t="s">
        <v>70</v>
      </c>
      <c r="E402" s="135" t="s">
        <v>383</v>
      </c>
      <c r="F402" s="135" t="s">
        <v>384</v>
      </c>
      <c r="J402" s="136">
        <f>BK402</f>
        <v>0</v>
      </c>
      <c r="L402" s="125"/>
      <c r="M402" s="129"/>
      <c r="N402" s="130"/>
      <c r="O402" s="130"/>
      <c r="P402" s="131">
        <f>SUM(P403:P413)</f>
        <v>265.313048</v>
      </c>
      <c r="Q402" s="130"/>
      <c r="R402" s="131">
        <f>SUM(R403:R413)</f>
        <v>0</v>
      </c>
      <c r="S402" s="130"/>
      <c r="T402" s="132">
        <f>SUM(T403:T413)</f>
        <v>0</v>
      </c>
      <c r="AR402" s="126" t="s">
        <v>76</v>
      </c>
      <c r="AT402" s="133" t="s">
        <v>70</v>
      </c>
      <c r="AU402" s="133" t="s">
        <v>76</v>
      </c>
      <c r="AY402" s="126" t="s">
        <v>128</v>
      </c>
      <c r="BK402" s="134">
        <f>SUM(BK403:BK413)</f>
        <v>0</v>
      </c>
    </row>
    <row r="403" spans="1:65" s="2" customFormat="1" ht="16.5" customHeight="1">
      <c r="A403" s="30"/>
      <c r="B403" s="137"/>
      <c r="C403" s="138" t="s">
        <v>385</v>
      </c>
      <c r="D403" s="138" t="s">
        <v>133</v>
      </c>
      <c r="E403" s="139" t="s">
        <v>386</v>
      </c>
      <c r="F403" s="140" t="s">
        <v>387</v>
      </c>
      <c r="G403" s="141" t="s">
        <v>388</v>
      </c>
      <c r="H403" s="142">
        <v>37.864</v>
      </c>
      <c r="I403" s="143"/>
      <c r="J403" s="143">
        <f>ROUND(I403*H403,2)</f>
        <v>0</v>
      </c>
      <c r="K403" s="144"/>
      <c r="L403" s="31"/>
      <c r="M403" s="145" t="s">
        <v>1</v>
      </c>
      <c r="N403" s="146" t="s">
        <v>36</v>
      </c>
      <c r="O403" s="147">
        <v>0.136</v>
      </c>
      <c r="P403" s="147">
        <f>O403*H403</f>
        <v>5.149504</v>
      </c>
      <c r="Q403" s="147">
        <v>0</v>
      </c>
      <c r="R403" s="147">
        <f>Q403*H403</f>
        <v>0</v>
      </c>
      <c r="S403" s="147">
        <v>0</v>
      </c>
      <c r="T403" s="148">
        <f>S403*H403</f>
        <v>0</v>
      </c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R403" s="149" t="s">
        <v>137</v>
      </c>
      <c r="AT403" s="149" t="s">
        <v>133</v>
      </c>
      <c r="AU403" s="149" t="s">
        <v>78</v>
      </c>
      <c r="AY403" s="18" t="s">
        <v>128</v>
      </c>
      <c r="BE403" s="150">
        <f>IF(N403="základní",J403,0)</f>
        <v>0</v>
      </c>
      <c r="BF403" s="150">
        <f>IF(N403="snížená",J403,0)</f>
        <v>0</v>
      </c>
      <c r="BG403" s="150">
        <f>IF(N403="zákl. přenesená",J403,0)</f>
        <v>0</v>
      </c>
      <c r="BH403" s="150">
        <f>IF(N403="sníž. přenesená",J403,0)</f>
        <v>0</v>
      </c>
      <c r="BI403" s="150">
        <f>IF(N403="nulová",J403,0)</f>
        <v>0</v>
      </c>
      <c r="BJ403" s="18" t="s">
        <v>76</v>
      </c>
      <c r="BK403" s="150">
        <f>ROUND(I403*H403,2)</f>
        <v>0</v>
      </c>
      <c r="BL403" s="18" t="s">
        <v>137</v>
      </c>
      <c r="BM403" s="149" t="s">
        <v>389</v>
      </c>
    </row>
    <row r="404" spans="1:65" s="2" customFormat="1" ht="24.2" customHeight="1">
      <c r="A404" s="30"/>
      <c r="B404" s="137"/>
      <c r="C404" s="138" t="s">
        <v>390</v>
      </c>
      <c r="D404" s="138" t="s">
        <v>133</v>
      </c>
      <c r="E404" s="139" t="s">
        <v>391</v>
      </c>
      <c r="F404" s="140" t="s">
        <v>392</v>
      </c>
      <c r="G404" s="141" t="s">
        <v>388</v>
      </c>
      <c r="H404" s="142">
        <v>37.864</v>
      </c>
      <c r="I404" s="143"/>
      <c r="J404" s="143">
        <f>ROUND(I404*H404,2)</f>
        <v>0</v>
      </c>
      <c r="K404" s="144"/>
      <c r="L404" s="31"/>
      <c r="M404" s="145" t="s">
        <v>1</v>
      </c>
      <c r="N404" s="146" t="s">
        <v>36</v>
      </c>
      <c r="O404" s="147">
        <v>6.68</v>
      </c>
      <c r="P404" s="147">
        <f>O404*H404</f>
        <v>252.93151999999998</v>
      </c>
      <c r="Q404" s="147">
        <v>0</v>
      </c>
      <c r="R404" s="147">
        <f>Q404*H404</f>
        <v>0</v>
      </c>
      <c r="S404" s="147">
        <v>0</v>
      </c>
      <c r="T404" s="148">
        <f>S404*H404</f>
        <v>0</v>
      </c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R404" s="149" t="s">
        <v>137</v>
      </c>
      <c r="AT404" s="149" t="s">
        <v>133</v>
      </c>
      <c r="AU404" s="149" t="s">
        <v>78</v>
      </c>
      <c r="AY404" s="18" t="s">
        <v>128</v>
      </c>
      <c r="BE404" s="150">
        <f>IF(N404="základní",J404,0)</f>
        <v>0</v>
      </c>
      <c r="BF404" s="150">
        <f>IF(N404="snížená",J404,0)</f>
        <v>0</v>
      </c>
      <c r="BG404" s="150">
        <f>IF(N404="zákl. přenesená",J404,0)</f>
        <v>0</v>
      </c>
      <c r="BH404" s="150">
        <f>IF(N404="sníž. přenesená",J404,0)</f>
        <v>0</v>
      </c>
      <c r="BI404" s="150">
        <f>IF(N404="nulová",J404,0)</f>
        <v>0</v>
      </c>
      <c r="BJ404" s="18" t="s">
        <v>76</v>
      </c>
      <c r="BK404" s="150">
        <f>ROUND(I404*H404,2)</f>
        <v>0</v>
      </c>
      <c r="BL404" s="18" t="s">
        <v>137</v>
      </c>
      <c r="BM404" s="149" t="s">
        <v>393</v>
      </c>
    </row>
    <row r="405" spans="1:65" s="2" customFormat="1" ht="24.2" customHeight="1">
      <c r="A405" s="30"/>
      <c r="B405" s="137"/>
      <c r="C405" s="138" t="s">
        <v>394</v>
      </c>
      <c r="D405" s="138" t="s">
        <v>133</v>
      </c>
      <c r="E405" s="139" t="s">
        <v>395</v>
      </c>
      <c r="F405" s="140" t="s">
        <v>396</v>
      </c>
      <c r="G405" s="141" t="s">
        <v>388</v>
      </c>
      <c r="H405" s="142">
        <v>37.864</v>
      </c>
      <c r="I405" s="143"/>
      <c r="J405" s="143">
        <f>ROUND(I405*H405,2)</f>
        <v>0</v>
      </c>
      <c r="K405" s="144"/>
      <c r="L405" s="31"/>
      <c r="M405" s="145" t="s">
        <v>1</v>
      </c>
      <c r="N405" s="146" t="s">
        <v>36</v>
      </c>
      <c r="O405" s="147">
        <v>0.125</v>
      </c>
      <c r="P405" s="147">
        <f>O405*H405</f>
        <v>4.733</v>
      </c>
      <c r="Q405" s="147">
        <v>0</v>
      </c>
      <c r="R405" s="147">
        <f>Q405*H405</f>
        <v>0</v>
      </c>
      <c r="S405" s="147">
        <v>0</v>
      </c>
      <c r="T405" s="148">
        <f>S405*H405</f>
        <v>0</v>
      </c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R405" s="149" t="s">
        <v>137</v>
      </c>
      <c r="AT405" s="149" t="s">
        <v>133</v>
      </c>
      <c r="AU405" s="149" t="s">
        <v>78</v>
      </c>
      <c r="AY405" s="18" t="s">
        <v>128</v>
      </c>
      <c r="BE405" s="150">
        <f>IF(N405="základní",J405,0)</f>
        <v>0</v>
      </c>
      <c r="BF405" s="150">
        <f>IF(N405="snížená",J405,0)</f>
        <v>0</v>
      </c>
      <c r="BG405" s="150">
        <f>IF(N405="zákl. přenesená",J405,0)</f>
        <v>0</v>
      </c>
      <c r="BH405" s="150">
        <f>IF(N405="sníž. přenesená",J405,0)</f>
        <v>0</v>
      </c>
      <c r="BI405" s="150">
        <f>IF(N405="nulová",J405,0)</f>
        <v>0</v>
      </c>
      <c r="BJ405" s="18" t="s">
        <v>76</v>
      </c>
      <c r="BK405" s="150">
        <f>ROUND(I405*H405,2)</f>
        <v>0</v>
      </c>
      <c r="BL405" s="18" t="s">
        <v>137</v>
      </c>
      <c r="BM405" s="149" t="s">
        <v>397</v>
      </c>
    </row>
    <row r="406" spans="1:65" s="2" customFormat="1" ht="24.2" customHeight="1">
      <c r="A406" s="30"/>
      <c r="B406" s="137"/>
      <c r="C406" s="138" t="s">
        <v>398</v>
      </c>
      <c r="D406" s="138" t="s">
        <v>133</v>
      </c>
      <c r="E406" s="139" t="s">
        <v>399</v>
      </c>
      <c r="F406" s="140" t="s">
        <v>400</v>
      </c>
      <c r="G406" s="141" t="s">
        <v>388</v>
      </c>
      <c r="H406" s="142">
        <v>416.504</v>
      </c>
      <c r="I406" s="143"/>
      <c r="J406" s="143">
        <f>ROUND(I406*H406,2)</f>
        <v>0</v>
      </c>
      <c r="K406" s="144"/>
      <c r="L406" s="31"/>
      <c r="M406" s="145" t="s">
        <v>1</v>
      </c>
      <c r="N406" s="146" t="s">
        <v>36</v>
      </c>
      <c r="O406" s="147">
        <v>0.006</v>
      </c>
      <c r="P406" s="147">
        <f>O406*H406</f>
        <v>2.4990240000000004</v>
      </c>
      <c r="Q406" s="147">
        <v>0</v>
      </c>
      <c r="R406" s="147">
        <f>Q406*H406</f>
        <v>0</v>
      </c>
      <c r="S406" s="147">
        <v>0</v>
      </c>
      <c r="T406" s="148">
        <f>S406*H406</f>
        <v>0</v>
      </c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R406" s="149" t="s">
        <v>137</v>
      </c>
      <c r="AT406" s="149" t="s">
        <v>133</v>
      </c>
      <c r="AU406" s="149" t="s">
        <v>78</v>
      </c>
      <c r="AY406" s="18" t="s">
        <v>128</v>
      </c>
      <c r="BE406" s="150">
        <f>IF(N406="základní",J406,0)</f>
        <v>0</v>
      </c>
      <c r="BF406" s="150">
        <f>IF(N406="snížená",J406,0)</f>
        <v>0</v>
      </c>
      <c r="BG406" s="150">
        <f>IF(N406="zákl. přenesená",J406,0)</f>
        <v>0</v>
      </c>
      <c r="BH406" s="150">
        <f>IF(N406="sníž. přenesená",J406,0)</f>
        <v>0</v>
      </c>
      <c r="BI406" s="150">
        <f>IF(N406="nulová",J406,0)</f>
        <v>0</v>
      </c>
      <c r="BJ406" s="18" t="s">
        <v>76</v>
      </c>
      <c r="BK406" s="150">
        <f>ROUND(I406*H406,2)</f>
        <v>0</v>
      </c>
      <c r="BL406" s="18" t="s">
        <v>137</v>
      </c>
      <c r="BM406" s="149" t="s">
        <v>401</v>
      </c>
    </row>
    <row r="407" spans="2:51" s="14" customFormat="1" ht="12">
      <c r="B407" s="158"/>
      <c r="D407" s="152" t="s">
        <v>140</v>
      </c>
      <c r="E407" s="159" t="s">
        <v>1</v>
      </c>
      <c r="F407" s="160" t="s">
        <v>402</v>
      </c>
      <c r="H407" s="161">
        <v>416.504</v>
      </c>
      <c r="L407" s="158"/>
      <c r="M407" s="162"/>
      <c r="N407" s="163"/>
      <c r="O407" s="163"/>
      <c r="P407" s="163"/>
      <c r="Q407" s="163"/>
      <c r="R407" s="163"/>
      <c r="S407" s="163"/>
      <c r="T407" s="164"/>
      <c r="AT407" s="159" t="s">
        <v>140</v>
      </c>
      <c r="AU407" s="159" t="s">
        <v>78</v>
      </c>
      <c r="AV407" s="14" t="s">
        <v>78</v>
      </c>
      <c r="AW407" s="14" t="s">
        <v>28</v>
      </c>
      <c r="AX407" s="14" t="s">
        <v>76</v>
      </c>
      <c r="AY407" s="159" t="s">
        <v>128</v>
      </c>
    </row>
    <row r="408" spans="1:65" s="2" customFormat="1" ht="33" customHeight="1">
      <c r="A408" s="30"/>
      <c r="B408" s="137"/>
      <c r="C408" s="138" t="s">
        <v>403</v>
      </c>
      <c r="D408" s="138" t="s">
        <v>133</v>
      </c>
      <c r="E408" s="139" t="s">
        <v>404</v>
      </c>
      <c r="F408" s="140" t="s">
        <v>405</v>
      </c>
      <c r="G408" s="141" t="s">
        <v>388</v>
      </c>
      <c r="H408" s="142">
        <v>18.37</v>
      </c>
      <c r="I408" s="143"/>
      <c r="J408" s="143">
        <f>ROUND(I408*H408,2)</f>
        <v>0</v>
      </c>
      <c r="K408" s="144"/>
      <c r="L408" s="31"/>
      <c r="M408" s="145" t="s">
        <v>1</v>
      </c>
      <c r="N408" s="146" t="s">
        <v>36</v>
      </c>
      <c r="O408" s="147">
        <v>0</v>
      </c>
      <c r="P408" s="147">
        <f>O408*H408</f>
        <v>0</v>
      </c>
      <c r="Q408" s="147">
        <v>0</v>
      </c>
      <c r="R408" s="147">
        <f>Q408*H408</f>
        <v>0</v>
      </c>
      <c r="S408" s="147">
        <v>0</v>
      </c>
      <c r="T408" s="148">
        <f>S408*H408</f>
        <v>0</v>
      </c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R408" s="149" t="s">
        <v>137</v>
      </c>
      <c r="AT408" s="149" t="s">
        <v>133</v>
      </c>
      <c r="AU408" s="149" t="s">
        <v>78</v>
      </c>
      <c r="AY408" s="18" t="s">
        <v>128</v>
      </c>
      <c r="BE408" s="150">
        <f>IF(N408="základní",J408,0)</f>
        <v>0</v>
      </c>
      <c r="BF408" s="150">
        <f>IF(N408="snížená",J408,0)</f>
        <v>0</v>
      </c>
      <c r="BG408" s="150">
        <f>IF(N408="zákl. přenesená",J408,0)</f>
        <v>0</v>
      </c>
      <c r="BH408" s="150">
        <f>IF(N408="sníž. přenesená",J408,0)</f>
        <v>0</v>
      </c>
      <c r="BI408" s="150">
        <f>IF(N408="nulová",J408,0)</f>
        <v>0</v>
      </c>
      <c r="BJ408" s="18" t="s">
        <v>76</v>
      </c>
      <c r="BK408" s="150">
        <f>ROUND(I408*H408,2)</f>
        <v>0</v>
      </c>
      <c r="BL408" s="18" t="s">
        <v>137</v>
      </c>
      <c r="BM408" s="149" t="s">
        <v>406</v>
      </c>
    </row>
    <row r="409" spans="2:51" s="14" customFormat="1" ht="12">
      <c r="B409" s="158"/>
      <c r="D409" s="152" t="s">
        <v>140</v>
      </c>
      <c r="E409" s="159" t="s">
        <v>1</v>
      </c>
      <c r="F409" s="160" t="s">
        <v>407</v>
      </c>
      <c r="H409" s="161">
        <v>18.37</v>
      </c>
      <c r="L409" s="158"/>
      <c r="M409" s="162"/>
      <c r="N409" s="163"/>
      <c r="O409" s="163"/>
      <c r="P409" s="163"/>
      <c r="Q409" s="163"/>
      <c r="R409" s="163"/>
      <c r="S409" s="163"/>
      <c r="T409" s="164"/>
      <c r="AT409" s="159" t="s">
        <v>140</v>
      </c>
      <c r="AU409" s="159" t="s">
        <v>78</v>
      </c>
      <c r="AV409" s="14" t="s">
        <v>78</v>
      </c>
      <c r="AW409" s="14" t="s">
        <v>28</v>
      </c>
      <c r="AX409" s="14" t="s">
        <v>76</v>
      </c>
      <c r="AY409" s="159" t="s">
        <v>128</v>
      </c>
    </row>
    <row r="410" spans="1:65" s="2" customFormat="1" ht="33" customHeight="1">
      <c r="A410" s="30"/>
      <c r="B410" s="137"/>
      <c r="C410" s="138" t="s">
        <v>408</v>
      </c>
      <c r="D410" s="138" t="s">
        <v>133</v>
      </c>
      <c r="E410" s="139" t="s">
        <v>409</v>
      </c>
      <c r="F410" s="140" t="s">
        <v>410</v>
      </c>
      <c r="G410" s="141" t="s">
        <v>388</v>
      </c>
      <c r="H410" s="142">
        <v>16.35</v>
      </c>
      <c r="I410" s="143"/>
      <c r="J410" s="143">
        <f>ROUND(I410*H410,2)</f>
        <v>0</v>
      </c>
      <c r="K410" s="144"/>
      <c r="L410" s="31"/>
      <c r="M410" s="145" t="s">
        <v>1</v>
      </c>
      <c r="N410" s="146" t="s">
        <v>36</v>
      </c>
      <c r="O410" s="147">
        <v>0</v>
      </c>
      <c r="P410" s="147">
        <f>O410*H410</f>
        <v>0</v>
      </c>
      <c r="Q410" s="147">
        <v>0</v>
      </c>
      <c r="R410" s="147">
        <f>Q410*H410</f>
        <v>0</v>
      </c>
      <c r="S410" s="147">
        <v>0</v>
      </c>
      <c r="T410" s="148">
        <f>S410*H410</f>
        <v>0</v>
      </c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R410" s="149" t="s">
        <v>137</v>
      </c>
      <c r="AT410" s="149" t="s">
        <v>133</v>
      </c>
      <c r="AU410" s="149" t="s">
        <v>78</v>
      </c>
      <c r="AY410" s="18" t="s">
        <v>128</v>
      </c>
      <c r="BE410" s="150">
        <f>IF(N410="základní",J410,0)</f>
        <v>0</v>
      </c>
      <c r="BF410" s="150">
        <f>IF(N410="snížená",J410,0)</f>
        <v>0</v>
      </c>
      <c r="BG410" s="150">
        <f>IF(N410="zákl. přenesená",J410,0)</f>
        <v>0</v>
      </c>
      <c r="BH410" s="150">
        <f>IF(N410="sníž. přenesená",J410,0)</f>
        <v>0</v>
      </c>
      <c r="BI410" s="150">
        <f>IF(N410="nulová",J410,0)</f>
        <v>0</v>
      </c>
      <c r="BJ410" s="18" t="s">
        <v>76</v>
      </c>
      <c r="BK410" s="150">
        <f>ROUND(I410*H410,2)</f>
        <v>0</v>
      </c>
      <c r="BL410" s="18" t="s">
        <v>137</v>
      </c>
      <c r="BM410" s="149" t="s">
        <v>411</v>
      </c>
    </row>
    <row r="411" spans="2:51" s="14" customFormat="1" ht="12">
      <c r="B411" s="158"/>
      <c r="D411" s="152" t="s">
        <v>140</v>
      </c>
      <c r="E411" s="159" t="s">
        <v>1</v>
      </c>
      <c r="F411" s="160" t="s">
        <v>412</v>
      </c>
      <c r="H411" s="161">
        <v>16.35</v>
      </c>
      <c r="L411" s="158"/>
      <c r="M411" s="162"/>
      <c r="N411" s="163"/>
      <c r="O411" s="163"/>
      <c r="P411" s="163"/>
      <c r="Q411" s="163"/>
      <c r="R411" s="163"/>
      <c r="S411" s="163"/>
      <c r="T411" s="164"/>
      <c r="AT411" s="159" t="s">
        <v>140</v>
      </c>
      <c r="AU411" s="159" t="s">
        <v>78</v>
      </c>
      <c r="AV411" s="14" t="s">
        <v>78</v>
      </c>
      <c r="AW411" s="14" t="s">
        <v>28</v>
      </c>
      <c r="AX411" s="14" t="s">
        <v>76</v>
      </c>
      <c r="AY411" s="159" t="s">
        <v>128</v>
      </c>
    </row>
    <row r="412" spans="1:65" s="2" customFormat="1" ht="24.2" customHeight="1">
      <c r="A412" s="30"/>
      <c r="B412" s="137"/>
      <c r="C412" s="138" t="s">
        <v>7</v>
      </c>
      <c r="D412" s="138" t="s">
        <v>133</v>
      </c>
      <c r="E412" s="139" t="s">
        <v>413</v>
      </c>
      <c r="F412" s="140" t="s">
        <v>414</v>
      </c>
      <c r="G412" s="141" t="s">
        <v>388</v>
      </c>
      <c r="H412" s="142">
        <v>3.144</v>
      </c>
      <c r="I412" s="143"/>
      <c r="J412" s="143">
        <f>ROUND(I412*H412,2)</f>
        <v>0</v>
      </c>
      <c r="K412" s="144"/>
      <c r="L412" s="31"/>
      <c r="M412" s="145" t="s">
        <v>1</v>
      </c>
      <c r="N412" s="146" t="s">
        <v>36</v>
      </c>
      <c r="O412" s="147">
        <v>0</v>
      </c>
      <c r="P412" s="147">
        <f>O412*H412</f>
        <v>0</v>
      </c>
      <c r="Q412" s="147">
        <v>0</v>
      </c>
      <c r="R412" s="147">
        <f>Q412*H412</f>
        <v>0</v>
      </c>
      <c r="S412" s="147">
        <v>0</v>
      </c>
      <c r="T412" s="148">
        <f>S412*H412</f>
        <v>0</v>
      </c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R412" s="149" t="s">
        <v>137</v>
      </c>
      <c r="AT412" s="149" t="s">
        <v>133</v>
      </c>
      <c r="AU412" s="149" t="s">
        <v>78</v>
      </c>
      <c r="AY412" s="18" t="s">
        <v>128</v>
      </c>
      <c r="BE412" s="150">
        <f>IF(N412="základní",J412,0)</f>
        <v>0</v>
      </c>
      <c r="BF412" s="150">
        <f>IF(N412="snížená",J412,0)</f>
        <v>0</v>
      </c>
      <c r="BG412" s="150">
        <f>IF(N412="zákl. přenesená",J412,0)</f>
        <v>0</v>
      </c>
      <c r="BH412" s="150">
        <f>IF(N412="sníž. přenesená",J412,0)</f>
        <v>0</v>
      </c>
      <c r="BI412" s="150">
        <f>IF(N412="nulová",J412,0)</f>
        <v>0</v>
      </c>
      <c r="BJ412" s="18" t="s">
        <v>76</v>
      </c>
      <c r="BK412" s="150">
        <f>ROUND(I412*H412,2)</f>
        <v>0</v>
      </c>
      <c r="BL412" s="18" t="s">
        <v>137</v>
      </c>
      <c r="BM412" s="149" t="s">
        <v>415</v>
      </c>
    </row>
    <row r="413" spans="2:51" s="14" customFormat="1" ht="12">
      <c r="B413" s="158"/>
      <c r="D413" s="152" t="s">
        <v>140</v>
      </c>
      <c r="E413" s="159" t="s">
        <v>1</v>
      </c>
      <c r="F413" s="160" t="s">
        <v>416</v>
      </c>
      <c r="H413" s="161">
        <v>3.144</v>
      </c>
      <c r="L413" s="158"/>
      <c r="M413" s="162"/>
      <c r="N413" s="163"/>
      <c r="O413" s="163"/>
      <c r="P413" s="163"/>
      <c r="Q413" s="163"/>
      <c r="R413" s="163"/>
      <c r="S413" s="163"/>
      <c r="T413" s="164"/>
      <c r="AT413" s="159" t="s">
        <v>140</v>
      </c>
      <c r="AU413" s="159" t="s">
        <v>78</v>
      </c>
      <c r="AV413" s="14" t="s">
        <v>78</v>
      </c>
      <c r="AW413" s="14" t="s">
        <v>28</v>
      </c>
      <c r="AX413" s="14" t="s">
        <v>76</v>
      </c>
      <c r="AY413" s="159" t="s">
        <v>128</v>
      </c>
    </row>
    <row r="414" spans="2:63" s="12" customFormat="1" ht="22.9" customHeight="1">
      <c r="B414" s="125"/>
      <c r="D414" s="126" t="s">
        <v>70</v>
      </c>
      <c r="E414" s="135" t="s">
        <v>417</v>
      </c>
      <c r="F414" s="135" t="s">
        <v>418</v>
      </c>
      <c r="J414" s="136">
        <f>BK414</f>
        <v>0</v>
      </c>
      <c r="L414" s="125"/>
      <c r="M414" s="129"/>
      <c r="N414" s="130"/>
      <c r="O414" s="130"/>
      <c r="P414" s="131">
        <f>P415</f>
        <v>43.15229</v>
      </c>
      <c r="Q414" s="130"/>
      <c r="R414" s="131">
        <f>R415</f>
        <v>0</v>
      </c>
      <c r="S414" s="130"/>
      <c r="T414" s="132">
        <f>T415</f>
        <v>0</v>
      </c>
      <c r="AR414" s="126" t="s">
        <v>76</v>
      </c>
      <c r="AT414" s="133" t="s">
        <v>70</v>
      </c>
      <c r="AU414" s="133" t="s">
        <v>76</v>
      </c>
      <c r="AY414" s="126" t="s">
        <v>128</v>
      </c>
      <c r="BK414" s="134">
        <f>BK415</f>
        <v>0</v>
      </c>
    </row>
    <row r="415" spans="1:65" s="2" customFormat="1" ht="21.75" customHeight="1">
      <c r="A415" s="30"/>
      <c r="B415" s="137"/>
      <c r="C415" s="138" t="s">
        <v>419</v>
      </c>
      <c r="D415" s="138" t="s">
        <v>133</v>
      </c>
      <c r="E415" s="139" t="s">
        <v>420</v>
      </c>
      <c r="F415" s="140" t="s">
        <v>421</v>
      </c>
      <c r="G415" s="141" t="s">
        <v>388</v>
      </c>
      <c r="H415" s="142">
        <v>8.753</v>
      </c>
      <c r="I415" s="143"/>
      <c r="J415" s="143">
        <f>ROUND(I415*H415,2)</f>
        <v>0</v>
      </c>
      <c r="K415" s="144"/>
      <c r="L415" s="31"/>
      <c r="M415" s="145" t="s">
        <v>1</v>
      </c>
      <c r="N415" s="146" t="s">
        <v>36</v>
      </c>
      <c r="O415" s="147">
        <v>4.93</v>
      </c>
      <c r="P415" s="147">
        <f>O415*H415</f>
        <v>43.15229</v>
      </c>
      <c r="Q415" s="147">
        <v>0</v>
      </c>
      <c r="R415" s="147">
        <f>Q415*H415</f>
        <v>0</v>
      </c>
      <c r="S415" s="147">
        <v>0</v>
      </c>
      <c r="T415" s="148">
        <f>S415*H415</f>
        <v>0</v>
      </c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R415" s="149" t="s">
        <v>137</v>
      </c>
      <c r="AT415" s="149" t="s">
        <v>133</v>
      </c>
      <c r="AU415" s="149" t="s">
        <v>78</v>
      </c>
      <c r="AY415" s="18" t="s">
        <v>128</v>
      </c>
      <c r="BE415" s="150">
        <f>IF(N415="základní",J415,0)</f>
        <v>0</v>
      </c>
      <c r="BF415" s="150">
        <f>IF(N415="snížená",J415,0)</f>
        <v>0</v>
      </c>
      <c r="BG415" s="150">
        <f>IF(N415="zákl. přenesená",J415,0)</f>
        <v>0</v>
      </c>
      <c r="BH415" s="150">
        <f>IF(N415="sníž. přenesená",J415,0)</f>
        <v>0</v>
      </c>
      <c r="BI415" s="150">
        <f>IF(N415="nulová",J415,0)</f>
        <v>0</v>
      </c>
      <c r="BJ415" s="18" t="s">
        <v>76</v>
      </c>
      <c r="BK415" s="150">
        <f>ROUND(I415*H415,2)</f>
        <v>0</v>
      </c>
      <c r="BL415" s="18" t="s">
        <v>137</v>
      </c>
      <c r="BM415" s="149" t="s">
        <v>422</v>
      </c>
    </row>
    <row r="416" spans="2:63" s="12" customFormat="1" ht="25.9" customHeight="1">
      <c r="B416" s="125"/>
      <c r="D416" s="126" t="s">
        <v>70</v>
      </c>
      <c r="E416" s="127" t="s">
        <v>423</v>
      </c>
      <c r="F416" s="127" t="s">
        <v>424</v>
      </c>
      <c r="J416" s="128">
        <f>BK416</f>
        <v>0</v>
      </c>
      <c r="L416" s="125"/>
      <c r="M416" s="129"/>
      <c r="N416" s="130"/>
      <c r="O416" s="130"/>
      <c r="P416" s="131">
        <f>P417+P502+P514+P543+P655+P659+P728+P851+P866+P880+P990+P992</f>
        <v>1995.155584</v>
      </c>
      <c r="Q416" s="130"/>
      <c r="R416" s="131">
        <f>R417+R502+R514+R543+R655+R659+R728+R851+R866+R880+R990+R992</f>
        <v>19.89487641</v>
      </c>
      <c r="S416" s="130"/>
      <c r="T416" s="132">
        <f>T417+T502+T514+T543+T655+T659+T728+T851+T866+T880+T990+T992</f>
        <v>4.66445733</v>
      </c>
      <c r="AR416" s="126" t="s">
        <v>78</v>
      </c>
      <c r="AT416" s="133" t="s">
        <v>70</v>
      </c>
      <c r="AU416" s="133" t="s">
        <v>71</v>
      </c>
      <c r="AY416" s="126" t="s">
        <v>128</v>
      </c>
      <c r="BK416" s="134">
        <f>BK417+BK502+BK514+BK543+BK655+BK659+BK728+BK851+BK866+BK880+BK990+BK992</f>
        <v>0</v>
      </c>
    </row>
    <row r="417" spans="2:63" s="12" customFormat="1" ht="22.9" customHeight="1">
      <c r="B417" s="125"/>
      <c r="D417" s="126" t="s">
        <v>70</v>
      </c>
      <c r="E417" s="135" t="s">
        <v>425</v>
      </c>
      <c r="F417" s="135" t="s">
        <v>426</v>
      </c>
      <c r="J417" s="136">
        <f>BK417</f>
        <v>0</v>
      </c>
      <c r="L417" s="125"/>
      <c r="M417" s="129"/>
      <c r="N417" s="130"/>
      <c r="O417" s="130"/>
      <c r="P417" s="131">
        <f>SUM(P418:P501)</f>
        <v>31.232801999999996</v>
      </c>
      <c r="Q417" s="130"/>
      <c r="R417" s="131">
        <f>SUM(R418:R501)</f>
        <v>0.14061200000000001</v>
      </c>
      <c r="S417" s="130"/>
      <c r="T417" s="132">
        <f>SUM(T418:T501)</f>
        <v>0</v>
      </c>
      <c r="AR417" s="126" t="s">
        <v>78</v>
      </c>
      <c r="AT417" s="133" t="s">
        <v>70</v>
      </c>
      <c r="AU417" s="133" t="s">
        <v>76</v>
      </c>
      <c r="AY417" s="126" t="s">
        <v>128</v>
      </c>
      <c r="BK417" s="134">
        <f>SUM(BK418:BK501)</f>
        <v>0</v>
      </c>
    </row>
    <row r="418" spans="1:65" s="2" customFormat="1" ht="16.5" customHeight="1">
      <c r="A418" s="30"/>
      <c r="B418" s="137"/>
      <c r="C418" s="138" t="s">
        <v>427</v>
      </c>
      <c r="D418" s="138" t="s">
        <v>133</v>
      </c>
      <c r="E418" s="139" t="s">
        <v>428</v>
      </c>
      <c r="F418" s="140" t="s">
        <v>429</v>
      </c>
      <c r="G418" s="141" t="s">
        <v>136</v>
      </c>
      <c r="H418" s="142">
        <v>80.015</v>
      </c>
      <c r="I418" s="143"/>
      <c r="J418" s="143">
        <f>ROUND(I418*H418,2)</f>
        <v>0</v>
      </c>
      <c r="K418" s="144"/>
      <c r="L418" s="31"/>
      <c r="M418" s="145" t="s">
        <v>1</v>
      </c>
      <c r="N418" s="146" t="s">
        <v>36</v>
      </c>
      <c r="O418" s="147">
        <v>0.024</v>
      </c>
      <c r="P418" s="147">
        <f>O418*H418</f>
        <v>1.92036</v>
      </c>
      <c r="Q418" s="147">
        <v>0</v>
      </c>
      <c r="R418" s="147">
        <f>Q418*H418</f>
        <v>0</v>
      </c>
      <c r="S418" s="147">
        <v>0</v>
      </c>
      <c r="T418" s="148">
        <f>S418*H418</f>
        <v>0</v>
      </c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R418" s="149" t="s">
        <v>390</v>
      </c>
      <c r="AT418" s="149" t="s">
        <v>133</v>
      </c>
      <c r="AU418" s="149" t="s">
        <v>78</v>
      </c>
      <c r="AY418" s="18" t="s">
        <v>128</v>
      </c>
      <c r="BE418" s="150">
        <f>IF(N418="základní",J418,0)</f>
        <v>0</v>
      </c>
      <c r="BF418" s="150">
        <f>IF(N418="snížená",J418,0)</f>
        <v>0</v>
      </c>
      <c r="BG418" s="150">
        <f>IF(N418="zákl. přenesená",J418,0)</f>
        <v>0</v>
      </c>
      <c r="BH418" s="150">
        <f>IF(N418="sníž. přenesená",J418,0)</f>
        <v>0</v>
      </c>
      <c r="BI418" s="150">
        <f>IF(N418="nulová",J418,0)</f>
        <v>0</v>
      </c>
      <c r="BJ418" s="18" t="s">
        <v>76</v>
      </c>
      <c r="BK418" s="150">
        <f>ROUND(I418*H418,2)</f>
        <v>0</v>
      </c>
      <c r="BL418" s="18" t="s">
        <v>390</v>
      </c>
      <c r="BM418" s="149" t="s">
        <v>430</v>
      </c>
    </row>
    <row r="419" spans="2:51" s="13" customFormat="1" ht="12" hidden="1">
      <c r="B419" s="151"/>
      <c r="D419" s="152" t="s">
        <v>140</v>
      </c>
      <c r="E419" s="153" t="s">
        <v>1</v>
      </c>
      <c r="F419" s="154" t="s">
        <v>142</v>
      </c>
      <c r="H419" s="153" t="s">
        <v>1</v>
      </c>
      <c r="L419" s="151"/>
      <c r="M419" s="155"/>
      <c r="N419" s="156"/>
      <c r="O419" s="156"/>
      <c r="P419" s="156"/>
      <c r="Q419" s="156"/>
      <c r="R419" s="156"/>
      <c r="S419" s="156"/>
      <c r="T419" s="157"/>
      <c r="AT419" s="153" t="s">
        <v>140</v>
      </c>
      <c r="AU419" s="153" t="s">
        <v>78</v>
      </c>
      <c r="AV419" s="13" t="s">
        <v>76</v>
      </c>
      <c r="AW419" s="13" t="s">
        <v>28</v>
      </c>
      <c r="AX419" s="13" t="s">
        <v>71</v>
      </c>
      <c r="AY419" s="153" t="s">
        <v>128</v>
      </c>
    </row>
    <row r="420" spans="2:51" s="14" customFormat="1" ht="12" hidden="1">
      <c r="B420" s="158"/>
      <c r="D420" s="152" t="s">
        <v>140</v>
      </c>
      <c r="E420" s="159" t="s">
        <v>1</v>
      </c>
      <c r="F420" s="160" t="s">
        <v>269</v>
      </c>
      <c r="H420" s="161">
        <v>2.66</v>
      </c>
      <c r="L420" s="158"/>
      <c r="M420" s="162"/>
      <c r="N420" s="163"/>
      <c r="O420" s="163"/>
      <c r="P420" s="163"/>
      <c r="Q420" s="163"/>
      <c r="R420" s="163"/>
      <c r="S420" s="163"/>
      <c r="T420" s="164"/>
      <c r="AT420" s="159" t="s">
        <v>140</v>
      </c>
      <c r="AU420" s="159" t="s">
        <v>78</v>
      </c>
      <c r="AV420" s="14" t="s">
        <v>78</v>
      </c>
      <c r="AW420" s="14" t="s">
        <v>28</v>
      </c>
      <c r="AX420" s="14" t="s">
        <v>71</v>
      </c>
      <c r="AY420" s="159" t="s">
        <v>128</v>
      </c>
    </row>
    <row r="421" spans="2:51" s="14" customFormat="1" ht="12" hidden="1">
      <c r="B421" s="158"/>
      <c r="D421" s="152" t="s">
        <v>140</v>
      </c>
      <c r="E421" s="159" t="s">
        <v>1</v>
      </c>
      <c r="F421" s="160" t="s">
        <v>270</v>
      </c>
      <c r="H421" s="161">
        <v>2.66</v>
      </c>
      <c r="L421" s="158"/>
      <c r="M421" s="162"/>
      <c r="N421" s="163"/>
      <c r="O421" s="163"/>
      <c r="P421" s="163"/>
      <c r="Q421" s="163"/>
      <c r="R421" s="163"/>
      <c r="S421" s="163"/>
      <c r="T421" s="164"/>
      <c r="AT421" s="159" t="s">
        <v>140</v>
      </c>
      <c r="AU421" s="159" t="s">
        <v>78</v>
      </c>
      <c r="AV421" s="14" t="s">
        <v>78</v>
      </c>
      <c r="AW421" s="14" t="s">
        <v>28</v>
      </c>
      <c r="AX421" s="14" t="s">
        <v>71</v>
      </c>
      <c r="AY421" s="159" t="s">
        <v>128</v>
      </c>
    </row>
    <row r="422" spans="2:51" s="14" customFormat="1" ht="12" hidden="1">
      <c r="B422" s="158"/>
      <c r="D422" s="152" t="s">
        <v>140</v>
      </c>
      <c r="E422" s="159" t="s">
        <v>1</v>
      </c>
      <c r="F422" s="160" t="s">
        <v>271</v>
      </c>
      <c r="H422" s="161">
        <v>2.66</v>
      </c>
      <c r="L422" s="158"/>
      <c r="M422" s="162"/>
      <c r="N422" s="163"/>
      <c r="O422" s="163"/>
      <c r="P422" s="163"/>
      <c r="Q422" s="163"/>
      <c r="R422" s="163"/>
      <c r="S422" s="163"/>
      <c r="T422" s="164"/>
      <c r="AT422" s="159" t="s">
        <v>140</v>
      </c>
      <c r="AU422" s="159" t="s">
        <v>78</v>
      </c>
      <c r="AV422" s="14" t="s">
        <v>78</v>
      </c>
      <c r="AW422" s="14" t="s">
        <v>28</v>
      </c>
      <c r="AX422" s="14" t="s">
        <v>71</v>
      </c>
      <c r="AY422" s="159" t="s">
        <v>128</v>
      </c>
    </row>
    <row r="423" spans="2:51" s="14" customFormat="1" ht="12" hidden="1">
      <c r="B423" s="158"/>
      <c r="D423" s="152" t="s">
        <v>140</v>
      </c>
      <c r="E423" s="159" t="s">
        <v>1</v>
      </c>
      <c r="F423" s="160" t="s">
        <v>272</v>
      </c>
      <c r="H423" s="161">
        <v>2.693</v>
      </c>
      <c r="L423" s="158"/>
      <c r="M423" s="162"/>
      <c r="N423" s="163"/>
      <c r="O423" s="163"/>
      <c r="P423" s="163"/>
      <c r="Q423" s="163"/>
      <c r="R423" s="163"/>
      <c r="S423" s="163"/>
      <c r="T423" s="164"/>
      <c r="AT423" s="159" t="s">
        <v>140</v>
      </c>
      <c r="AU423" s="159" t="s">
        <v>78</v>
      </c>
      <c r="AV423" s="14" t="s">
        <v>78</v>
      </c>
      <c r="AW423" s="14" t="s">
        <v>28</v>
      </c>
      <c r="AX423" s="14" t="s">
        <v>71</v>
      </c>
      <c r="AY423" s="159" t="s">
        <v>128</v>
      </c>
    </row>
    <row r="424" spans="2:51" s="14" customFormat="1" ht="12" hidden="1">
      <c r="B424" s="158"/>
      <c r="D424" s="152" t="s">
        <v>140</v>
      </c>
      <c r="E424" s="159" t="s">
        <v>1</v>
      </c>
      <c r="F424" s="160" t="s">
        <v>273</v>
      </c>
      <c r="H424" s="161">
        <v>2.683</v>
      </c>
      <c r="L424" s="158"/>
      <c r="M424" s="162"/>
      <c r="N424" s="163"/>
      <c r="O424" s="163"/>
      <c r="P424" s="163"/>
      <c r="Q424" s="163"/>
      <c r="R424" s="163"/>
      <c r="S424" s="163"/>
      <c r="T424" s="164"/>
      <c r="AT424" s="159" t="s">
        <v>140</v>
      </c>
      <c r="AU424" s="159" t="s">
        <v>78</v>
      </c>
      <c r="AV424" s="14" t="s">
        <v>78</v>
      </c>
      <c r="AW424" s="14" t="s">
        <v>28</v>
      </c>
      <c r="AX424" s="14" t="s">
        <v>71</v>
      </c>
      <c r="AY424" s="159" t="s">
        <v>128</v>
      </c>
    </row>
    <row r="425" spans="2:51" s="14" customFormat="1" ht="12" hidden="1">
      <c r="B425" s="158"/>
      <c r="D425" s="152" t="s">
        <v>140</v>
      </c>
      <c r="E425" s="159" t="s">
        <v>1</v>
      </c>
      <c r="F425" s="160" t="s">
        <v>274</v>
      </c>
      <c r="H425" s="161">
        <v>2.59</v>
      </c>
      <c r="L425" s="158"/>
      <c r="M425" s="162"/>
      <c r="N425" s="163"/>
      <c r="O425" s="163"/>
      <c r="P425" s="163"/>
      <c r="Q425" s="163"/>
      <c r="R425" s="163"/>
      <c r="S425" s="163"/>
      <c r="T425" s="164"/>
      <c r="AT425" s="159" t="s">
        <v>140</v>
      </c>
      <c r="AU425" s="159" t="s">
        <v>78</v>
      </c>
      <c r="AV425" s="14" t="s">
        <v>78</v>
      </c>
      <c r="AW425" s="14" t="s">
        <v>28</v>
      </c>
      <c r="AX425" s="14" t="s">
        <v>71</v>
      </c>
      <c r="AY425" s="159" t="s">
        <v>128</v>
      </c>
    </row>
    <row r="426" spans="2:51" s="15" customFormat="1" ht="12" hidden="1">
      <c r="B426" s="165"/>
      <c r="D426" s="152" t="s">
        <v>140</v>
      </c>
      <c r="E426" s="166" t="s">
        <v>1</v>
      </c>
      <c r="F426" s="167" t="s">
        <v>149</v>
      </c>
      <c r="H426" s="168">
        <v>15.946</v>
      </c>
      <c r="L426" s="165"/>
      <c r="M426" s="169"/>
      <c r="N426" s="170"/>
      <c r="O426" s="170"/>
      <c r="P426" s="170"/>
      <c r="Q426" s="170"/>
      <c r="R426" s="170"/>
      <c r="S426" s="170"/>
      <c r="T426" s="171"/>
      <c r="AT426" s="166" t="s">
        <v>140</v>
      </c>
      <c r="AU426" s="166" t="s">
        <v>78</v>
      </c>
      <c r="AV426" s="15" t="s">
        <v>138</v>
      </c>
      <c r="AW426" s="15" t="s">
        <v>28</v>
      </c>
      <c r="AX426" s="15" t="s">
        <v>71</v>
      </c>
      <c r="AY426" s="166" t="s">
        <v>128</v>
      </c>
    </row>
    <row r="427" spans="2:51" s="13" customFormat="1" ht="12" hidden="1">
      <c r="B427" s="151"/>
      <c r="D427" s="152" t="s">
        <v>140</v>
      </c>
      <c r="E427" s="153" t="s">
        <v>1</v>
      </c>
      <c r="F427" s="154" t="s">
        <v>150</v>
      </c>
      <c r="H427" s="153" t="s">
        <v>1</v>
      </c>
      <c r="L427" s="151"/>
      <c r="M427" s="155"/>
      <c r="N427" s="156"/>
      <c r="O427" s="156"/>
      <c r="P427" s="156"/>
      <c r="Q427" s="156"/>
      <c r="R427" s="156"/>
      <c r="S427" s="156"/>
      <c r="T427" s="157"/>
      <c r="AT427" s="153" t="s">
        <v>140</v>
      </c>
      <c r="AU427" s="153" t="s">
        <v>78</v>
      </c>
      <c r="AV427" s="13" t="s">
        <v>76</v>
      </c>
      <c r="AW427" s="13" t="s">
        <v>28</v>
      </c>
      <c r="AX427" s="13" t="s">
        <v>71</v>
      </c>
      <c r="AY427" s="153" t="s">
        <v>128</v>
      </c>
    </row>
    <row r="428" spans="2:51" s="14" customFormat="1" ht="12" hidden="1">
      <c r="B428" s="158"/>
      <c r="D428" s="152" t="s">
        <v>140</v>
      </c>
      <c r="E428" s="159" t="s">
        <v>1</v>
      </c>
      <c r="F428" s="160" t="s">
        <v>275</v>
      </c>
      <c r="H428" s="161">
        <v>2.66</v>
      </c>
      <c r="L428" s="158"/>
      <c r="M428" s="162"/>
      <c r="N428" s="163"/>
      <c r="O428" s="163"/>
      <c r="P428" s="163"/>
      <c r="Q428" s="163"/>
      <c r="R428" s="163"/>
      <c r="S428" s="163"/>
      <c r="T428" s="164"/>
      <c r="AT428" s="159" t="s">
        <v>140</v>
      </c>
      <c r="AU428" s="159" t="s">
        <v>78</v>
      </c>
      <c r="AV428" s="14" t="s">
        <v>78</v>
      </c>
      <c r="AW428" s="14" t="s">
        <v>28</v>
      </c>
      <c r="AX428" s="14" t="s">
        <v>71</v>
      </c>
      <c r="AY428" s="159" t="s">
        <v>128</v>
      </c>
    </row>
    <row r="429" spans="2:51" s="14" customFormat="1" ht="12" hidden="1">
      <c r="B429" s="158"/>
      <c r="D429" s="152" t="s">
        <v>140</v>
      </c>
      <c r="E429" s="159" t="s">
        <v>1</v>
      </c>
      <c r="F429" s="160" t="s">
        <v>276</v>
      </c>
      <c r="H429" s="161">
        <v>2.66</v>
      </c>
      <c r="L429" s="158"/>
      <c r="M429" s="162"/>
      <c r="N429" s="163"/>
      <c r="O429" s="163"/>
      <c r="P429" s="163"/>
      <c r="Q429" s="163"/>
      <c r="R429" s="163"/>
      <c r="S429" s="163"/>
      <c r="T429" s="164"/>
      <c r="AT429" s="159" t="s">
        <v>140</v>
      </c>
      <c r="AU429" s="159" t="s">
        <v>78</v>
      </c>
      <c r="AV429" s="14" t="s">
        <v>78</v>
      </c>
      <c r="AW429" s="14" t="s">
        <v>28</v>
      </c>
      <c r="AX429" s="14" t="s">
        <v>71</v>
      </c>
      <c r="AY429" s="159" t="s">
        <v>128</v>
      </c>
    </row>
    <row r="430" spans="2:51" s="14" customFormat="1" ht="12" hidden="1">
      <c r="B430" s="158"/>
      <c r="D430" s="152" t="s">
        <v>140</v>
      </c>
      <c r="E430" s="159" t="s">
        <v>1</v>
      </c>
      <c r="F430" s="160" t="s">
        <v>277</v>
      </c>
      <c r="H430" s="161">
        <v>6</v>
      </c>
      <c r="L430" s="158"/>
      <c r="M430" s="162"/>
      <c r="N430" s="163"/>
      <c r="O430" s="163"/>
      <c r="P430" s="163"/>
      <c r="Q430" s="163"/>
      <c r="R430" s="163"/>
      <c r="S430" s="163"/>
      <c r="T430" s="164"/>
      <c r="AT430" s="159" t="s">
        <v>140</v>
      </c>
      <c r="AU430" s="159" t="s">
        <v>78</v>
      </c>
      <c r="AV430" s="14" t="s">
        <v>78</v>
      </c>
      <c r="AW430" s="14" t="s">
        <v>28</v>
      </c>
      <c r="AX430" s="14" t="s">
        <v>71</v>
      </c>
      <c r="AY430" s="159" t="s">
        <v>128</v>
      </c>
    </row>
    <row r="431" spans="2:51" s="14" customFormat="1" ht="12" hidden="1">
      <c r="B431" s="158"/>
      <c r="D431" s="152" t="s">
        <v>140</v>
      </c>
      <c r="E431" s="159" t="s">
        <v>1</v>
      </c>
      <c r="F431" s="160" t="s">
        <v>278</v>
      </c>
      <c r="H431" s="161">
        <v>2.713</v>
      </c>
      <c r="L431" s="158"/>
      <c r="M431" s="162"/>
      <c r="N431" s="163"/>
      <c r="O431" s="163"/>
      <c r="P431" s="163"/>
      <c r="Q431" s="163"/>
      <c r="R431" s="163"/>
      <c r="S431" s="163"/>
      <c r="T431" s="164"/>
      <c r="AT431" s="159" t="s">
        <v>140</v>
      </c>
      <c r="AU431" s="159" t="s">
        <v>78</v>
      </c>
      <c r="AV431" s="14" t="s">
        <v>78</v>
      </c>
      <c r="AW431" s="14" t="s">
        <v>28</v>
      </c>
      <c r="AX431" s="14" t="s">
        <v>71</v>
      </c>
      <c r="AY431" s="159" t="s">
        <v>128</v>
      </c>
    </row>
    <row r="432" spans="2:51" s="14" customFormat="1" ht="12" hidden="1">
      <c r="B432" s="158"/>
      <c r="D432" s="152" t="s">
        <v>140</v>
      </c>
      <c r="E432" s="159" t="s">
        <v>1</v>
      </c>
      <c r="F432" s="160" t="s">
        <v>279</v>
      </c>
      <c r="H432" s="161">
        <v>2.59</v>
      </c>
      <c r="L432" s="158"/>
      <c r="M432" s="162"/>
      <c r="N432" s="163"/>
      <c r="O432" s="163"/>
      <c r="P432" s="163"/>
      <c r="Q432" s="163"/>
      <c r="R432" s="163"/>
      <c r="S432" s="163"/>
      <c r="T432" s="164"/>
      <c r="AT432" s="159" t="s">
        <v>140</v>
      </c>
      <c r="AU432" s="159" t="s">
        <v>78</v>
      </c>
      <c r="AV432" s="14" t="s">
        <v>78</v>
      </c>
      <c r="AW432" s="14" t="s">
        <v>28</v>
      </c>
      <c r="AX432" s="14" t="s">
        <v>71</v>
      </c>
      <c r="AY432" s="159" t="s">
        <v>128</v>
      </c>
    </row>
    <row r="433" spans="2:51" s="14" customFormat="1" ht="12" hidden="1">
      <c r="B433" s="158"/>
      <c r="D433" s="152" t="s">
        <v>140</v>
      </c>
      <c r="E433" s="159" t="s">
        <v>1</v>
      </c>
      <c r="F433" s="160" t="s">
        <v>280</v>
      </c>
      <c r="H433" s="161">
        <v>2.59</v>
      </c>
      <c r="L433" s="158"/>
      <c r="M433" s="162"/>
      <c r="N433" s="163"/>
      <c r="O433" s="163"/>
      <c r="P433" s="163"/>
      <c r="Q433" s="163"/>
      <c r="R433" s="163"/>
      <c r="S433" s="163"/>
      <c r="T433" s="164"/>
      <c r="AT433" s="159" t="s">
        <v>140</v>
      </c>
      <c r="AU433" s="159" t="s">
        <v>78</v>
      </c>
      <c r="AV433" s="14" t="s">
        <v>78</v>
      </c>
      <c r="AW433" s="14" t="s">
        <v>28</v>
      </c>
      <c r="AX433" s="14" t="s">
        <v>71</v>
      </c>
      <c r="AY433" s="159" t="s">
        <v>128</v>
      </c>
    </row>
    <row r="434" spans="2:51" s="14" customFormat="1" ht="12" hidden="1">
      <c r="B434" s="158"/>
      <c r="D434" s="152" t="s">
        <v>140</v>
      </c>
      <c r="E434" s="159" t="s">
        <v>1</v>
      </c>
      <c r="F434" s="160" t="s">
        <v>281</v>
      </c>
      <c r="H434" s="161">
        <v>2.528</v>
      </c>
      <c r="L434" s="158"/>
      <c r="M434" s="162"/>
      <c r="N434" s="163"/>
      <c r="O434" s="163"/>
      <c r="P434" s="163"/>
      <c r="Q434" s="163"/>
      <c r="R434" s="163"/>
      <c r="S434" s="163"/>
      <c r="T434" s="164"/>
      <c r="AT434" s="159" t="s">
        <v>140</v>
      </c>
      <c r="AU434" s="159" t="s">
        <v>78</v>
      </c>
      <c r="AV434" s="14" t="s">
        <v>78</v>
      </c>
      <c r="AW434" s="14" t="s">
        <v>28</v>
      </c>
      <c r="AX434" s="14" t="s">
        <v>71</v>
      </c>
      <c r="AY434" s="159" t="s">
        <v>128</v>
      </c>
    </row>
    <row r="435" spans="2:51" s="15" customFormat="1" ht="12" hidden="1">
      <c r="B435" s="165"/>
      <c r="D435" s="152" t="s">
        <v>140</v>
      </c>
      <c r="E435" s="166" t="s">
        <v>1</v>
      </c>
      <c r="F435" s="167" t="s">
        <v>149</v>
      </c>
      <c r="H435" s="168">
        <v>21.741</v>
      </c>
      <c r="L435" s="165"/>
      <c r="M435" s="169"/>
      <c r="N435" s="170"/>
      <c r="O435" s="170"/>
      <c r="P435" s="170"/>
      <c r="Q435" s="170"/>
      <c r="R435" s="170"/>
      <c r="S435" s="170"/>
      <c r="T435" s="171"/>
      <c r="AT435" s="166" t="s">
        <v>140</v>
      </c>
      <c r="AU435" s="166" t="s">
        <v>78</v>
      </c>
      <c r="AV435" s="15" t="s">
        <v>138</v>
      </c>
      <c r="AW435" s="15" t="s">
        <v>28</v>
      </c>
      <c r="AX435" s="15" t="s">
        <v>71</v>
      </c>
      <c r="AY435" s="166" t="s">
        <v>128</v>
      </c>
    </row>
    <row r="436" spans="2:51" s="13" customFormat="1" ht="12" hidden="1">
      <c r="B436" s="151"/>
      <c r="D436" s="152" t="s">
        <v>140</v>
      </c>
      <c r="E436" s="153" t="s">
        <v>1</v>
      </c>
      <c r="F436" s="154" t="s">
        <v>158</v>
      </c>
      <c r="H436" s="153" t="s">
        <v>1</v>
      </c>
      <c r="L436" s="151"/>
      <c r="M436" s="155"/>
      <c r="N436" s="156"/>
      <c r="O436" s="156"/>
      <c r="P436" s="156"/>
      <c r="Q436" s="156"/>
      <c r="R436" s="156"/>
      <c r="S436" s="156"/>
      <c r="T436" s="157"/>
      <c r="AT436" s="153" t="s">
        <v>140</v>
      </c>
      <c r="AU436" s="153" t="s">
        <v>78</v>
      </c>
      <c r="AV436" s="13" t="s">
        <v>76</v>
      </c>
      <c r="AW436" s="13" t="s">
        <v>28</v>
      </c>
      <c r="AX436" s="13" t="s">
        <v>71</v>
      </c>
      <c r="AY436" s="153" t="s">
        <v>128</v>
      </c>
    </row>
    <row r="437" spans="2:51" s="14" customFormat="1" ht="12" hidden="1">
      <c r="B437" s="158"/>
      <c r="D437" s="152" t="s">
        <v>140</v>
      </c>
      <c r="E437" s="159" t="s">
        <v>1</v>
      </c>
      <c r="F437" s="160" t="s">
        <v>282</v>
      </c>
      <c r="H437" s="161">
        <v>2.66</v>
      </c>
      <c r="L437" s="158"/>
      <c r="M437" s="162"/>
      <c r="N437" s="163"/>
      <c r="O437" s="163"/>
      <c r="P437" s="163"/>
      <c r="Q437" s="163"/>
      <c r="R437" s="163"/>
      <c r="S437" s="163"/>
      <c r="T437" s="164"/>
      <c r="AT437" s="159" t="s">
        <v>140</v>
      </c>
      <c r="AU437" s="159" t="s">
        <v>78</v>
      </c>
      <c r="AV437" s="14" t="s">
        <v>78</v>
      </c>
      <c r="AW437" s="14" t="s">
        <v>28</v>
      </c>
      <c r="AX437" s="14" t="s">
        <v>71</v>
      </c>
      <c r="AY437" s="159" t="s">
        <v>128</v>
      </c>
    </row>
    <row r="438" spans="2:51" s="14" customFormat="1" ht="12" hidden="1">
      <c r="B438" s="158"/>
      <c r="D438" s="152" t="s">
        <v>140</v>
      </c>
      <c r="E438" s="159" t="s">
        <v>1</v>
      </c>
      <c r="F438" s="160" t="s">
        <v>283</v>
      </c>
      <c r="H438" s="161">
        <v>2.66</v>
      </c>
      <c r="L438" s="158"/>
      <c r="M438" s="162"/>
      <c r="N438" s="163"/>
      <c r="O438" s="163"/>
      <c r="P438" s="163"/>
      <c r="Q438" s="163"/>
      <c r="R438" s="163"/>
      <c r="S438" s="163"/>
      <c r="T438" s="164"/>
      <c r="AT438" s="159" t="s">
        <v>140</v>
      </c>
      <c r="AU438" s="159" t="s">
        <v>78</v>
      </c>
      <c r="AV438" s="14" t="s">
        <v>78</v>
      </c>
      <c r="AW438" s="14" t="s">
        <v>28</v>
      </c>
      <c r="AX438" s="14" t="s">
        <v>71</v>
      </c>
      <c r="AY438" s="159" t="s">
        <v>128</v>
      </c>
    </row>
    <row r="439" spans="2:51" s="14" customFormat="1" ht="12" hidden="1">
      <c r="B439" s="158"/>
      <c r="D439" s="152" t="s">
        <v>140</v>
      </c>
      <c r="E439" s="159" t="s">
        <v>1</v>
      </c>
      <c r="F439" s="160" t="s">
        <v>284</v>
      </c>
      <c r="H439" s="161">
        <v>2.66</v>
      </c>
      <c r="L439" s="158"/>
      <c r="M439" s="162"/>
      <c r="N439" s="163"/>
      <c r="O439" s="163"/>
      <c r="P439" s="163"/>
      <c r="Q439" s="163"/>
      <c r="R439" s="163"/>
      <c r="S439" s="163"/>
      <c r="T439" s="164"/>
      <c r="AT439" s="159" t="s">
        <v>140</v>
      </c>
      <c r="AU439" s="159" t="s">
        <v>78</v>
      </c>
      <c r="AV439" s="14" t="s">
        <v>78</v>
      </c>
      <c r="AW439" s="14" t="s">
        <v>28</v>
      </c>
      <c r="AX439" s="14" t="s">
        <v>71</v>
      </c>
      <c r="AY439" s="159" t="s">
        <v>128</v>
      </c>
    </row>
    <row r="440" spans="2:51" s="14" customFormat="1" ht="12" hidden="1">
      <c r="B440" s="158"/>
      <c r="D440" s="152" t="s">
        <v>140</v>
      </c>
      <c r="E440" s="159" t="s">
        <v>1</v>
      </c>
      <c r="F440" s="160" t="s">
        <v>285</v>
      </c>
      <c r="H440" s="161">
        <v>2.693</v>
      </c>
      <c r="L440" s="158"/>
      <c r="M440" s="162"/>
      <c r="N440" s="163"/>
      <c r="O440" s="163"/>
      <c r="P440" s="163"/>
      <c r="Q440" s="163"/>
      <c r="R440" s="163"/>
      <c r="S440" s="163"/>
      <c r="T440" s="164"/>
      <c r="AT440" s="159" t="s">
        <v>140</v>
      </c>
      <c r="AU440" s="159" t="s">
        <v>78</v>
      </c>
      <c r="AV440" s="14" t="s">
        <v>78</v>
      </c>
      <c r="AW440" s="14" t="s">
        <v>28</v>
      </c>
      <c r="AX440" s="14" t="s">
        <v>71</v>
      </c>
      <c r="AY440" s="159" t="s">
        <v>128</v>
      </c>
    </row>
    <row r="441" spans="2:51" s="14" customFormat="1" ht="12" hidden="1">
      <c r="B441" s="158"/>
      <c r="D441" s="152" t="s">
        <v>140</v>
      </c>
      <c r="E441" s="159" t="s">
        <v>1</v>
      </c>
      <c r="F441" s="160" t="s">
        <v>286</v>
      </c>
      <c r="H441" s="161">
        <v>2.713</v>
      </c>
      <c r="L441" s="158"/>
      <c r="M441" s="162"/>
      <c r="N441" s="163"/>
      <c r="O441" s="163"/>
      <c r="P441" s="163"/>
      <c r="Q441" s="163"/>
      <c r="R441" s="163"/>
      <c r="S441" s="163"/>
      <c r="T441" s="164"/>
      <c r="AT441" s="159" t="s">
        <v>140</v>
      </c>
      <c r="AU441" s="159" t="s">
        <v>78</v>
      </c>
      <c r="AV441" s="14" t="s">
        <v>78</v>
      </c>
      <c r="AW441" s="14" t="s">
        <v>28</v>
      </c>
      <c r="AX441" s="14" t="s">
        <v>71</v>
      </c>
      <c r="AY441" s="159" t="s">
        <v>128</v>
      </c>
    </row>
    <row r="442" spans="2:51" s="14" customFormat="1" ht="12" hidden="1">
      <c r="B442" s="158"/>
      <c r="D442" s="152" t="s">
        <v>140</v>
      </c>
      <c r="E442" s="159" t="s">
        <v>1</v>
      </c>
      <c r="F442" s="160" t="s">
        <v>287</v>
      </c>
      <c r="H442" s="161">
        <v>2.66</v>
      </c>
      <c r="L442" s="158"/>
      <c r="M442" s="162"/>
      <c r="N442" s="163"/>
      <c r="O442" s="163"/>
      <c r="P442" s="163"/>
      <c r="Q442" s="163"/>
      <c r="R442" s="163"/>
      <c r="S442" s="163"/>
      <c r="T442" s="164"/>
      <c r="AT442" s="159" t="s">
        <v>140</v>
      </c>
      <c r="AU442" s="159" t="s">
        <v>78</v>
      </c>
      <c r="AV442" s="14" t="s">
        <v>78</v>
      </c>
      <c r="AW442" s="14" t="s">
        <v>28</v>
      </c>
      <c r="AX442" s="14" t="s">
        <v>71</v>
      </c>
      <c r="AY442" s="159" t="s">
        <v>128</v>
      </c>
    </row>
    <row r="443" spans="2:51" s="14" customFormat="1" ht="12" hidden="1">
      <c r="B443" s="158"/>
      <c r="D443" s="152" t="s">
        <v>140</v>
      </c>
      <c r="E443" s="159" t="s">
        <v>1</v>
      </c>
      <c r="F443" s="160" t="s">
        <v>288</v>
      </c>
      <c r="H443" s="161">
        <v>2.59</v>
      </c>
      <c r="L443" s="158"/>
      <c r="M443" s="162"/>
      <c r="N443" s="163"/>
      <c r="O443" s="163"/>
      <c r="P443" s="163"/>
      <c r="Q443" s="163"/>
      <c r="R443" s="163"/>
      <c r="S443" s="163"/>
      <c r="T443" s="164"/>
      <c r="AT443" s="159" t="s">
        <v>140</v>
      </c>
      <c r="AU443" s="159" t="s">
        <v>78</v>
      </c>
      <c r="AV443" s="14" t="s">
        <v>78</v>
      </c>
      <c r="AW443" s="14" t="s">
        <v>28</v>
      </c>
      <c r="AX443" s="14" t="s">
        <v>71</v>
      </c>
      <c r="AY443" s="159" t="s">
        <v>128</v>
      </c>
    </row>
    <row r="444" spans="2:51" s="14" customFormat="1" ht="12" hidden="1">
      <c r="B444" s="158"/>
      <c r="D444" s="152" t="s">
        <v>140</v>
      </c>
      <c r="E444" s="159" t="s">
        <v>1</v>
      </c>
      <c r="F444" s="160" t="s">
        <v>289</v>
      </c>
      <c r="H444" s="161">
        <v>2.528</v>
      </c>
      <c r="L444" s="158"/>
      <c r="M444" s="162"/>
      <c r="N444" s="163"/>
      <c r="O444" s="163"/>
      <c r="P444" s="163"/>
      <c r="Q444" s="163"/>
      <c r="R444" s="163"/>
      <c r="S444" s="163"/>
      <c r="T444" s="164"/>
      <c r="AT444" s="159" t="s">
        <v>140</v>
      </c>
      <c r="AU444" s="159" t="s">
        <v>78</v>
      </c>
      <c r="AV444" s="14" t="s">
        <v>78</v>
      </c>
      <c r="AW444" s="14" t="s">
        <v>28</v>
      </c>
      <c r="AX444" s="14" t="s">
        <v>71</v>
      </c>
      <c r="AY444" s="159" t="s">
        <v>128</v>
      </c>
    </row>
    <row r="445" spans="2:51" s="15" customFormat="1" ht="12" hidden="1">
      <c r="B445" s="165"/>
      <c r="D445" s="152" t="s">
        <v>140</v>
      </c>
      <c r="E445" s="166" t="s">
        <v>1</v>
      </c>
      <c r="F445" s="167" t="s">
        <v>149</v>
      </c>
      <c r="H445" s="168">
        <v>21.163999999999998</v>
      </c>
      <c r="L445" s="165"/>
      <c r="M445" s="169"/>
      <c r="N445" s="170"/>
      <c r="O445" s="170"/>
      <c r="P445" s="170"/>
      <c r="Q445" s="170"/>
      <c r="R445" s="170"/>
      <c r="S445" s="170"/>
      <c r="T445" s="171"/>
      <c r="AT445" s="166" t="s">
        <v>140</v>
      </c>
      <c r="AU445" s="166" t="s">
        <v>78</v>
      </c>
      <c r="AV445" s="15" t="s">
        <v>138</v>
      </c>
      <c r="AW445" s="15" t="s">
        <v>28</v>
      </c>
      <c r="AX445" s="15" t="s">
        <v>71</v>
      </c>
      <c r="AY445" s="166" t="s">
        <v>128</v>
      </c>
    </row>
    <row r="446" spans="2:51" s="13" customFormat="1" ht="12" hidden="1">
      <c r="B446" s="151"/>
      <c r="D446" s="152" t="s">
        <v>140</v>
      </c>
      <c r="E446" s="153" t="s">
        <v>1</v>
      </c>
      <c r="F446" s="154" t="s">
        <v>167</v>
      </c>
      <c r="H446" s="153" t="s">
        <v>1</v>
      </c>
      <c r="L446" s="151"/>
      <c r="M446" s="155"/>
      <c r="N446" s="156"/>
      <c r="O446" s="156"/>
      <c r="P446" s="156"/>
      <c r="Q446" s="156"/>
      <c r="R446" s="156"/>
      <c r="S446" s="156"/>
      <c r="T446" s="157"/>
      <c r="AT446" s="153" t="s">
        <v>140</v>
      </c>
      <c r="AU446" s="153" t="s">
        <v>78</v>
      </c>
      <c r="AV446" s="13" t="s">
        <v>76</v>
      </c>
      <c r="AW446" s="13" t="s">
        <v>28</v>
      </c>
      <c r="AX446" s="13" t="s">
        <v>71</v>
      </c>
      <c r="AY446" s="153" t="s">
        <v>128</v>
      </c>
    </row>
    <row r="447" spans="2:51" s="14" customFormat="1" ht="12" hidden="1">
      <c r="B447" s="158"/>
      <c r="D447" s="152" t="s">
        <v>140</v>
      </c>
      <c r="E447" s="159" t="s">
        <v>1</v>
      </c>
      <c r="F447" s="160" t="s">
        <v>290</v>
      </c>
      <c r="H447" s="161">
        <v>2.66</v>
      </c>
      <c r="L447" s="158"/>
      <c r="M447" s="162"/>
      <c r="N447" s="163"/>
      <c r="O447" s="163"/>
      <c r="P447" s="163"/>
      <c r="Q447" s="163"/>
      <c r="R447" s="163"/>
      <c r="S447" s="163"/>
      <c r="T447" s="164"/>
      <c r="AT447" s="159" t="s">
        <v>140</v>
      </c>
      <c r="AU447" s="159" t="s">
        <v>78</v>
      </c>
      <c r="AV447" s="14" t="s">
        <v>78</v>
      </c>
      <c r="AW447" s="14" t="s">
        <v>28</v>
      </c>
      <c r="AX447" s="14" t="s">
        <v>71</v>
      </c>
      <c r="AY447" s="159" t="s">
        <v>128</v>
      </c>
    </row>
    <row r="448" spans="2:51" s="14" customFormat="1" ht="12" hidden="1">
      <c r="B448" s="158"/>
      <c r="D448" s="152" t="s">
        <v>140</v>
      </c>
      <c r="E448" s="159" t="s">
        <v>1</v>
      </c>
      <c r="F448" s="160" t="s">
        <v>291</v>
      </c>
      <c r="H448" s="161">
        <v>2.66</v>
      </c>
      <c r="L448" s="158"/>
      <c r="M448" s="162"/>
      <c r="N448" s="163"/>
      <c r="O448" s="163"/>
      <c r="P448" s="163"/>
      <c r="Q448" s="163"/>
      <c r="R448" s="163"/>
      <c r="S448" s="163"/>
      <c r="T448" s="164"/>
      <c r="AT448" s="159" t="s">
        <v>140</v>
      </c>
      <c r="AU448" s="159" t="s">
        <v>78</v>
      </c>
      <c r="AV448" s="14" t="s">
        <v>78</v>
      </c>
      <c r="AW448" s="14" t="s">
        <v>28</v>
      </c>
      <c r="AX448" s="14" t="s">
        <v>71</v>
      </c>
      <c r="AY448" s="159" t="s">
        <v>128</v>
      </c>
    </row>
    <row r="449" spans="2:51" s="14" customFormat="1" ht="12" hidden="1">
      <c r="B449" s="158"/>
      <c r="D449" s="152" t="s">
        <v>140</v>
      </c>
      <c r="E449" s="159" t="s">
        <v>1</v>
      </c>
      <c r="F449" s="160" t="s">
        <v>292</v>
      </c>
      <c r="H449" s="161">
        <v>2.66</v>
      </c>
      <c r="L449" s="158"/>
      <c r="M449" s="162"/>
      <c r="N449" s="163"/>
      <c r="O449" s="163"/>
      <c r="P449" s="163"/>
      <c r="Q449" s="163"/>
      <c r="R449" s="163"/>
      <c r="S449" s="163"/>
      <c r="T449" s="164"/>
      <c r="AT449" s="159" t="s">
        <v>140</v>
      </c>
      <c r="AU449" s="159" t="s">
        <v>78</v>
      </c>
      <c r="AV449" s="14" t="s">
        <v>78</v>
      </c>
      <c r="AW449" s="14" t="s">
        <v>28</v>
      </c>
      <c r="AX449" s="14" t="s">
        <v>71</v>
      </c>
      <c r="AY449" s="159" t="s">
        <v>128</v>
      </c>
    </row>
    <row r="450" spans="2:51" s="14" customFormat="1" ht="12" hidden="1">
      <c r="B450" s="158"/>
      <c r="D450" s="152" t="s">
        <v>140</v>
      </c>
      <c r="E450" s="159" t="s">
        <v>1</v>
      </c>
      <c r="F450" s="160" t="s">
        <v>293</v>
      </c>
      <c r="H450" s="161">
        <v>2.693</v>
      </c>
      <c r="L450" s="158"/>
      <c r="M450" s="162"/>
      <c r="N450" s="163"/>
      <c r="O450" s="163"/>
      <c r="P450" s="163"/>
      <c r="Q450" s="163"/>
      <c r="R450" s="163"/>
      <c r="S450" s="163"/>
      <c r="T450" s="164"/>
      <c r="AT450" s="159" t="s">
        <v>140</v>
      </c>
      <c r="AU450" s="159" t="s">
        <v>78</v>
      </c>
      <c r="AV450" s="14" t="s">
        <v>78</v>
      </c>
      <c r="AW450" s="14" t="s">
        <v>28</v>
      </c>
      <c r="AX450" s="14" t="s">
        <v>71</v>
      </c>
      <c r="AY450" s="159" t="s">
        <v>128</v>
      </c>
    </row>
    <row r="451" spans="2:51" s="14" customFormat="1" ht="12" hidden="1">
      <c r="B451" s="158"/>
      <c r="D451" s="152" t="s">
        <v>140</v>
      </c>
      <c r="E451" s="159" t="s">
        <v>1</v>
      </c>
      <c r="F451" s="160" t="s">
        <v>294</v>
      </c>
      <c r="H451" s="161">
        <v>2.713</v>
      </c>
      <c r="L451" s="158"/>
      <c r="M451" s="162"/>
      <c r="N451" s="163"/>
      <c r="O451" s="163"/>
      <c r="P451" s="163"/>
      <c r="Q451" s="163"/>
      <c r="R451" s="163"/>
      <c r="S451" s="163"/>
      <c r="T451" s="164"/>
      <c r="AT451" s="159" t="s">
        <v>140</v>
      </c>
      <c r="AU451" s="159" t="s">
        <v>78</v>
      </c>
      <c r="AV451" s="14" t="s">
        <v>78</v>
      </c>
      <c r="AW451" s="14" t="s">
        <v>28</v>
      </c>
      <c r="AX451" s="14" t="s">
        <v>71</v>
      </c>
      <c r="AY451" s="159" t="s">
        <v>128</v>
      </c>
    </row>
    <row r="452" spans="2:51" s="14" customFormat="1" ht="12" hidden="1">
      <c r="B452" s="158"/>
      <c r="D452" s="152" t="s">
        <v>140</v>
      </c>
      <c r="E452" s="159" t="s">
        <v>1</v>
      </c>
      <c r="F452" s="160" t="s">
        <v>295</v>
      </c>
      <c r="H452" s="161">
        <v>2.66</v>
      </c>
      <c r="L452" s="158"/>
      <c r="M452" s="162"/>
      <c r="N452" s="163"/>
      <c r="O452" s="163"/>
      <c r="P452" s="163"/>
      <c r="Q452" s="163"/>
      <c r="R452" s="163"/>
      <c r="S452" s="163"/>
      <c r="T452" s="164"/>
      <c r="AT452" s="159" t="s">
        <v>140</v>
      </c>
      <c r="AU452" s="159" t="s">
        <v>78</v>
      </c>
      <c r="AV452" s="14" t="s">
        <v>78</v>
      </c>
      <c r="AW452" s="14" t="s">
        <v>28</v>
      </c>
      <c r="AX452" s="14" t="s">
        <v>71</v>
      </c>
      <c r="AY452" s="159" t="s">
        <v>128</v>
      </c>
    </row>
    <row r="453" spans="2:51" s="14" customFormat="1" ht="12" hidden="1">
      <c r="B453" s="158"/>
      <c r="D453" s="152" t="s">
        <v>140</v>
      </c>
      <c r="E453" s="159" t="s">
        <v>1</v>
      </c>
      <c r="F453" s="160" t="s">
        <v>296</v>
      </c>
      <c r="H453" s="161">
        <v>2.59</v>
      </c>
      <c r="L453" s="158"/>
      <c r="M453" s="162"/>
      <c r="N453" s="163"/>
      <c r="O453" s="163"/>
      <c r="P453" s="163"/>
      <c r="Q453" s="163"/>
      <c r="R453" s="163"/>
      <c r="S453" s="163"/>
      <c r="T453" s="164"/>
      <c r="AT453" s="159" t="s">
        <v>140</v>
      </c>
      <c r="AU453" s="159" t="s">
        <v>78</v>
      </c>
      <c r="AV453" s="14" t="s">
        <v>78</v>
      </c>
      <c r="AW453" s="14" t="s">
        <v>28</v>
      </c>
      <c r="AX453" s="14" t="s">
        <v>71</v>
      </c>
      <c r="AY453" s="159" t="s">
        <v>128</v>
      </c>
    </row>
    <row r="454" spans="2:51" s="14" customFormat="1" ht="12" hidden="1">
      <c r="B454" s="158"/>
      <c r="D454" s="152" t="s">
        <v>140</v>
      </c>
      <c r="E454" s="159" t="s">
        <v>1</v>
      </c>
      <c r="F454" s="160" t="s">
        <v>297</v>
      </c>
      <c r="H454" s="161">
        <v>2.528</v>
      </c>
      <c r="L454" s="158"/>
      <c r="M454" s="162"/>
      <c r="N454" s="163"/>
      <c r="O454" s="163"/>
      <c r="P454" s="163"/>
      <c r="Q454" s="163"/>
      <c r="R454" s="163"/>
      <c r="S454" s="163"/>
      <c r="T454" s="164"/>
      <c r="AT454" s="159" t="s">
        <v>140</v>
      </c>
      <c r="AU454" s="159" t="s">
        <v>78</v>
      </c>
      <c r="AV454" s="14" t="s">
        <v>78</v>
      </c>
      <c r="AW454" s="14" t="s">
        <v>28</v>
      </c>
      <c r="AX454" s="14" t="s">
        <v>71</v>
      </c>
      <c r="AY454" s="159" t="s">
        <v>128</v>
      </c>
    </row>
    <row r="455" spans="2:51" s="15" customFormat="1" ht="12" hidden="1">
      <c r="B455" s="165"/>
      <c r="D455" s="152" t="s">
        <v>140</v>
      </c>
      <c r="E455" s="166" t="s">
        <v>1</v>
      </c>
      <c r="F455" s="167" t="s">
        <v>149</v>
      </c>
      <c r="H455" s="168">
        <v>21.163999999999998</v>
      </c>
      <c r="L455" s="165"/>
      <c r="M455" s="169"/>
      <c r="N455" s="170"/>
      <c r="O455" s="170"/>
      <c r="P455" s="170"/>
      <c r="Q455" s="170"/>
      <c r="R455" s="170"/>
      <c r="S455" s="170"/>
      <c r="T455" s="171"/>
      <c r="AT455" s="166" t="s">
        <v>140</v>
      </c>
      <c r="AU455" s="166" t="s">
        <v>78</v>
      </c>
      <c r="AV455" s="15" t="s">
        <v>138</v>
      </c>
      <c r="AW455" s="15" t="s">
        <v>28</v>
      </c>
      <c r="AX455" s="15" t="s">
        <v>71</v>
      </c>
      <c r="AY455" s="166" t="s">
        <v>128</v>
      </c>
    </row>
    <row r="456" spans="2:51" s="16" customFormat="1" ht="12" hidden="1">
      <c r="B456" s="172"/>
      <c r="D456" s="152" t="s">
        <v>140</v>
      </c>
      <c r="E456" s="173" t="s">
        <v>1</v>
      </c>
      <c r="F456" s="174" t="s">
        <v>187</v>
      </c>
      <c r="H456" s="175">
        <v>80.015</v>
      </c>
      <c r="L456" s="172"/>
      <c r="M456" s="176"/>
      <c r="N456" s="177"/>
      <c r="O456" s="177"/>
      <c r="P456" s="177"/>
      <c r="Q456" s="177"/>
      <c r="R456" s="177"/>
      <c r="S456" s="177"/>
      <c r="T456" s="178"/>
      <c r="AT456" s="173" t="s">
        <v>140</v>
      </c>
      <c r="AU456" s="173" t="s">
        <v>78</v>
      </c>
      <c r="AV456" s="16" t="s">
        <v>137</v>
      </c>
      <c r="AW456" s="16" t="s">
        <v>28</v>
      </c>
      <c r="AX456" s="16" t="s">
        <v>76</v>
      </c>
      <c r="AY456" s="173" t="s">
        <v>128</v>
      </c>
    </row>
    <row r="457" spans="1:65" s="2" customFormat="1" ht="21.75" customHeight="1">
      <c r="A457" s="30"/>
      <c r="B457" s="137"/>
      <c r="C457" s="179" t="s">
        <v>431</v>
      </c>
      <c r="D457" s="179" t="s">
        <v>432</v>
      </c>
      <c r="E457" s="180" t="s">
        <v>433</v>
      </c>
      <c r="F457" s="181" t="s">
        <v>434</v>
      </c>
      <c r="G457" s="182" t="s">
        <v>435</v>
      </c>
      <c r="H457" s="183">
        <v>17.663</v>
      </c>
      <c r="I457" s="184"/>
      <c r="J457" s="184">
        <f>ROUND(I457*H457,2)</f>
        <v>0</v>
      </c>
      <c r="K457" s="185"/>
      <c r="L457" s="186"/>
      <c r="M457" s="187" t="s">
        <v>1</v>
      </c>
      <c r="N457" s="188" t="s">
        <v>36</v>
      </c>
      <c r="O457" s="147">
        <v>0</v>
      </c>
      <c r="P457" s="147">
        <f>O457*H457</f>
        <v>0</v>
      </c>
      <c r="Q457" s="147">
        <v>0.001</v>
      </c>
      <c r="R457" s="147">
        <f>Q457*H457</f>
        <v>0.017663</v>
      </c>
      <c r="S457" s="147">
        <v>0</v>
      </c>
      <c r="T457" s="148">
        <f>S457*H457</f>
        <v>0</v>
      </c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R457" s="149" t="s">
        <v>436</v>
      </c>
      <c r="AT457" s="149" t="s">
        <v>432</v>
      </c>
      <c r="AU457" s="149" t="s">
        <v>78</v>
      </c>
      <c r="AY457" s="18" t="s">
        <v>128</v>
      </c>
      <c r="BE457" s="150">
        <f>IF(N457="základní",J457,0)</f>
        <v>0</v>
      </c>
      <c r="BF457" s="150">
        <f>IF(N457="snížená",J457,0)</f>
        <v>0</v>
      </c>
      <c r="BG457" s="150">
        <f>IF(N457="zákl. přenesená",J457,0)</f>
        <v>0</v>
      </c>
      <c r="BH457" s="150">
        <f>IF(N457="sníž. přenesená",J457,0)</f>
        <v>0</v>
      </c>
      <c r="BI457" s="150">
        <f>IF(N457="nulová",J457,0)</f>
        <v>0</v>
      </c>
      <c r="BJ457" s="18" t="s">
        <v>76</v>
      </c>
      <c r="BK457" s="150">
        <f>ROUND(I457*H457,2)</f>
        <v>0</v>
      </c>
      <c r="BL457" s="18" t="s">
        <v>390</v>
      </c>
      <c r="BM457" s="149" t="s">
        <v>437</v>
      </c>
    </row>
    <row r="458" spans="2:51" s="14" customFormat="1" ht="12">
      <c r="B458" s="158"/>
      <c r="D458" s="152" t="s">
        <v>140</v>
      </c>
      <c r="E458" s="159" t="s">
        <v>1</v>
      </c>
      <c r="F458" s="160" t="s">
        <v>438</v>
      </c>
      <c r="H458" s="161">
        <v>17.663</v>
      </c>
      <c r="L458" s="158"/>
      <c r="M458" s="162"/>
      <c r="N458" s="163"/>
      <c r="O458" s="163"/>
      <c r="P458" s="163"/>
      <c r="Q458" s="163"/>
      <c r="R458" s="163"/>
      <c r="S458" s="163"/>
      <c r="T458" s="164"/>
      <c r="AT458" s="159" t="s">
        <v>140</v>
      </c>
      <c r="AU458" s="159" t="s">
        <v>78</v>
      </c>
      <c r="AV458" s="14" t="s">
        <v>78</v>
      </c>
      <c r="AW458" s="14" t="s">
        <v>28</v>
      </c>
      <c r="AX458" s="14" t="s">
        <v>76</v>
      </c>
      <c r="AY458" s="159" t="s">
        <v>128</v>
      </c>
    </row>
    <row r="459" spans="1:65" s="2" customFormat="1" ht="16.5" customHeight="1">
      <c r="A459" s="30"/>
      <c r="B459" s="137"/>
      <c r="C459" s="138" t="s">
        <v>439</v>
      </c>
      <c r="D459" s="138" t="s">
        <v>133</v>
      </c>
      <c r="E459" s="139" t="s">
        <v>440</v>
      </c>
      <c r="F459" s="140" t="s">
        <v>441</v>
      </c>
      <c r="G459" s="141" t="s">
        <v>136</v>
      </c>
      <c r="H459" s="142">
        <v>542.823</v>
      </c>
      <c r="I459" s="143"/>
      <c r="J459" s="143">
        <f>ROUND(I459*H459,2)</f>
        <v>0</v>
      </c>
      <c r="K459" s="144"/>
      <c r="L459" s="31"/>
      <c r="M459" s="145" t="s">
        <v>1</v>
      </c>
      <c r="N459" s="146" t="s">
        <v>36</v>
      </c>
      <c r="O459" s="147">
        <v>0.054</v>
      </c>
      <c r="P459" s="147">
        <f>O459*H459</f>
        <v>29.312441999999997</v>
      </c>
      <c r="Q459" s="147">
        <v>0</v>
      </c>
      <c r="R459" s="147">
        <f>Q459*H459</f>
        <v>0</v>
      </c>
      <c r="S459" s="147">
        <v>0</v>
      </c>
      <c r="T459" s="148">
        <f>S459*H459</f>
        <v>0</v>
      </c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R459" s="149" t="s">
        <v>390</v>
      </c>
      <c r="AT459" s="149" t="s">
        <v>133</v>
      </c>
      <c r="AU459" s="149" t="s">
        <v>78</v>
      </c>
      <c r="AY459" s="18" t="s">
        <v>128</v>
      </c>
      <c r="BE459" s="150">
        <f>IF(N459="základní",J459,0)</f>
        <v>0</v>
      </c>
      <c r="BF459" s="150">
        <f>IF(N459="snížená",J459,0)</f>
        <v>0</v>
      </c>
      <c r="BG459" s="150">
        <f>IF(N459="zákl. přenesená",J459,0)</f>
        <v>0</v>
      </c>
      <c r="BH459" s="150">
        <f>IF(N459="sníž. přenesená",J459,0)</f>
        <v>0</v>
      </c>
      <c r="BI459" s="150">
        <f>IF(N459="nulová",J459,0)</f>
        <v>0</v>
      </c>
      <c r="BJ459" s="18" t="s">
        <v>76</v>
      </c>
      <c r="BK459" s="150">
        <f>ROUND(I459*H459,2)</f>
        <v>0</v>
      </c>
      <c r="BL459" s="18" t="s">
        <v>390</v>
      </c>
      <c r="BM459" s="149" t="s">
        <v>442</v>
      </c>
    </row>
    <row r="460" spans="2:51" s="13" customFormat="1" ht="12" hidden="1">
      <c r="B460" s="151"/>
      <c r="D460" s="152" t="s">
        <v>140</v>
      </c>
      <c r="E460" s="153" t="s">
        <v>1</v>
      </c>
      <c r="F460" s="154" t="s">
        <v>191</v>
      </c>
      <c r="H460" s="153" t="s">
        <v>1</v>
      </c>
      <c r="L460" s="151"/>
      <c r="M460" s="155"/>
      <c r="N460" s="156"/>
      <c r="O460" s="156"/>
      <c r="P460" s="156"/>
      <c r="Q460" s="156"/>
      <c r="R460" s="156"/>
      <c r="S460" s="156"/>
      <c r="T460" s="157"/>
      <c r="AT460" s="153" t="s">
        <v>140</v>
      </c>
      <c r="AU460" s="153" t="s">
        <v>78</v>
      </c>
      <c r="AV460" s="13" t="s">
        <v>76</v>
      </c>
      <c r="AW460" s="13" t="s">
        <v>28</v>
      </c>
      <c r="AX460" s="13" t="s">
        <v>71</v>
      </c>
      <c r="AY460" s="153" t="s">
        <v>128</v>
      </c>
    </row>
    <row r="461" spans="2:51" s="13" customFormat="1" ht="12" hidden="1">
      <c r="B461" s="151"/>
      <c r="D461" s="152" t="s">
        <v>140</v>
      </c>
      <c r="E461" s="153" t="s">
        <v>1</v>
      </c>
      <c r="F461" s="154" t="s">
        <v>142</v>
      </c>
      <c r="H461" s="153" t="s">
        <v>1</v>
      </c>
      <c r="L461" s="151"/>
      <c r="M461" s="155"/>
      <c r="N461" s="156"/>
      <c r="O461" s="156"/>
      <c r="P461" s="156"/>
      <c r="Q461" s="156"/>
      <c r="R461" s="156"/>
      <c r="S461" s="156"/>
      <c r="T461" s="157"/>
      <c r="AT461" s="153" t="s">
        <v>140</v>
      </c>
      <c r="AU461" s="153" t="s">
        <v>78</v>
      </c>
      <c r="AV461" s="13" t="s">
        <v>76</v>
      </c>
      <c r="AW461" s="13" t="s">
        <v>28</v>
      </c>
      <c r="AX461" s="13" t="s">
        <v>71</v>
      </c>
      <c r="AY461" s="153" t="s">
        <v>128</v>
      </c>
    </row>
    <row r="462" spans="2:51" s="14" customFormat="1" ht="12" hidden="1">
      <c r="B462" s="158"/>
      <c r="D462" s="152" t="s">
        <v>140</v>
      </c>
      <c r="E462" s="159" t="s">
        <v>1</v>
      </c>
      <c r="F462" s="160" t="s">
        <v>192</v>
      </c>
      <c r="H462" s="161">
        <v>20.894</v>
      </c>
      <c r="L462" s="158"/>
      <c r="M462" s="162"/>
      <c r="N462" s="163"/>
      <c r="O462" s="163"/>
      <c r="P462" s="163"/>
      <c r="Q462" s="163"/>
      <c r="R462" s="163"/>
      <c r="S462" s="163"/>
      <c r="T462" s="164"/>
      <c r="AT462" s="159" t="s">
        <v>140</v>
      </c>
      <c r="AU462" s="159" t="s">
        <v>78</v>
      </c>
      <c r="AV462" s="14" t="s">
        <v>78</v>
      </c>
      <c r="AW462" s="14" t="s">
        <v>28</v>
      </c>
      <c r="AX462" s="14" t="s">
        <v>71</v>
      </c>
      <c r="AY462" s="159" t="s">
        <v>128</v>
      </c>
    </row>
    <row r="463" spans="2:51" s="14" customFormat="1" ht="12" hidden="1">
      <c r="B463" s="158"/>
      <c r="D463" s="152" t="s">
        <v>140</v>
      </c>
      <c r="E463" s="159" t="s">
        <v>1</v>
      </c>
      <c r="F463" s="160" t="s">
        <v>193</v>
      </c>
      <c r="H463" s="161">
        <v>20.894</v>
      </c>
      <c r="L463" s="158"/>
      <c r="M463" s="162"/>
      <c r="N463" s="163"/>
      <c r="O463" s="163"/>
      <c r="P463" s="163"/>
      <c r="Q463" s="163"/>
      <c r="R463" s="163"/>
      <c r="S463" s="163"/>
      <c r="T463" s="164"/>
      <c r="AT463" s="159" t="s">
        <v>140</v>
      </c>
      <c r="AU463" s="159" t="s">
        <v>78</v>
      </c>
      <c r="AV463" s="14" t="s">
        <v>78</v>
      </c>
      <c r="AW463" s="14" t="s">
        <v>28</v>
      </c>
      <c r="AX463" s="14" t="s">
        <v>71</v>
      </c>
      <c r="AY463" s="159" t="s">
        <v>128</v>
      </c>
    </row>
    <row r="464" spans="2:51" s="14" customFormat="1" ht="12" hidden="1">
      <c r="B464" s="158"/>
      <c r="D464" s="152" t="s">
        <v>140</v>
      </c>
      <c r="E464" s="159" t="s">
        <v>1</v>
      </c>
      <c r="F464" s="160" t="s">
        <v>194</v>
      </c>
      <c r="H464" s="161">
        <v>16.498</v>
      </c>
      <c r="L464" s="158"/>
      <c r="M464" s="162"/>
      <c r="N464" s="163"/>
      <c r="O464" s="163"/>
      <c r="P464" s="163"/>
      <c r="Q464" s="163"/>
      <c r="R464" s="163"/>
      <c r="S464" s="163"/>
      <c r="T464" s="164"/>
      <c r="AT464" s="159" t="s">
        <v>140</v>
      </c>
      <c r="AU464" s="159" t="s">
        <v>78</v>
      </c>
      <c r="AV464" s="14" t="s">
        <v>78</v>
      </c>
      <c r="AW464" s="14" t="s">
        <v>28</v>
      </c>
      <c r="AX464" s="14" t="s">
        <v>71</v>
      </c>
      <c r="AY464" s="159" t="s">
        <v>128</v>
      </c>
    </row>
    <row r="465" spans="2:51" s="14" customFormat="1" ht="12" hidden="1">
      <c r="B465" s="158"/>
      <c r="D465" s="152" t="s">
        <v>140</v>
      </c>
      <c r="E465" s="159" t="s">
        <v>1</v>
      </c>
      <c r="F465" s="160" t="s">
        <v>195</v>
      </c>
      <c r="H465" s="161">
        <v>16.758</v>
      </c>
      <c r="L465" s="158"/>
      <c r="M465" s="162"/>
      <c r="N465" s="163"/>
      <c r="O465" s="163"/>
      <c r="P465" s="163"/>
      <c r="Q465" s="163"/>
      <c r="R465" s="163"/>
      <c r="S465" s="163"/>
      <c r="T465" s="164"/>
      <c r="AT465" s="159" t="s">
        <v>140</v>
      </c>
      <c r="AU465" s="159" t="s">
        <v>78</v>
      </c>
      <c r="AV465" s="14" t="s">
        <v>78</v>
      </c>
      <c r="AW465" s="14" t="s">
        <v>28</v>
      </c>
      <c r="AX465" s="14" t="s">
        <v>71</v>
      </c>
      <c r="AY465" s="159" t="s">
        <v>128</v>
      </c>
    </row>
    <row r="466" spans="2:51" s="14" customFormat="1" ht="12" hidden="1">
      <c r="B466" s="158"/>
      <c r="D466" s="152" t="s">
        <v>140</v>
      </c>
      <c r="E466" s="159" t="s">
        <v>1</v>
      </c>
      <c r="F466" s="160" t="s">
        <v>196</v>
      </c>
      <c r="H466" s="161">
        <v>17.538</v>
      </c>
      <c r="L466" s="158"/>
      <c r="M466" s="162"/>
      <c r="N466" s="163"/>
      <c r="O466" s="163"/>
      <c r="P466" s="163"/>
      <c r="Q466" s="163"/>
      <c r="R466" s="163"/>
      <c r="S466" s="163"/>
      <c r="T466" s="164"/>
      <c r="AT466" s="159" t="s">
        <v>140</v>
      </c>
      <c r="AU466" s="159" t="s">
        <v>78</v>
      </c>
      <c r="AV466" s="14" t="s">
        <v>78</v>
      </c>
      <c r="AW466" s="14" t="s">
        <v>28</v>
      </c>
      <c r="AX466" s="14" t="s">
        <v>71</v>
      </c>
      <c r="AY466" s="159" t="s">
        <v>128</v>
      </c>
    </row>
    <row r="467" spans="2:51" s="14" customFormat="1" ht="12" hidden="1">
      <c r="B467" s="158"/>
      <c r="D467" s="152" t="s">
        <v>140</v>
      </c>
      <c r="E467" s="159" t="s">
        <v>1</v>
      </c>
      <c r="F467" s="160" t="s">
        <v>197</v>
      </c>
      <c r="H467" s="161">
        <v>16.498</v>
      </c>
      <c r="L467" s="158"/>
      <c r="M467" s="162"/>
      <c r="N467" s="163"/>
      <c r="O467" s="163"/>
      <c r="P467" s="163"/>
      <c r="Q467" s="163"/>
      <c r="R467" s="163"/>
      <c r="S467" s="163"/>
      <c r="T467" s="164"/>
      <c r="AT467" s="159" t="s">
        <v>140</v>
      </c>
      <c r="AU467" s="159" t="s">
        <v>78</v>
      </c>
      <c r="AV467" s="14" t="s">
        <v>78</v>
      </c>
      <c r="AW467" s="14" t="s">
        <v>28</v>
      </c>
      <c r="AX467" s="14" t="s">
        <v>71</v>
      </c>
      <c r="AY467" s="159" t="s">
        <v>128</v>
      </c>
    </row>
    <row r="468" spans="2:51" s="15" customFormat="1" ht="12" hidden="1">
      <c r="B468" s="165"/>
      <c r="D468" s="152" t="s">
        <v>140</v>
      </c>
      <c r="E468" s="166" t="s">
        <v>1</v>
      </c>
      <c r="F468" s="167" t="s">
        <v>149</v>
      </c>
      <c r="H468" s="168">
        <v>109.08</v>
      </c>
      <c r="L468" s="165"/>
      <c r="M468" s="169"/>
      <c r="N468" s="170"/>
      <c r="O468" s="170"/>
      <c r="P468" s="170"/>
      <c r="Q468" s="170"/>
      <c r="R468" s="170"/>
      <c r="S468" s="170"/>
      <c r="T468" s="171"/>
      <c r="AT468" s="166" t="s">
        <v>140</v>
      </c>
      <c r="AU468" s="166" t="s">
        <v>78</v>
      </c>
      <c r="AV468" s="15" t="s">
        <v>138</v>
      </c>
      <c r="AW468" s="15" t="s">
        <v>28</v>
      </c>
      <c r="AX468" s="15" t="s">
        <v>71</v>
      </c>
      <c r="AY468" s="166" t="s">
        <v>128</v>
      </c>
    </row>
    <row r="469" spans="2:51" s="13" customFormat="1" ht="12" hidden="1">
      <c r="B469" s="151"/>
      <c r="D469" s="152" t="s">
        <v>140</v>
      </c>
      <c r="E469" s="153" t="s">
        <v>1</v>
      </c>
      <c r="F469" s="154" t="s">
        <v>150</v>
      </c>
      <c r="H469" s="153" t="s">
        <v>1</v>
      </c>
      <c r="L469" s="151"/>
      <c r="M469" s="155"/>
      <c r="N469" s="156"/>
      <c r="O469" s="156"/>
      <c r="P469" s="156"/>
      <c r="Q469" s="156"/>
      <c r="R469" s="156"/>
      <c r="S469" s="156"/>
      <c r="T469" s="157"/>
      <c r="AT469" s="153" t="s">
        <v>140</v>
      </c>
      <c r="AU469" s="153" t="s">
        <v>78</v>
      </c>
      <c r="AV469" s="13" t="s">
        <v>76</v>
      </c>
      <c r="AW469" s="13" t="s">
        <v>28</v>
      </c>
      <c r="AX469" s="13" t="s">
        <v>71</v>
      </c>
      <c r="AY469" s="153" t="s">
        <v>128</v>
      </c>
    </row>
    <row r="470" spans="2:51" s="14" customFormat="1" ht="12" hidden="1">
      <c r="B470" s="158"/>
      <c r="D470" s="152" t="s">
        <v>140</v>
      </c>
      <c r="E470" s="159" t="s">
        <v>1</v>
      </c>
      <c r="F470" s="160" t="s">
        <v>198</v>
      </c>
      <c r="H470" s="161">
        <v>16.498</v>
      </c>
      <c r="L470" s="158"/>
      <c r="M470" s="162"/>
      <c r="N470" s="163"/>
      <c r="O470" s="163"/>
      <c r="P470" s="163"/>
      <c r="Q470" s="163"/>
      <c r="R470" s="163"/>
      <c r="S470" s="163"/>
      <c r="T470" s="164"/>
      <c r="AT470" s="159" t="s">
        <v>140</v>
      </c>
      <c r="AU470" s="159" t="s">
        <v>78</v>
      </c>
      <c r="AV470" s="14" t="s">
        <v>78</v>
      </c>
      <c r="AW470" s="14" t="s">
        <v>28</v>
      </c>
      <c r="AX470" s="14" t="s">
        <v>71</v>
      </c>
      <c r="AY470" s="159" t="s">
        <v>128</v>
      </c>
    </row>
    <row r="471" spans="2:51" s="14" customFormat="1" ht="12" hidden="1">
      <c r="B471" s="158"/>
      <c r="D471" s="152" t="s">
        <v>140</v>
      </c>
      <c r="E471" s="159" t="s">
        <v>1</v>
      </c>
      <c r="F471" s="160" t="s">
        <v>199</v>
      </c>
      <c r="H471" s="161">
        <v>16.498</v>
      </c>
      <c r="L471" s="158"/>
      <c r="M471" s="162"/>
      <c r="N471" s="163"/>
      <c r="O471" s="163"/>
      <c r="P471" s="163"/>
      <c r="Q471" s="163"/>
      <c r="R471" s="163"/>
      <c r="S471" s="163"/>
      <c r="T471" s="164"/>
      <c r="AT471" s="159" t="s">
        <v>140</v>
      </c>
      <c r="AU471" s="159" t="s">
        <v>78</v>
      </c>
      <c r="AV471" s="14" t="s">
        <v>78</v>
      </c>
      <c r="AW471" s="14" t="s">
        <v>28</v>
      </c>
      <c r="AX471" s="14" t="s">
        <v>71</v>
      </c>
      <c r="AY471" s="159" t="s">
        <v>128</v>
      </c>
    </row>
    <row r="472" spans="2:51" s="14" customFormat="1" ht="12" hidden="1">
      <c r="B472" s="158"/>
      <c r="D472" s="152" t="s">
        <v>140</v>
      </c>
      <c r="E472" s="159" t="s">
        <v>1</v>
      </c>
      <c r="F472" s="160" t="s">
        <v>200</v>
      </c>
      <c r="H472" s="161">
        <v>24.227</v>
      </c>
      <c r="L472" s="158"/>
      <c r="M472" s="162"/>
      <c r="N472" s="163"/>
      <c r="O472" s="163"/>
      <c r="P472" s="163"/>
      <c r="Q472" s="163"/>
      <c r="R472" s="163"/>
      <c r="S472" s="163"/>
      <c r="T472" s="164"/>
      <c r="AT472" s="159" t="s">
        <v>140</v>
      </c>
      <c r="AU472" s="159" t="s">
        <v>78</v>
      </c>
      <c r="AV472" s="14" t="s">
        <v>78</v>
      </c>
      <c r="AW472" s="14" t="s">
        <v>28</v>
      </c>
      <c r="AX472" s="14" t="s">
        <v>71</v>
      </c>
      <c r="AY472" s="159" t="s">
        <v>128</v>
      </c>
    </row>
    <row r="473" spans="2:51" s="14" customFormat="1" ht="22.5" hidden="1">
      <c r="B473" s="158"/>
      <c r="D473" s="152" t="s">
        <v>140</v>
      </c>
      <c r="E473" s="159" t="s">
        <v>1</v>
      </c>
      <c r="F473" s="160" t="s">
        <v>201</v>
      </c>
      <c r="H473" s="161">
        <v>21.674</v>
      </c>
      <c r="L473" s="158"/>
      <c r="M473" s="162"/>
      <c r="N473" s="163"/>
      <c r="O473" s="163"/>
      <c r="P473" s="163"/>
      <c r="Q473" s="163"/>
      <c r="R473" s="163"/>
      <c r="S473" s="163"/>
      <c r="T473" s="164"/>
      <c r="AT473" s="159" t="s">
        <v>140</v>
      </c>
      <c r="AU473" s="159" t="s">
        <v>78</v>
      </c>
      <c r="AV473" s="14" t="s">
        <v>78</v>
      </c>
      <c r="AW473" s="14" t="s">
        <v>28</v>
      </c>
      <c r="AX473" s="14" t="s">
        <v>71</v>
      </c>
      <c r="AY473" s="159" t="s">
        <v>128</v>
      </c>
    </row>
    <row r="474" spans="2:51" s="14" customFormat="1" ht="22.5" hidden="1">
      <c r="B474" s="158"/>
      <c r="D474" s="152" t="s">
        <v>140</v>
      </c>
      <c r="E474" s="159" t="s">
        <v>1</v>
      </c>
      <c r="F474" s="160" t="s">
        <v>202</v>
      </c>
      <c r="H474" s="161">
        <v>20.634</v>
      </c>
      <c r="L474" s="158"/>
      <c r="M474" s="162"/>
      <c r="N474" s="163"/>
      <c r="O474" s="163"/>
      <c r="P474" s="163"/>
      <c r="Q474" s="163"/>
      <c r="R474" s="163"/>
      <c r="S474" s="163"/>
      <c r="T474" s="164"/>
      <c r="AT474" s="159" t="s">
        <v>140</v>
      </c>
      <c r="AU474" s="159" t="s">
        <v>78</v>
      </c>
      <c r="AV474" s="14" t="s">
        <v>78</v>
      </c>
      <c r="AW474" s="14" t="s">
        <v>28</v>
      </c>
      <c r="AX474" s="14" t="s">
        <v>71</v>
      </c>
      <c r="AY474" s="159" t="s">
        <v>128</v>
      </c>
    </row>
    <row r="475" spans="2:51" s="14" customFormat="1" ht="12" hidden="1">
      <c r="B475" s="158"/>
      <c r="D475" s="152" t="s">
        <v>140</v>
      </c>
      <c r="E475" s="159" t="s">
        <v>1</v>
      </c>
      <c r="F475" s="160" t="s">
        <v>203</v>
      </c>
      <c r="H475" s="161">
        <v>16.498</v>
      </c>
      <c r="L475" s="158"/>
      <c r="M475" s="162"/>
      <c r="N475" s="163"/>
      <c r="O475" s="163"/>
      <c r="P475" s="163"/>
      <c r="Q475" s="163"/>
      <c r="R475" s="163"/>
      <c r="S475" s="163"/>
      <c r="T475" s="164"/>
      <c r="AT475" s="159" t="s">
        <v>140</v>
      </c>
      <c r="AU475" s="159" t="s">
        <v>78</v>
      </c>
      <c r="AV475" s="14" t="s">
        <v>78</v>
      </c>
      <c r="AW475" s="14" t="s">
        <v>28</v>
      </c>
      <c r="AX475" s="14" t="s">
        <v>71</v>
      </c>
      <c r="AY475" s="159" t="s">
        <v>128</v>
      </c>
    </row>
    <row r="476" spans="2:51" s="14" customFormat="1" ht="12" hidden="1">
      <c r="B476" s="158"/>
      <c r="D476" s="152" t="s">
        <v>140</v>
      </c>
      <c r="E476" s="159" t="s">
        <v>1</v>
      </c>
      <c r="F476" s="160" t="s">
        <v>204</v>
      </c>
      <c r="H476" s="161">
        <v>16.498</v>
      </c>
      <c r="L476" s="158"/>
      <c r="M476" s="162"/>
      <c r="N476" s="163"/>
      <c r="O476" s="163"/>
      <c r="P476" s="163"/>
      <c r="Q476" s="163"/>
      <c r="R476" s="163"/>
      <c r="S476" s="163"/>
      <c r="T476" s="164"/>
      <c r="AT476" s="159" t="s">
        <v>140</v>
      </c>
      <c r="AU476" s="159" t="s">
        <v>78</v>
      </c>
      <c r="AV476" s="14" t="s">
        <v>78</v>
      </c>
      <c r="AW476" s="14" t="s">
        <v>28</v>
      </c>
      <c r="AX476" s="14" t="s">
        <v>71</v>
      </c>
      <c r="AY476" s="159" t="s">
        <v>128</v>
      </c>
    </row>
    <row r="477" spans="2:51" s="15" customFormat="1" ht="12" hidden="1">
      <c r="B477" s="165"/>
      <c r="D477" s="152" t="s">
        <v>140</v>
      </c>
      <c r="E477" s="166" t="s">
        <v>1</v>
      </c>
      <c r="F477" s="167" t="s">
        <v>149</v>
      </c>
      <c r="H477" s="168">
        <v>132.527</v>
      </c>
      <c r="L477" s="165"/>
      <c r="M477" s="169"/>
      <c r="N477" s="170"/>
      <c r="O477" s="170"/>
      <c r="P477" s="170"/>
      <c r="Q477" s="170"/>
      <c r="R477" s="170"/>
      <c r="S477" s="170"/>
      <c r="T477" s="171"/>
      <c r="AT477" s="166" t="s">
        <v>140</v>
      </c>
      <c r="AU477" s="166" t="s">
        <v>78</v>
      </c>
      <c r="AV477" s="15" t="s">
        <v>138</v>
      </c>
      <c r="AW477" s="15" t="s">
        <v>28</v>
      </c>
      <c r="AX477" s="15" t="s">
        <v>71</v>
      </c>
      <c r="AY477" s="166" t="s">
        <v>128</v>
      </c>
    </row>
    <row r="478" spans="2:51" s="13" customFormat="1" ht="12" hidden="1">
      <c r="B478" s="151"/>
      <c r="D478" s="152" t="s">
        <v>140</v>
      </c>
      <c r="E478" s="153" t="s">
        <v>1</v>
      </c>
      <c r="F478" s="154" t="s">
        <v>158</v>
      </c>
      <c r="H478" s="153" t="s">
        <v>1</v>
      </c>
      <c r="L478" s="151"/>
      <c r="M478" s="155"/>
      <c r="N478" s="156"/>
      <c r="O478" s="156"/>
      <c r="P478" s="156"/>
      <c r="Q478" s="156"/>
      <c r="R478" s="156"/>
      <c r="S478" s="156"/>
      <c r="T478" s="157"/>
      <c r="AT478" s="153" t="s">
        <v>140</v>
      </c>
      <c r="AU478" s="153" t="s">
        <v>78</v>
      </c>
      <c r="AV478" s="13" t="s">
        <v>76</v>
      </c>
      <c r="AW478" s="13" t="s">
        <v>28</v>
      </c>
      <c r="AX478" s="13" t="s">
        <v>71</v>
      </c>
      <c r="AY478" s="153" t="s">
        <v>128</v>
      </c>
    </row>
    <row r="479" spans="2:51" s="14" customFormat="1" ht="12" hidden="1">
      <c r="B479" s="158"/>
      <c r="D479" s="152" t="s">
        <v>140</v>
      </c>
      <c r="E479" s="159" t="s">
        <v>1</v>
      </c>
      <c r="F479" s="160" t="s">
        <v>205</v>
      </c>
      <c r="H479" s="161">
        <v>16.498</v>
      </c>
      <c r="L479" s="158"/>
      <c r="M479" s="162"/>
      <c r="N479" s="163"/>
      <c r="O479" s="163"/>
      <c r="P479" s="163"/>
      <c r="Q479" s="163"/>
      <c r="R479" s="163"/>
      <c r="S479" s="163"/>
      <c r="T479" s="164"/>
      <c r="AT479" s="159" t="s">
        <v>140</v>
      </c>
      <c r="AU479" s="159" t="s">
        <v>78</v>
      </c>
      <c r="AV479" s="14" t="s">
        <v>78</v>
      </c>
      <c r="AW479" s="14" t="s">
        <v>28</v>
      </c>
      <c r="AX479" s="14" t="s">
        <v>71</v>
      </c>
      <c r="AY479" s="159" t="s">
        <v>128</v>
      </c>
    </row>
    <row r="480" spans="2:51" s="14" customFormat="1" ht="12" hidden="1">
      <c r="B480" s="158"/>
      <c r="D480" s="152" t="s">
        <v>140</v>
      </c>
      <c r="E480" s="159" t="s">
        <v>1</v>
      </c>
      <c r="F480" s="160" t="s">
        <v>206</v>
      </c>
      <c r="H480" s="161">
        <v>16.498</v>
      </c>
      <c r="L480" s="158"/>
      <c r="M480" s="162"/>
      <c r="N480" s="163"/>
      <c r="O480" s="163"/>
      <c r="P480" s="163"/>
      <c r="Q480" s="163"/>
      <c r="R480" s="163"/>
      <c r="S480" s="163"/>
      <c r="T480" s="164"/>
      <c r="AT480" s="159" t="s">
        <v>140</v>
      </c>
      <c r="AU480" s="159" t="s">
        <v>78</v>
      </c>
      <c r="AV480" s="14" t="s">
        <v>78</v>
      </c>
      <c r="AW480" s="14" t="s">
        <v>28</v>
      </c>
      <c r="AX480" s="14" t="s">
        <v>71</v>
      </c>
      <c r="AY480" s="159" t="s">
        <v>128</v>
      </c>
    </row>
    <row r="481" spans="2:51" s="14" customFormat="1" ht="12" hidden="1">
      <c r="B481" s="158"/>
      <c r="D481" s="152" t="s">
        <v>140</v>
      </c>
      <c r="E481" s="159" t="s">
        <v>1</v>
      </c>
      <c r="F481" s="160" t="s">
        <v>207</v>
      </c>
      <c r="H481" s="161">
        <v>20.894</v>
      </c>
      <c r="L481" s="158"/>
      <c r="M481" s="162"/>
      <c r="N481" s="163"/>
      <c r="O481" s="163"/>
      <c r="P481" s="163"/>
      <c r="Q481" s="163"/>
      <c r="R481" s="163"/>
      <c r="S481" s="163"/>
      <c r="T481" s="164"/>
      <c r="AT481" s="159" t="s">
        <v>140</v>
      </c>
      <c r="AU481" s="159" t="s">
        <v>78</v>
      </c>
      <c r="AV481" s="14" t="s">
        <v>78</v>
      </c>
      <c r="AW481" s="14" t="s">
        <v>28</v>
      </c>
      <c r="AX481" s="14" t="s">
        <v>71</v>
      </c>
      <c r="AY481" s="159" t="s">
        <v>128</v>
      </c>
    </row>
    <row r="482" spans="2:51" s="14" customFormat="1" ht="22.5" hidden="1">
      <c r="B482" s="158"/>
      <c r="D482" s="152" t="s">
        <v>140</v>
      </c>
      <c r="E482" s="159" t="s">
        <v>1</v>
      </c>
      <c r="F482" s="160" t="s">
        <v>208</v>
      </c>
      <c r="H482" s="161">
        <v>21.414</v>
      </c>
      <c r="L482" s="158"/>
      <c r="M482" s="162"/>
      <c r="N482" s="163"/>
      <c r="O482" s="163"/>
      <c r="P482" s="163"/>
      <c r="Q482" s="163"/>
      <c r="R482" s="163"/>
      <c r="S482" s="163"/>
      <c r="T482" s="164"/>
      <c r="AT482" s="159" t="s">
        <v>140</v>
      </c>
      <c r="AU482" s="159" t="s">
        <v>78</v>
      </c>
      <c r="AV482" s="14" t="s">
        <v>78</v>
      </c>
      <c r="AW482" s="14" t="s">
        <v>28</v>
      </c>
      <c r="AX482" s="14" t="s">
        <v>71</v>
      </c>
      <c r="AY482" s="159" t="s">
        <v>128</v>
      </c>
    </row>
    <row r="483" spans="2:51" s="14" customFormat="1" ht="22.5" hidden="1">
      <c r="B483" s="158"/>
      <c r="D483" s="152" t="s">
        <v>140</v>
      </c>
      <c r="E483" s="159" t="s">
        <v>1</v>
      </c>
      <c r="F483" s="160" t="s">
        <v>209</v>
      </c>
      <c r="H483" s="161">
        <v>21.674</v>
      </c>
      <c r="L483" s="158"/>
      <c r="M483" s="162"/>
      <c r="N483" s="163"/>
      <c r="O483" s="163"/>
      <c r="P483" s="163"/>
      <c r="Q483" s="163"/>
      <c r="R483" s="163"/>
      <c r="S483" s="163"/>
      <c r="T483" s="164"/>
      <c r="AT483" s="159" t="s">
        <v>140</v>
      </c>
      <c r="AU483" s="159" t="s">
        <v>78</v>
      </c>
      <c r="AV483" s="14" t="s">
        <v>78</v>
      </c>
      <c r="AW483" s="14" t="s">
        <v>28</v>
      </c>
      <c r="AX483" s="14" t="s">
        <v>71</v>
      </c>
      <c r="AY483" s="159" t="s">
        <v>128</v>
      </c>
    </row>
    <row r="484" spans="2:51" s="14" customFormat="1" ht="22.5" hidden="1">
      <c r="B484" s="158"/>
      <c r="D484" s="152" t="s">
        <v>140</v>
      </c>
      <c r="E484" s="159" t="s">
        <v>1</v>
      </c>
      <c r="F484" s="160" t="s">
        <v>210</v>
      </c>
      <c r="H484" s="161">
        <v>20.634</v>
      </c>
      <c r="L484" s="158"/>
      <c r="M484" s="162"/>
      <c r="N484" s="163"/>
      <c r="O484" s="163"/>
      <c r="P484" s="163"/>
      <c r="Q484" s="163"/>
      <c r="R484" s="163"/>
      <c r="S484" s="163"/>
      <c r="T484" s="164"/>
      <c r="AT484" s="159" t="s">
        <v>140</v>
      </c>
      <c r="AU484" s="159" t="s">
        <v>78</v>
      </c>
      <c r="AV484" s="14" t="s">
        <v>78</v>
      </c>
      <c r="AW484" s="14" t="s">
        <v>28</v>
      </c>
      <c r="AX484" s="14" t="s">
        <v>71</v>
      </c>
      <c r="AY484" s="159" t="s">
        <v>128</v>
      </c>
    </row>
    <row r="485" spans="2:51" s="14" customFormat="1" ht="12" hidden="1">
      <c r="B485" s="158"/>
      <c r="D485" s="152" t="s">
        <v>140</v>
      </c>
      <c r="E485" s="159" t="s">
        <v>1</v>
      </c>
      <c r="F485" s="160" t="s">
        <v>211</v>
      </c>
      <c r="H485" s="161">
        <v>16.498</v>
      </c>
      <c r="L485" s="158"/>
      <c r="M485" s="162"/>
      <c r="N485" s="163"/>
      <c r="O485" s="163"/>
      <c r="P485" s="163"/>
      <c r="Q485" s="163"/>
      <c r="R485" s="163"/>
      <c r="S485" s="163"/>
      <c r="T485" s="164"/>
      <c r="AT485" s="159" t="s">
        <v>140</v>
      </c>
      <c r="AU485" s="159" t="s">
        <v>78</v>
      </c>
      <c r="AV485" s="14" t="s">
        <v>78</v>
      </c>
      <c r="AW485" s="14" t="s">
        <v>28</v>
      </c>
      <c r="AX485" s="14" t="s">
        <v>71</v>
      </c>
      <c r="AY485" s="159" t="s">
        <v>128</v>
      </c>
    </row>
    <row r="486" spans="2:51" s="14" customFormat="1" ht="12" hidden="1">
      <c r="B486" s="158"/>
      <c r="D486" s="152" t="s">
        <v>140</v>
      </c>
      <c r="E486" s="159" t="s">
        <v>1</v>
      </c>
      <c r="F486" s="160" t="s">
        <v>212</v>
      </c>
      <c r="H486" s="161">
        <v>16.498</v>
      </c>
      <c r="L486" s="158"/>
      <c r="M486" s="162"/>
      <c r="N486" s="163"/>
      <c r="O486" s="163"/>
      <c r="P486" s="163"/>
      <c r="Q486" s="163"/>
      <c r="R486" s="163"/>
      <c r="S486" s="163"/>
      <c r="T486" s="164"/>
      <c r="AT486" s="159" t="s">
        <v>140</v>
      </c>
      <c r="AU486" s="159" t="s">
        <v>78</v>
      </c>
      <c r="AV486" s="14" t="s">
        <v>78</v>
      </c>
      <c r="AW486" s="14" t="s">
        <v>28</v>
      </c>
      <c r="AX486" s="14" t="s">
        <v>71</v>
      </c>
      <c r="AY486" s="159" t="s">
        <v>128</v>
      </c>
    </row>
    <row r="487" spans="2:51" s="15" customFormat="1" ht="12" hidden="1">
      <c r="B487" s="165"/>
      <c r="D487" s="152" t="s">
        <v>140</v>
      </c>
      <c r="E487" s="166" t="s">
        <v>1</v>
      </c>
      <c r="F487" s="167" t="s">
        <v>149</v>
      </c>
      <c r="H487" s="168">
        <v>150.608</v>
      </c>
      <c r="L487" s="165"/>
      <c r="M487" s="169"/>
      <c r="N487" s="170"/>
      <c r="O487" s="170"/>
      <c r="P487" s="170"/>
      <c r="Q487" s="170"/>
      <c r="R487" s="170"/>
      <c r="S487" s="170"/>
      <c r="T487" s="171"/>
      <c r="AT487" s="166" t="s">
        <v>140</v>
      </c>
      <c r="AU487" s="166" t="s">
        <v>78</v>
      </c>
      <c r="AV487" s="15" t="s">
        <v>138</v>
      </c>
      <c r="AW487" s="15" t="s">
        <v>28</v>
      </c>
      <c r="AX487" s="15" t="s">
        <v>71</v>
      </c>
      <c r="AY487" s="166" t="s">
        <v>128</v>
      </c>
    </row>
    <row r="488" spans="2:51" s="13" customFormat="1" ht="12" hidden="1">
      <c r="B488" s="151"/>
      <c r="D488" s="152" t="s">
        <v>140</v>
      </c>
      <c r="E488" s="153" t="s">
        <v>1</v>
      </c>
      <c r="F488" s="154" t="s">
        <v>167</v>
      </c>
      <c r="H488" s="153" t="s">
        <v>1</v>
      </c>
      <c r="L488" s="151"/>
      <c r="M488" s="155"/>
      <c r="N488" s="156"/>
      <c r="O488" s="156"/>
      <c r="P488" s="156"/>
      <c r="Q488" s="156"/>
      <c r="R488" s="156"/>
      <c r="S488" s="156"/>
      <c r="T488" s="157"/>
      <c r="AT488" s="153" t="s">
        <v>140</v>
      </c>
      <c r="AU488" s="153" t="s">
        <v>78</v>
      </c>
      <c r="AV488" s="13" t="s">
        <v>76</v>
      </c>
      <c r="AW488" s="13" t="s">
        <v>28</v>
      </c>
      <c r="AX488" s="13" t="s">
        <v>71</v>
      </c>
      <c r="AY488" s="153" t="s">
        <v>128</v>
      </c>
    </row>
    <row r="489" spans="2:51" s="14" customFormat="1" ht="12" hidden="1">
      <c r="B489" s="158"/>
      <c r="D489" s="152" t="s">
        <v>140</v>
      </c>
      <c r="E489" s="159" t="s">
        <v>1</v>
      </c>
      <c r="F489" s="160" t="s">
        <v>213</v>
      </c>
      <c r="H489" s="161">
        <v>16.498</v>
      </c>
      <c r="L489" s="158"/>
      <c r="M489" s="162"/>
      <c r="N489" s="163"/>
      <c r="O489" s="163"/>
      <c r="P489" s="163"/>
      <c r="Q489" s="163"/>
      <c r="R489" s="163"/>
      <c r="S489" s="163"/>
      <c r="T489" s="164"/>
      <c r="AT489" s="159" t="s">
        <v>140</v>
      </c>
      <c r="AU489" s="159" t="s">
        <v>78</v>
      </c>
      <c r="AV489" s="14" t="s">
        <v>78</v>
      </c>
      <c r="AW489" s="14" t="s">
        <v>28</v>
      </c>
      <c r="AX489" s="14" t="s">
        <v>71</v>
      </c>
      <c r="AY489" s="159" t="s">
        <v>128</v>
      </c>
    </row>
    <row r="490" spans="2:51" s="14" customFormat="1" ht="12" hidden="1">
      <c r="B490" s="158"/>
      <c r="D490" s="152" t="s">
        <v>140</v>
      </c>
      <c r="E490" s="159" t="s">
        <v>1</v>
      </c>
      <c r="F490" s="160" t="s">
        <v>214</v>
      </c>
      <c r="H490" s="161">
        <v>16.498</v>
      </c>
      <c r="L490" s="158"/>
      <c r="M490" s="162"/>
      <c r="N490" s="163"/>
      <c r="O490" s="163"/>
      <c r="P490" s="163"/>
      <c r="Q490" s="163"/>
      <c r="R490" s="163"/>
      <c r="S490" s="163"/>
      <c r="T490" s="164"/>
      <c r="AT490" s="159" t="s">
        <v>140</v>
      </c>
      <c r="AU490" s="159" t="s">
        <v>78</v>
      </c>
      <c r="AV490" s="14" t="s">
        <v>78</v>
      </c>
      <c r="AW490" s="14" t="s">
        <v>28</v>
      </c>
      <c r="AX490" s="14" t="s">
        <v>71</v>
      </c>
      <c r="AY490" s="159" t="s">
        <v>128</v>
      </c>
    </row>
    <row r="491" spans="2:51" s="14" customFormat="1" ht="12" hidden="1">
      <c r="B491" s="158"/>
      <c r="D491" s="152" t="s">
        <v>140</v>
      </c>
      <c r="E491" s="159" t="s">
        <v>1</v>
      </c>
      <c r="F491" s="160" t="s">
        <v>215</v>
      </c>
      <c r="H491" s="161">
        <v>20.894</v>
      </c>
      <c r="L491" s="158"/>
      <c r="M491" s="162"/>
      <c r="N491" s="163"/>
      <c r="O491" s="163"/>
      <c r="P491" s="163"/>
      <c r="Q491" s="163"/>
      <c r="R491" s="163"/>
      <c r="S491" s="163"/>
      <c r="T491" s="164"/>
      <c r="AT491" s="159" t="s">
        <v>140</v>
      </c>
      <c r="AU491" s="159" t="s">
        <v>78</v>
      </c>
      <c r="AV491" s="14" t="s">
        <v>78</v>
      </c>
      <c r="AW491" s="14" t="s">
        <v>28</v>
      </c>
      <c r="AX491" s="14" t="s">
        <v>71</v>
      </c>
      <c r="AY491" s="159" t="s">
        <v>128</v>
      </c>
    </row>
    <row r="492" spans="2:51" s="14" customFormat="1" ht="22.5" hidden="1">
      <c r="B492" s="158"/>
      <c r="D492" s="152" t="s">
        <v>140</v>
      </c>
      <c r="E492" s="159" t="s">
        <v>1</v>
      </c>
      <c r="F492" s="160" t="s">
        <v>216</v>
      </c>
      <c r="H492" s="161">
        <v>21.414</v>
      </c>
      <c r="L492" s="158"/>
      <c r="M492" s="162"/>
      <c r="N492" s="163"/>
      <c r="O492" s="163"/>
      <c r="P492" s="163"/>
      <c r="Q492" s="163"/>
      <c r="R492" s="163"/>
      <c r="S492" s="163"/>
      <c r="T492" s="164"/>
      <c r="AT492" s="159" t="s">
        <v>140</v>
      </c>
      <c r="AU492" s="159" t="s">
        <v>78</v>
      </c>
      <c r="AV492" s="14" t="s">
        <v>78</v>
      </c>
      <c r="AW492" s="14" t="s">
        <v>28</v>
      </c>
      <c r="AX492" s="14" t="s">
        <v>71</v>
      </c>
      <c r="AY492" s="159" t="s">
        <v>128</v>
      </c>
    </row>
    <row r="493" spans="2:51" s="14" customFormat="1" ht="22.5" hidden="1">
      <c r="B493" s="158"/>
      <c r="D493" s="152" t="s">
        <v>140</v>
      </c>
      <c r="E493" s="159" t="s">
        <v>1</v>
      </c>
      <c r="F493" s="160" t="s">
        <v>217</v>
      </c>
      <c r="H493" s="161">
        <v>21.674</v>
      </c>
      <c r="L493" s="158"/>
      <c r="M493" s="162"/>
      <c r="N493" s="163"/>
      <c r="O493" s="163"/>
      <c r="P493" s="163"/>
      <c r="Q493" s="163"/>
      <c r="R493" s="163"/>
      <c r="S493" s="163"/>
      <c r="T493" s="164"/>
      <c r="AT493" s="159" t="s">
        <v>140</v>
      </c>
      <c r="AU493" s="159" t="s">
        <v>78</v>
      </c>
      <c r="AV493" s="14" t="s">
        <v>78</v>
      </c>
      <c r="AW493" s="14" t="s">
        <v>28</v>
      </c>
      <c r="AX493" s="14" t="s">
        <v>71</v>
      </c>
      <c r="AY493" s="159" t="s">
        <v>128</v>
      </c>
    </row>
    <row r="494" spans="2:51" s="14" customFormat="1" ht="22.5" hidden="1">
      <c r="B494" s="158"/>
      <c r="D494" s="152" t="s">
        <v>140</v>
      </c>
      <c r="E494" s="159" t="s">
        <v>1</v>
      </c>
      <c r="F494" s="160" t="s">
        <v>218</v>
      </c>
      <c r="H494" s="161">
        <v>20.634</v>
      </c>
      <c r="L494" s="158"/>
      <c r="M494" s="162"/>
      <c r="N494" s="163"/>
      <c r="O494" s="163"/>
      <c r="P494" s="163"/>
      <c r="Q494" s="163"/>
      <c r="R494" s="163"/>
      <c r="S494" s="163"/>
      <c r="T494" s="164"/>
      <c r="AT494" s="159" t="s">
        <v>140</v>
      </c>
      <c r="AU494" s="159" t="s">
        <v>78</v>
      </c>
      <c r="AV494" s="14" t="s">
        <v>78</v>
      </c>
      <c r="AW494" s="14" t="s">
        <v>28</v>
      </c>
      <c r="AX494" s="14" t="s">
        <v>71</v>
      </c>
      <c r="AY494" s="159" t="s">
        <v>128</v>
      </c>
    </row>
    <row r="495" spans="2:51" s="14" customFormat="1" ht="12" hidden="1">
      <c r="B495" s="158"/>
      <c r="D495" s="152" t="s">
        <v>140</v>
      </c>
      <c r="E495" s="159" t="s">
        <v>1</v>
      </c>
      <c r="F495" s="160" t="s">
        <v>219</v>
      </c>
      <c r="H495" s="161">
        <v>16.498</v>
      </c>
      <c r="L495" s="158"/>
      <c r="M495" s="162"/>
      <c r="N495" s="163"/>
      <c r="O495" s="163"/>
      <c r="P495" s="163"/>
      <c r="Q495" s="163"/>
      <c r="R495" s="163"/>
      <c r="S495" s="163"/>
      <c r="T495" s="164"/>
      <c r="AT495" s="159" t="s">
        <v>140</v>
      </c>
      <c r="AU495" s="159" t="s">
        <v>78</v>
      </c>
      <c r="AV495" s="14" t="s">
        <v>78</v>
      </c>
      <c r="AW495" s="14" t="s">
        <v>28</v>
      </c>
      <c r="AX495" s="14" t="s">
        <v>71</v>
      </c>
      <c r="AY495" s="159" t="s">
        <v>128</v>
      </c>
    </row>
    <row r="496" spans="2:51" s="14" customFormat="1" ht="12" hidden="1">
      <c r="B496" s="158"/>
      <c r="D496" s="152" t="s">
        <v>140</v>
      </c>
      <c r="E496" s="159" t="s">
        <v>1</v>
      </c>
      <c r="F496" s="160" t="s">
        <v>220</v>
      </c>
      <c r="H496" s="161">
        <v>16.498</v>
      </c>
      <c r="L496" s="158"/>
      <c r="M496" s="162"/>
      <c r="N496" s="163"/>
      <c r="O496" s="163"/>
      <c r="P496" s="163"/>
      <c r="Q496" s="163"/>
      <c r="R496" s="163"/>
      <c r="S496" s="163"/>
      <c r="T496" s="164"/>
      <c r="AT496" s="159" t="s">
        <v>140</v>
      </c>
      <c r="AU496" s="159" t="s">
        <v>78</v>
      </c>
      <c r="AV496" s="14" t="s">
        <v>78</v>
      </c>
      <c r="AW496" s="14" t="s">
        <v>28</v>
      </c>
      <c r="AX496" s="14" t="s">
        <v>71</v>
      </c>
      <c r="AY496" s="159" t="s">
        <v>128</v>
      </c>
    </row>
    <row r="497" spans="2:51" s="15" customFormat="1" ht="12" hidden="1">
      <c r="B497" s="165"/>
      <c r="D497" s="152" t="s">
        <v>140</v>
      </c>
      <c r="E497" s="166" t="s">
        <v>1</v>
      </c>
      <c r="F497" s="167" t="s">
        <v>149</v>
      </c>
      <c r="H497" s="168">
        <v>150.608</v>
      </c>
      <c r="L497" s="165"/>
      <c r="M497" s="169"/>
      <c r="N497" s="170"/>
      <c r="O497" s="170"/>
      <c r="P497" s="170"/>
      <c r="Q497" s="170"/>
      <c r="R497" s="170"/>
      <c r="S497" s="170"/>
      <c r="T497" s="171"/>
      <c r="AT497" s="166" t="s">
        <v>140</v>
      </c>
      <c r="AU497" s="166" t="s">
        <v>78</v>
      </c>
      <c r="AV497" s="15" t="s">
        <v>138</v>
      </c>
      <c r="AW497" s="15" t="s">
        <v>28</v>
      </c>
      <c r="AX497" s="15" t="s">
        <v>71</v>
      </c>
      <c r="AY497" s="166" t="s">
        <v>128</v>
      </c>
    </row>
    <row r="498" spans="2:51" s="16" customFormat="1" ht="12" hidden="1">
      <c r="B498" s="172"/>
      <c r="D498" s="152" t="s">
        <v>140</v>
      </c>
      <c r="E498" s="173" t="s">
        <v>1</v>
      </c>
      <c r="F498" s="174" t="s">
        <v>187</v>
      </c>
      <c r="H498" s="175">
        <v>542.823</v>
      </c>
      <c r="L498" s="172"/>
      <c r="M498" s="176"/>
      <c r="N498" s="177"/>
      <c r="O498" s="177"/>
      <c r="P498" s="177"/>
      <c r="Q498" s="177"/>
      <c r="R498" s="177"/>
      <c r="S498" s="177"/>
      <c r="T498" s="178"/>
      <c r="AT498" s="173" t="s">
        <v>140</v>
      </c>
      <c r="AU498" s="173" t="s">
        <v>78</v>
      </c>
      <c r="AV498" s="16" t="s">
        <v>137</v>
      </c>
      <c r="AW498" s="16" t="s">
        <v>28</v>
      </c>
      <c r="AX498" s="16" t="s">
        <v>76</v>
      </c>
      <c r="AY498" s="173" t="s">
        <v>128</v>
      </c>
    </row>
    <row r="499" spans="1:65" s="2" customFormat="1" ht="21.75" customHeight="1">
      <c r="A499" s="30"/>
      <c r="B499" s="137"/>
      <c r="C499" s="179" t="s">
        <v>443</v>
      </c>
      <c r="D499" s="179" t="s">
        <v>432</v>
      </c>
      <c r="E499" s="180" t="s">
        <v>433</v>
      </c>
      <c r="F499" s="181" t="s">
        <v>434</v>
      </c>
      <c r="G499" s="182" t="s">
        <v>435</v>
      </c>
      <c r="H499" s="183">
        <v>122.949</v>
      </c>
      <c r="I499" s="184"/>
      <c r="J499" s="184">
        <f>ROUND(I499*H499,2)</f>
        <v>0</v>
      </c>
      <c r="K499" s="185"/>
      <c r="L499" s="186"/>
      <c r="M499" s="187" t="s">
        <v>1</v>
      </c>
      <c r="N499" s="188" t="s">
        <v>36</v>
      </c>
      <c r="O499" s="147">
        <v>0</v>
      </c>
      <c r="P499" s="147">
        <f>O499*H499</f>
        <v>0</v>
      </c>
      <c r="Q499" s="147">
        <v>0.001</v>
      </c>
      <c r="R499" s="147">
        <f>Q499*H499</f>
        <v>0.122949</v>
      </c>
      <c r="S499" s="147">
        <v>0</v>
      </c>
      <c r="T499" s="148">
        <f>S499*H499</f>
        <v>0</v>
      </c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R499" s="149" t="s">
        <v>436</v>
      </c>
      <c r="AT499" s="149" t="s">
        <v>432</v>
      </c>
      <c r="AU499" s="149" t="s">
        <v>78</v>
      </c>
      <c r="AY499" s="18" t="s">
        <v>128</v>
      </c>
      <c r="BE499" s="150">
        <f>IF(N499="základní",J499,0)</f>
        <v>0</v>
      </c>
      <c r="BF499" s="150">
        <f>IF(N499="snížená",J499,0)</f>
        <v>0</v>
      </c>
      <c r="BG499" s="150">
        <f>IF(N499="zákl. přenesená",J499,0)</f>
        <v>0</v>
      </c>
      <c r="BH499" s="150">
        <f>IF(N499="sníž. přenesená",J499,0)</f>
        <v>0</v>
      </c>
      <c r="BI499" s="150">
        <f>IF(N499="nulová",J499,0)</f>
        <v>0</v>
      </c>
      <c r="BJ499" s="18" t="s">
        <v>76</v>
      </c>
      <c r="BK499" s="150">
        <f>ROUND(I499*H499,2)</f>
        <v>0</v>
      </c>
      <c r="BL499" s="18" t="s">
        <v>390</v>
      </c>
      <c r="BM499" s="149" t="s">
        <v>444</v>
      </c>
    </row>
    <row r="500" spans="2:51" s="14" customFormat="1" ht="12">
      <c r="B500" s="158"/>
      <c r="D500" s="152" t="s">
        <v>140</v>
      </c>
      <c r="E500" s="159" t="s">
        <v>1</v>
      </c>
      <c r="F500" s="160" t="s">
        <v>445</v>
      </c>
      <c r="H500" s="161">
        <v>122.949</v>
      </c>
      <c r="L500" s="158"/>
      <c r="M500" s="162"/>
      <c r="N500" s="163"/>
      <c r="O500" s="163"/>
      <c r="P500" s="163"/>
      <c r="Q500" s="163"/>
      <c r="R500" s="163"/>
      <c r="S500" s="163"/>
      <c r="T500" s="164"/>
      <c r="AT500" s="159" t="s">
        <v>140</v>
      </c>
      <c r="AU500" s="159" t="s">
        <v>78</v>
      </c>
      <c r="AV500" s="14" t="s">
        <v>78</v>
      </c>
      <c r="AW500" s="14" t="s">
        <v>28</v>
      </c>
      <c r="AX500" s="14" t="s">
        <v>76</v>
      </c>
      <c r="AY500" s="159" t="s">
        <v>128</v>
      </c>
    </row>
    <row r="501" spans="1:65" s="2" customFormat="1" ht="33" customHeight="1">
      <c r="A501" s="30"/>
      <c r="B501" s="137"/>
      <c r="C501" s="138" t="s">
        <v>446</v>
      </c>
      <c r="D501" s="138" t="s">
        <v>133</v>
      </c>
      <c r="E501" s="139" t="s">
        <v>447</v>
      </c>
      <c r="F501" s="140" t="s">
        <v>448</v>
      </c>
      <c r="G501" s="141" t="s">
        <v>449</v>
      </c>
      <c r="H501" s="142">
        <v>336.752</v>
      </c>
      <c r="I501" s="143"/>
      <c r="J501" s="143">
        <f>ROUND(I501*H501,2)</f>
        <v>0</v>
      </c>
      <c r="K501" s="144"/>
      <c r="L501" s="31"/>
      <c r="M501" s="145" t="s">
        <v>1</v>
      </c>
      <c r="N501" s="146" t="s">
        <v>36</v>
      </c>
      <c r="O501" s="147">
        <v>0</v>
      </c>
      <c r="P501" s="147">
        <f>O501*H501</f>
        <v>0</v>
      </c>
      <c r="Q501" s="147">
        <v>0</v>
      </c>
      <c r="R501" s="147">
        <f>Q501*H501</f>
        <v>0</v>
      </c>
      <c r="S501" s="147">
        <v>0</v>
      </c>
      <c r="T501" s="148">
        <f>S501*H501</f>
        <v>0</v>
      </c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R501" s="149" t="s">
        <v>390</v>
      </c>
      <c r="AT501" s="149" t="s">
        <v>133</v>
      </c>
      <c r="AU501" s="149" t="s">
        <v>78</v>
      </c>
      <c r="AY501" s="18" t="s">
        <v>128</v>
      </c>
      <c r="BE501" s="150">
        <f>IF(N501="základní",J501,0)</f>
        <v>0</v>
      </c>
      <c r="BF501" s="150">
        <f>IF(N501="snížená",J501,0)</f>
        <v>0</v>
      </c>
      <c r="BG501" s="150">
        <f>IF(N501="zákl. přenesená",J501,0)</f>
        <v>0</v>
      </c>
      <c r="BH501" s="150">
        <f>IF(N501="sníž. přenesená",J501,0)</f>
        <v>0</v>
      </c>
      <c r="BI501" s="150">
        <f>IF(N501="nulová",J501,0)</f>
        <v>0</v>
      </c>
      <c r="BJ501" s="18" t="s">
        <v>76</v>
      </c>
      <c r="BK501" s="150">
        <f>ROUND(I501*H501,2)</f>
        <v>0</v>
      </c>
      <c r="BL501" s="18" t="s">
        <v>390</v>
      </c>
      <c r="BM501" s="149" t="s">
        <v>450</v>
      </c>
    </row>
    <row r="502" spans="2:63" s="12" customFormat="1" ht="22.9" customHeight="1">
      <c r="B502" s="125"/>
      <c r="D502" s="126" t="s">
        <v>70</v>
      </c>
      <c r="E502" s="135" t="s">
        <v>451</v>
      </c>
      <c r="F502" s="135" t="s">
        <v>452</v>
      </c>
      <c r="J502" s="136">
        <f>BK502</f>
        <v>0</v>
      </c>
      <c r="L502" s="125"/>
      <c r="M502" s="129"/>
      <c r="N502" s="130"/>
      <c r="O502" s="130"/>
      <c r="P502" s="131">
        <f>SUM(P503:P513)</f>
        <v>143.94600000000003</v>
      </c>
      <c r="Q502" s="130"/>
      <c r="R502" s="131">
        <f>SUM(R503:R513)</f>
        <v>0.19205000000000003</v>
      </c>
      <c r="S502" s="130"/>
      <c r="T502" s="132">
        <f>SUM(T503:T513)</f>
        <v>0.97434</v>
      </c>
      <c r="AR502" s="126" t="s">
        <v>78</v>
      </c>
      <c r="AT502" s="133" t="s">
        <v>70</v>
      </c>
      <c r="AU502" s="133" t="s">
        <v>76</v>
      </c>
      <c r="AY502" s="126" t="s">
        <v>128</v>
      </c>
      <c r="BK502" s="134">
        <f>SUM(BK503:BK513)</f>
        <v>0</v>
      </c>
    </row>
    <row r="503" spans="1:65" s="2" customFormat="1" ht="16.5" customHeight="1">
      <c r="A503" s="30"/>
      <c r="B503" s="137"/>
      <c r="C503" s="138" t="s">
        <v>453</v>
      </c>
      <c r="D503" s="138" t="s">
        <v>133</v>
      </c>
      <c r="E503" s="139" t="s">
        <v>454</v>
      </c>
      <c r="F503" s="140" t="s">
        <v>455</v>
      </c>
      <c r="G503" s="141" t="s">
        <v>341</v>
      </c>
      <c r="H503" s="142">
        <v>57</v>
      </c>
      <c r="I503" s="143"/>
      <c r="J503" s="143">
        <f aca="true" t="shared" si="0" ref="J503:J513">ROUND(I503*H503,2)</f>
        <v>0</v>
      </c>
      <c r="K503" s="144"/>
      <c r="L503" s="31"/>
      <c r="M503" s="145" t="s">
        <v>1</v>
      </c>
      <c r="N503" s="146" t="s">
        <v>36</v>
      </c>
      <c r="O503" s="147">
        <v>0.413</v>
      </c>
      <c r="P503" s="147">
        <f aca="true" t="shared" si="1" ref="P503:P513">O503*H503</f>
        <v>23.541</v>
      </c>
      <c r="Q503" s="147">
        <v>0</v>
      </c>
      <c r="R503" s="147">
        <f aca="true" t="shared" si="2" ref="R503:R513">Q503*H503</f>
        <v>0</v>
      </c>
      <c r="S503" s="147">
        <v>0.01492</v>
      </c>
      <c r="T503" s="148">
        <f aca="true" t="shared" si="3" ref="T503:T513">S503*H503</f>
        <v>0.85044</v>
      </c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R503" s="149" t="s">
        <v>390</v>
      </c>
      <c r="AT503" s="149" t="s">
        <v>133</v>
      </c>
      <c r="AU503" s="149" t="s">
        <v>78</v>
      </c>
      <c r="AY503" s="18" t="s">
        <v>128</v>
      </c>
      <c r="BE503" s="150">
        <f aca="true" t="shared" si="4" ref="BE503:BE513">IF(N503="základní",J503,0)</f>
        <v>0</v>
      </c>
      <c r="BF503" s="150">
        <f aca="true" t="shared" si="5" ref="BF503:BF513">IF(N503="snížená",J503,0)</f>
        <v>0</v>
      </c>
      <c r="BG503" s="150">
        <f aca="true" t="shared" si="6" ref="BG503:BG513">IF(N503="zákl. přenesená",J503,0)</f>
        <v>0</v>
      </c>
      <c r="BH503" s="150">
        <f aca="true" t="shared" si="7" ref="BH503:BH513">IF(N503="sníž. přenesená",J503,0)</f>
        <v>0</v>
      </c>
      <c r="BI503" s="150">
        <f aca="true" t="shared" si="8" ref="BI503:BI513">IF(N503="nulová",J503,0)</f>
        <v>0</v>
      </c>
      <c r="BJ503" s="18" t="s">
        <v>76</v>
      </c>
      <c r="BK503" s="150">
        <f aca="true" t="shared" si="9" ref="BK503:BK513">ROUND(I503*H503,2)</f>
        <v>0</v>
      </c>
      <c r="BL503" s="18" t="s">
        <v>390</v>
      </c>
      <c r="BM503" s="149" t="s">
        <v>456</v>
      </c>
    </row>
    <row r="504" spans="1:65" s="2" customFormat="1" ht="16.5" customHeight="1">
      <c r="A504" s="30"/>
      <c r="B504" s="137"/>
      <c r="C504" s="138" t="s">
        <v>457</v>
      </c>
      <c r="D504" s="138" t="s">
        <v>133</v>
      </c>
      <c r="E504" s="139" t="s">
        <v>458</v>
      </c>
      <c r="F504" s="140" t="s">
        <v>459</v>
      </c>
      <c r="G504" s="141" t="s">
        <v>460</v>
      </c>
      <c r="H504" s="142">
        <v>1</v>
      </c>
      <c r="I504" s="143"/>
      <c r="J504" s="143">
        <f t="shared" si="0"/>
        <v>0</v>
      </c>
      <c r="K504" s="144"/>
      <c r="L504" s="31"/>
      <c r="M504" s="145" t="s">
        <v>1</v>
      </c>
      <c r="N504" s="146" t="s">
        <v>36</v>
      </c>
      <c r="O504" s="147">
        <v>0.992</v>
      </c>
      <c r="P504" s="147">
        <f t="shared" si="1"/>
        <v>0.992</v>
      </c>
      <c r="Q504" s="147">
        <v>0.00202</v>
      </c>
      <c r="R504" s="147">
        <f t="shared" si="2"/>
        <v>0.00202</v>
      </c>
      <c r="S504" s="147">
        <v>0</v>
      </c>
      <c r="T504" s="148">
        <f t="shared" si="3"/>
        <v>0</v>
      </c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R504" s="149" t="s">
        <v>390</v>
      </c>
      <c r="AT504" s="149" t="s">
        <v>133</v>
      </c>
      <c r="AU504" s="149" t="s">
        <v>78</v>
      </c>
      <c r="AY504" s="18" t="s">
        <v>128</v>
      </c>
      <c r="BE504" s="150">
        <f t="shared" si="4"/>
        <v>0</v>
      </c>
      <c r="BF504" s="150">
        <f t="shared" si="5"/>
        <v>0</v>
      </c>
      <c r="BG504" s="150">
        <f t="shared" si="6"/>
        <v>0</v>
      </c>
      <c r="BH504" s="150">
        <f t="shared" si="7"/>
        <v>0</v>
      </c>
      <c r="BI504" s="150">
        <f t="shared" si="8"/>
        <v>0</v>
      </c>
      <c r="BJ504" s="18" t="s">
        <v>76</v>
      </c>
      <c r="BK504" s="150">
        <f t="shared" si="9"/>
        <v>0</v>
      </c>
      <c r="BL504" s="18" t="s">
        <v>390</v>
      </c>
      <c r="BM504" s="149" t="s">
        <v>461</v>
      </c>
    </row>
    <row r="505" spans="1:65" s="2" customFormat="1" ht="16.5" customHeight="1">
      <c r="A505" s="30"/>
      <c r="B505" s="137"/>
      <c r="C505" s="138" t="s">
        <v>462</v>
      </c>
      <c r="D505" s="138" t="s">
        <v>133</v>
      </c>
      <c r="E505" s="139" t="s">
        <v>463</v>
      </c>
      <c r="F505" s="140" t="s">
        <v>464</v>
      </c>
      <c r="G505" s="141" t="s">
        <v>460</v>
      </c>
      <c r="H505" s="142">
        <v>8</v>
      </c>
      <c r="I505" s="143"/>
      <c r="J505" s="143">
        <f t="shared" si="0"/>
        <v>0</v>
      </c>
      <c r="K505" s="144"/>
      <c r="L505" s="31"/>
      <c r="M505" s="145" t="s">
        <v>1</v>
      </c>
      <c r="N505" s="146" t="s">
        <v>36</v>
      </c>
      <c r="O505" s="147">
        <v>1.168</v>
      </c>
      <c r="P505" s="147">
        <f t="shared" si="1"/>
        <v>9.344</v>
      </c>
      <c r="Q505" s="147">
        <v>0.00226</v>
      </c>
      <c r="R505" s="147">
        <f t="shared" si="2"/>
        <v>0.01808</v>
      </c>
      <c r="S505" s="147">
        <v>0</v>
      </c>
      <c r="T505" s="148">
        <f t="shared" si="3"/>
        <v>0</v>
      </c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R505" s="149" t="s">
        <v>390</v>
      </c>
      <c r="AT505" s="149" t="s">
        <v>133</v>
      </c>
      <c r="AU505" s="149" t="s">
        <v>78</v>
      </c>
      <c r="AY505" s="18" t="s">
        <v>128</v>
      </c>
      <c r="BE505" s="150">
        <f t="shared" si="4"/>
        <v>0</v>
      </c>
      <c r="BF505" s="150">
        <f t="shared" si="5"/>
        <v>0</v>
      </c>
      <c r="BG505" s="150">
        <f t="shared" si="6"/>
        <v>0</v>
      </c>
      <c r="BH505" s="150">
        <f t="shared" si="7"/>
        <v>0</v>
      </c>
      <c r="BI505" s="150">
        <f t="shared" si="8"/>
        <v>0</v>
      </c>
      <c r="BJ505" s="18" t="s">
        <v>76</v>
      </c>
      <c r="BK505" s="150">
        <f t="shared" si="9"/>
        <v>0</v>
      </c>
      <c r="BL505" s="18" t="s">
        <v>390</v>
      </c>
      <c r="BM505" s="149" t="s">
        <v>465</v>
      </c>
    </row>
    <row r="506" spans="1:65" s="2" customFormat="1" ht="16.5" customHeight="1">
      <c r="A506" s="30"/>
      <c r="B506" s="137"/>
      <c r="C506" s="138" t="s">
        <v>466</v>
      </c>
      <c r="D506" s="138" t="s">
        <v>133</v>
      </c>
      <c r="E506" s="139" t="s">
        <v>467</v>
      </c>
      <c r="F506" s="140" t="s">
        <v>468</v>
      </c>
      <c r="G506" s="141" t="s">
        <v>341</v>
      </c>
      <c r="H506" s="142">
        <v>59</v>
      </c>
      <c r="I506" s="143"/>
      <c r="J506" s="143">
        <f t="shared" si="0"/>
        <v>0</v>
      </c>
      <c r="K506" s="144"/>
      <c r="L506" s="31"/>
      <c r="M506" s="145" t="s">
        <v>1</v>
      </c>
      <c r="N506" s="146" t="s">
        <v>36</v>
      </c>
      <c r="O506" s="147">
        <v>0.031</v>
      </c>
      <c r="P506" s="147">
        <f t="shared" si="1"/>
        <v>1.829</v>
      </c>
      <c r="Q506" s="147">
        <v>0</v>
      </c>
      <c r="R506" s="147">
        <f t="shared" si="2"/>
        <v>0</v>
      </c>
      <c r="S506" s="147">
        <v>0.0021</v>
      </c>
      <c r="T506" s="148">
        <f t="shared" si="3"/>
        <v>0.1239</v>
      </c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R506" s="149" t="s">
        <v>390</v>
      </c>
      <c r="AT506" s="149" t="s">
        <v>133</v>
      </c>
      <c r="AU506" s="149" t="s">
        <v>78</v>
      </c>
      <c r="AY506" s="18" t="s">
        <v>128</v>
      </c>
      <c r="BE506" s="150">
        <f t="shared" si="4"/>
        <v>0</v>
      </c>
      <c r="BF506" s="150">
        <f t="shared" si="5"/>
        <v>0</v>
      </c>
      <c r="BG506" s="150">
        <f t="shared" si="6"/>
        <v>0</v>
      </c>
      <c r="BH506" s="150">
        <f t="shared" si="7"/>
        <v>0</v>
      </c>
      <c r="BI506" s="150">
        <f t="shared" si="8"/>
        <v>0</v>
      </c>
      <c r="BJ506" s="18" t="s">
        <v>76</v>
      </c>
      <c r="BK506" s="150">
        <f t="shared" si="9"/>
        <v>0</v>
      </c>
      <c r="BL506" s="18" t="s">
        <v>390</v>
      </c>
      <c r="BM506" s="149" t="s">
        <v>469</v>
      </c>
    </row>
    <row r="507" spans="1:65" s="2" customFormat="1" ht="16.5" customHeight="1">
      <c r="A507" s="30"/>
      <c r="B507" s="137"/>
      <c r="C507" s="138" t="s">
        <v>436</v>
      </c>
      <c r="D507" s="138" t="s">
        <v>133</v>
      </c>
      <c r="E507" s="139" t="s">
        <v>470</v>
      </c>
      <c r="F507" s="140" t="s">
        <v>471</v>
      </c>
      <c r="G507" s="141" t="s">
        <v>341</v>
      </c>
      <c r="H507" s="142">
        <v>77</v>
      </c>
      <c r="I507" s="143"/>
      <c r="J507" s="143">
        <f t="shared" si="0"/>
        <v>0</v>
      </c>
      <c r="K507" s="144"/>
      <c r="L507" s="31"/>
      <c r="M507" s="145" t="s">
        <v>1</v>
      </c>
      <c r="N507" s="146" t="s">
        <v>36</v>
      </c>
      <c r="O507" s="147">
        <v>0.827</v>
      </c>
      <c r="P507" s="147">
        <f t="shared" si="1"/>
        <v>63.678999999999995</v>
      </c>
      <c r="Q507" s="147">
        <v>0.00201</v>
      </c>
      <c r="R507" s="147">
        <f t="shared" si="2"/>
        <v>0.15477000000000002</v>
      </c>
      <c r="S507" s="147">
        <v>0</v>
      </c>
      <c r="T507" s="148">
        <f t="shared" si="3"/>
        <v>0</v>
      </c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R507" s="149" t="s">
        <v>390</v>
      </c>
      <c r="AT507" s="149" t="s">
        <v>133</v>
      </c>
      <c r="AU507" s="149" t="s">
        <v>78</v>
      </c>
      <c r="AY507" s="18" t="s">
        <v>128</v>
      </c>
      <c r="BE507" s="150">
        <f t="shared" si="4"/>
        <v>0</v>
      </c>
      <c r="BF507" s="150">
        <f t="shared" si="5"/>
        <v>0</v>
      </c>
      <c r="BG507" s="150">
        <f t="shared" si="6"/>
        <v>0</v>
      </c>
      <c r="BH507" s="150">
        <f t="shared" si="7"/>
        <v>0</v>
      </c>
      <c r="BI507" s="150">
        <f t="shared" si="8"/>
        <v>0</v>
      </c>
      <c r="BJ507" s="18" t="s">
        <v>76</v>
      </c>
      <c r="BK507" s="150">
        <f t="shared" si="9"/>
        <v>0</v>
      </c>
      <c r="BL507" s="18" t="s">
        <v>390</v>
      </c>
      <c r="BM507" s="149" t="s">
        <v>472</v>
      </c>
    </row>
    <row r="508" spans="1:65" s="2" customFormat="1" ht="16.5" customHeight="1">
      <c r="A508" s="30"/>
      <c r="B508" s="137"/>
      <c r="C508" s="138" t="s">
        <v>473</v>
      </c>
      <c r="D508" s="138" t="s">
        <v>133</v>
      </c>
      <c r="E508" s="139" t="s">
        <v>474</v>
      </c>
      <c r="F508" s="140" t="s">
        <v>475</v>
      </c>
      <c r="G508" s="141" t="s">
        <v>341</v>
      </c>
      <c r="H508" s="142">
        <v>22</v>
      </c>
      <c r="I508" s="143"/>
      <c r="J508" s="143">
        <f t="shared" si="0"/>
        <v>0</v>
      </c>
      <c r="K508" s="144"/>
      <c r="L508" s="31"/>
      <c r="M508" s="145" t="s">
        <v>1</v>
      </c>
      <c r="N508" s="146" t="s">
        <v>36</v>
      </c>
      <c r="O508" s="147">
        <v>0.659</v>
      </c>
      <c r="P508" s="147">
        <f t="shared" si="1"/>
        <v>14.498000000000001</v>
      </c>
      <c r="Q508" s="147">
        <v>0.00041</v>
      </c>
      <c r="R508" s="147">
        <f t="shared" si="2"/>
        <v>0.00902</v>
      </c>
      <c r="S508" s="147">
        <v>0</v>
      </c>
      <c r="T508" s="148">
        <f t="shared" si="3"/>
        <v>0</v>
      </c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R508" s="149" t="s">
        <v>390</v>
      </c>
      <c r="AT508" s="149" t="s">
        <v>133</v>
      </c>
      <c r="AU508" s="149" t="s">
        <v>78</v>
      </c>
      <c r="AY508" s="18" t="s">
        <v>128</v>
      </c>
      <c r="BE508" s="150">
        <f t="shared" si="4"/>
        <v>0</v>
      </c>
      <c r="BF508" s="150">
        <f t="shared" si="5"/>
        <v>0</v>
      </c>
      <c r="BG508" s="150">
        <f t="shared" si="6"/>
        <v>0</v>
      </c>
      <c r="BH508" s="150">
        <f t="shared" si="7"/>
        <v>0</v>
      </c>
      <c r="BI508" s="150">
        <f t="shared" si="8"/>
        <v>0</v>
      </c>
      <c r="BJ508" s="18" t="s">
        <v>76</v>
      </c>
      <c r="BK508" s="150">
        <f t="shared" si="9"/>
        <v>0</v>
      </c>
      <c r="BL508" s="18" t="s">
        <v>390</v>
      </c>
      <c r="BM508" s="149" t="s">
        <v>476</v>
      </c>
    </row>
    <row r="509" spans="1:65" s="2" customFormat="1" ht="16.5" customHeight="1">
      <c r="A509" s="30"/>
      <c r="B509" s="137"/>
      <c r="C509" s="138" t="s">
        <v>477</v>
      </c>
      <c r="D509" s="138" t="s">
        <v>133</v>
      </c>
      <c r="E509" s="139" t="s">
        <v>478</v>
      </c>
      <c r="F509" s="140" t="s">
        <v>479</v>
      </c>
      <c r="G509" s="141" t="s">
        <v>341</v>
      </c>
      <c r="H509" s="142">
        <v>17</v>
      </c>
      <c r="I509" s="143"/>
      <c r="J509" s="143">
        <f t="shared" si="0"/>
        <v>0</v>
      </c>
      <c r="K509" s="144"/>
      <c r="L509" s="31"/>
      <c r="M509" s="145" t="s">
        <v>1</v>
      </c>
      <c r="N509" s="146" t="s">
        <v>36</v>
      </c>
      <c r="O509" s="147">
        <v>0.728</v>
      </c>
      <c r="P509" s="147">
        <f t="shared" si="1"/>
        <v>12.376</v>
      </c>
      <c r="Q509" s="147">
        <v>0.00048</v>
      </c>
      <c r="R509" s="147">
        <f t="shared" si="2"/>
        <v>0.00816</v>
      </c>
      <c r="S509" s="147">
        <v>0</v>
      </c>
      <c r="T509" s="148">
        <f t="shared" si="3"/>
        <v>0</v>
      </c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R509" s="149" t="s">
        <v>390</v>
      </c>
      <c r="AT509" s="149" t="s">
        <v>133</v>
      </c>
      <c r="AU509" s="149" t="s">
        <v>78</v>
      </c>
      <c r="AY509" s="18" t="s">
        <v>128</v>
      </c>
      <c r="BE509" s="150">
        <f t="shared" si="4"/>
        <v>0</v>
      </c>
      <c r="BF509" s="150">
        <f t="shared" si="5"/>
        <v>0</v>
      </c>
      <c r="BG509" s="150">
        <f t="shared" si="6"/>
        <v>0</v>
      </c>
      <c r="BH509" s="150">
        <f t="shared" si="7"/>
        <v>0</v>
      </c>
      <c r="BI509" s="150">
        <f t="shared" si="8"/>
        <v>0</v>
      </c>
      <c r="BJ509" s="18" t="s">
        <v>76</v>
      </c>
      <c r="BK509" s="150">
        <f t="shared" si="9"/>
        <v>0</v>
      </c>
      <c r="BL509" s="18" t="s">
        <v>390</v>
      </c>
      <c r="BM509" s="149" t="s">
        <v>480</v>
      </c>
    </row>
    <row r="510" spans="1:65" s="2" customFormat="1" ht="16.5" customHeight="1">
      <c r="A510" s="30"/>
      <c r="B510" s="137"/>
      <c r="C510" s="138" t="s">
        <v>481</v>
      </c>
      <c r="D510" s="138" t="s">
        <v>133</v>
      </c>
      <c r="E510" s="139" t="s">
        <v>482</v>
      </c>
      <c r="F510" s="140" t="s">
        <v>483</v>
      </c>
      <c r="G510" s="141" t="s">
        <v>460</v>
      </c>
      <c r="H510" s="142">
        <v>31</v>
      </c>
      <c r="I510" s="143"/>
      <c r="J510" s="143">
        <f t="shared" si="0"/>
        <v>0</v>
      </c>
      <c r="K510" s="144"/>
      <c r="L510" s="31"/>
      <c r="M510" s="145" t="s">
        <v>1</v>
      </c>
      <c r="N510" s="146" t="s">
        <v>36</v>
      </c>
      <c r="O510" s="147">
        <v>0.157</v>
      </c>
      <c r="P510" s="147">
        <f t="shared" si="1"/>
        <v>4.867</v>
      </c>
      <c r="Q510" s="147">
        <v>0</v>
      </c>
      <c r="R510" s="147">
        <f t="shared" si="2"/>
        <v>0</v>
      </c>
      <c r="S510" s="147">
        <v>0</v>
      </c>
      <c r="T510" s="148">
        <f t="shared" si="3"/>
        <v>0</v>
      </c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R510" s="149" t="s">
        <v>390</v>
      </c>
      <c r="AT510" s="149" t="s">
        <v>133</v>
      </c>
      <c r="AU510" s="149" t="s">
        <v>78</v>
      </c>
      <c r="AY510" s="18" t="s">
        <v>128</v>
      </c>
      <c r="BE510" s="150">
        <f t="shared" si="4"/>
        <v>0</v>
      </c>
      <c r="BF510" s="150">
        <f t="shared" si="5"/>
        <v>0</v>
      </c>
      <c r="BG510" s="150">
        <f t="shared" si="6"/>
        <v>0</v>
      </c>
      <c r="BH510" s="150">
        <f t="shared" si="7"/>
        <v>0</v>
      </c>
      <c r="BI510" s="150">
        <f t="shared" si="8"/>
        <v>0</v>
      </c>
      <c r="BJ510" s="18" t="s">
        <v>76</v>
      </c>
      <c r="BK510" s="150">
        <f t="shared" si="9"/>
        <v>0</v>
      </c>
      <c r="BL510" s="18" t="s">
        <v>390</v>
      </c>
      <c r="BM510" s="149" t="s">
        <v>484</v>
      </c>
    </row>
    <row r="511" spans="1:65" s="2" customFormat="1" ht="21.75" customHeight="1">
      <c r="A511" s="30"/>
      <c r="B511" s="137"/>
      <c r="C511" s="138" t="s">
        <v>485</v>
      </c>
      <c r="D511" s="138" t="s">
        <v>133</v>
      </c>
      <c r="E511" s="139" t="s">
        <v>486</v>
      </c>
      <c r="F511" s="140" t="s">
        <v>487</v>
      </c>
      <c r="G511" s="141" t="s">
        <v>460</v>
      </c>
      <c r="H511" s="142">
        <v>28</v>
      </c>
      <c r="I511" s="143"/>
      <c r="J511" s="143">
        <f t="shared" si="0"/>
        <v>0</v>
      </c>
      <c r="K511" s="144"/>
      <c r="L511" s="31"/>
      <c r="M511" s="145" t="s">
        <v>1</v>
      </c>
      <c r="N511" s="146" t="s">
        <v>36</v>
      </c>
      <c r="O511" s="147">
        <v>0.259</v>
      </c>
      <c r="P511" s="147">
        <f t="shared" si="1"/>
        <v>7.252000000000001</v>
      </c>
      <c r="Q511" s="147">
        <v>0</v>
      </c>
      <c r="R511" s="147">
        <f t="shared" si="2"/>
        <v>0</v>
      </c>
      <c r="S511" s="147">
        <v>0</v>
      </c>
      <c r="T511" s="148">
        <f t="shared" si="3"/>
        <v>0</v>
      </c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R511" s="149" t="s">
        <v>390</v>
      </c>
      <c r="AT511" s="149" t="s">
        <v>133</v>
      </c>
      <c r="AU511" s="149" t="s">
        <v>78</v>
      </c>
      <c r="AY511" s="18" t="s">
        <v>128</v>
      </c>
      <c r="BE511" s="150">
        <f t="shared" si="4"/>
        <v>0</v>
      </c>
      <c r="BF511" s="150">
        <f t="shared" si="5"/>
        <v>0</v>
      </c>
      <c r="BG511" s="150">
        <f t="shared" si="6"/>
        <v>0</v>
      </c>
      <c r="BH511" s="150">
        <f t="shared" si="7"/>
        <v>0</v>
      </c>
      <c r="BI511" s="150">
        <f t="shared" si="8"/>
        <v>0</v>
      </c>
      <c r="BJ511" s="18" t="s">
        <v>76</v>
      </c>
      <c r="BK511" s="150">
        <f t="shared" si="9"/>
        <v>0</v>
      </c>
      <c r="BL511" s="18" t="s">
        <v>390</v>
      </c>
      <c r="BM511" s="149" t="s">
        <v>488</v>
      </c>
    </row>
    <row r="512" spans="1:65" s="2" customFormat="1" ht="21.75" customHeight="1">
      <c r="A512" s="30"/>
      <c r="B512" s="137"/>
      <c r="C512" s="138" t="s">
        <v>489</v>
      </c>
      <c r="D512" s="138" t="s">
        <v>133</v>
      </c>
      <c r="E512" s="139" t="s">
        <v>490</v>
      </c>
      <c r="F512" s="140" t="s">
        <v>491</v>
      </c>
      <c r="G512" s="141" t="s">
        <v>341</v>
      </c>
      <c r="H512" s="142">
        <v>116</v>
      </c>
      <c r="I512" s="143"/>
      <c r="J512" s="143">
        <f t="shared" si="0"/>
        <v>0</v>
      </c>
      <c r="K512" s="144"/>
      <c r="L512" s="31"/>
      <c r="M512" s="145" t="s">
        <v>1</v>
      </c>
      <c r="N512" s="146" t="s">
        <v>36</v>
      </c>
      <c r="O512" s="147">
        <v>0.048</v>
      </c>
      <c r="P512" s="147">
        <f t="shared" si="1"/>
        <v>5.5680000000000005</v>
      </c>
      <c r="Q512" s="147">
        <v>0</v>
      </c>
      <c r="R512" s="147">
        <f t="shared" si="2"/>
        <v>0</v>
      </c>
      <c r="S512" s="147">
        <v>0</v>
      </c>
      <c r="T512" s="148">
        <f t="shared" si="3"/>
        <v>0</v>
      </c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R512" s="149" t="s">
        <v>390</v>
      </c>
      <c r="AT512" s="149" t="s">
        <v>133</v>
      </c>
      <c r="AU512" s="149" t="s">
        <v>78</v>
      </c>
      <c r="AY512" s="18" t="s">
        <v>128</v>
      </c>
      <c r="BE512" s="150">
        <f t="shared" si="4"/>
        <v>0</v>
      </c>
      <c r="BF512" s="150">
        <f t="shared" si="5"/>
        <v>0</v>
      </c>
      <c r="BG512" s="150">
        <f t="shared" si="6"/>
        <v>0</v>
      </c>
      <c r="BH512" s="150">
        <f t="shared" si="7"/>
        <v>0</v>
      </c>
      <c r="BI512" s="150">
        <f t="shared" si="8"/>
        <v>0</v>
      </c>
      <c r="BJ512" s="18" t="s">
        <v>76</v>
      </c>
      <c r="BK512" s="150">
        <f t="shared" si="9"/>
        <v>0</v>
      </c>
      <c r="BL512" s="18" t="s">
        <v>390</v>
      </c>
      <c r="BM512" s="149" t="s">
        <v>492</v>
      </c>
    </row>
    <row r="513" spans="1:65" s="2" customFormat="1" ht="24.2" customHeight="1">
      <c r="A513" s="30"/>
      <c r="B513" s="137"/>
      <c r="C513" s="138" t="s">
        <v>493</v>
      </c>
      <c r="D513" s="138" t="s">
        <v>133</v>
      </c>
      <c r="E513" s="139" t="s">
        <v>494</v>
      </c>
      <c r="F513" s="140" t="s">
        <v>495</v>
      </c>
      <c r="G513" s="141" t="s">
        <v>449</v>
      </c>
      <c r="H513" s="142">
        <v>1083.712</v>
      </c>
      <c r="I513" s="143"/>
      <c r="J513" s="143">
        <f t="shared" si="0"/>
        <v>0</v>
      </c>
      <c r="K513" s="144"/>
      <c r="L513" s="31"/>
      <c r="M513" s="145" t="s">
        <v>1</v>
      </c>
      <c r="N513" s="146" t="s">
        <v>36</v>
      </c>
      <c r="O513" s="147">
        <v>0</v>
      </c>
      <c r="P513" s="147">
        <f t="shared" si="1"/>
        <v>0</v>
      </c>
      <c r="Q513" s="147">
        <v>0</v>
      </c>
      <c r="R513" s="147">
        <f t="shared" si="2"/>
        <v>0</v>
      </c>
      <c r="S513" s="147">
        <v>0</v>
      </c>
      <c r="T513" s="148">
        <f t="shared" si="3"/>
        <v>0</v>
      </c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R513" s="149" t="s">
        <v>390</v>
      </c>
      <c r="AT513" s="149" t="s">
        <v>133</v>
      </c>
      <c r="AU513" s="149" t="s">
        <v>78</v>
      </c>
      <c r="AY513" s="18" t="s">
        <v>128</v>
      </c>
      <c r="BE513" s="150">
        <f t="shared" si="4"/>
        <v>0</v>
      </c>
      <c r="BF513" s="150">
        <f t="shared" si="5"/>
        <v>0</v>
      </c>
      <c r="BG513" s="150">
        <f t="shared" si="6"/>
        <v>0</v>
      </c>
      <c r="BH513" s="150">
        <f t="shared" si="7"/>
        <v>0</v>
      </c>
      <c r="BI513" s="150">
        <f t="shared" si="8"/>
        <v>0</v>
      </c>
      <c r="BJ513" s="18" t="s">
        <v>76</v>
      </c>
      <c r="BK513" s="150">
        <f t="shared" si="9"/>
        <v>0</v>
      </c>
      <c r="BL513" s="18" t="s">
        <v>390</v>
      </c>
      <c r="BM513" s="149" t="s">
        <v>496</v>
      </c>
    </row>
    <row r="514" spans="2:63" s="12" customFormat="1" ht="22.9" customHeight="1">
      <c r="B514" s="125"/>
      <c r="D514" s="126" t="s">
        <v>70</v>
      </c>
      <c r="E514" s="135" t="s">
        <v>497</v>
      </c>
      <c r="F514" s="135" t="s">
        <v>498</v>
      </c>
      <c r="J514" s="136">
        <f>BK514</f>
        <v>0</v>
      </c>
      <c r="L514" s="125"/>
      <c r="M514" s="129"/>
      <c r="N514" s="130"/>
      <c r="O514" s="130"/>
      <c r="P514" s="131">
        <f>SUM(P515:P542)</f>
        <v>374.985</v>
      </c>
      <c r="Q514" s="130"/>
      <c r="R514" s="131">
        <f>SUM(R515:R542)</f>
        <v>0.45241</v>
      </c>
      <c r="S514" s="130"/>
      <c r="T514" s="132">
        <f>SUM(T515:T542)</f>
        <v>0.6603</v>
      </c>
      <c r="AR514" s="126" t="s">
        <v>78</v>
      </c>
      <c r="AT514" s="133" t="s">
        <v>70</v>
      </c>
      <c r="AU514" s="133" t="s">
        <v>76</v>
      </c>
      <c r="AY514" s="126" t="s">
        <v>128</v>
      </c>
      <c r="BK514" s="134">
        <f>SUM(BK515:BK542)</f>
        <v>0</v>
      </c>
    </row>
    <row r="515" spans="1:65" s="2" customFormat="1" ht="24.2" customHeight="1">
      <c r="A515" s="30"/>
      <c r="B515" s="137"/>
      <c r="C515" s="138" t="s">
        <v>499</v>
      </c>
      <c r="D515" s="138" t="s">
        <v>133</v>
      </c>
      <c r="E515" s="139" t="s">
        <v>500</v>
      </c>
      <c r="F515" s="140" t="s">
        <v>501</v>
      </c>
      <c r="G515" s="141" t="s">
        <v>341</v>
      </c>
      <c r="H515" s="142">
        <v>310</v>
      </c>
      <c r="I515" s="143"/>
      <c r="J515" s="143">
        <f>ROUND(I515*H515,2)</f>
        <v>0</v>
      </c>
      <c r="K515" s="144"/>
      <c r="L515" s="31"/>
      <c r="M515" s="145" t="s">
        <v>1</v>
      </c>
      <c r="N515" s="146" t="s">
        <v>36</v>
      </c>
      <c r="O515" s="147">
        <v>0.173</v>
      </c>
      <c r="P515" s="147">
        <f>O515*H515</f>
        <v>53.629999999999995</v>
      </c>
      <c r="Q515" s="147">
        <v>0</v>
      </c>
      <c r="R515" s="147">
        <f>Q515*H515</f>
        <v>0</v>
      </c>
      <c r="S515" s="147">
        <v>0.00213</v>
      </c>
      <c r="T515" s="148">
        <f>S515*H515</f>
        <v>0.6603</v>
      </c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R515" s="149" t="s">
        <v>390</v>
      </c>
      <c r="AT515" s="149" t="s">
        <v>133</v>
      </c>
      <c r="AU515" s="149" t="s">
        <v>78</v>
      </c>
      <c r="AY515" s="18" t="s">
        <v>128</v>
      </c>
      <c r="BE515" s="150">
        <f>IF(N515="základní",J515,0)</f>
        <v>0</v>
      </c>
      <c r="BF515" s="150">
        <f>IF(N515="snížená",J515,0)</f>
        <v>0</v>
      </c>
      <c r="BG515" s="150">
        <f>IF(N515="zákl. přenesená",J515,0)</f>
        <v>0</v>
      </c>
      <c r="BH515" s="150">
        <f>IF(N515="sníž. přenesená",J515,0)</f>
        <v>0</v>
      </c>
      <c r="BI515" s="150">
        <f>IF(N515="nulová",J515,0)</f>
        <v>0</v>
      </c>
      <c r="BJ515" s="18" t="s">
        <v>76</v>
      </c>
      <c r="BK515" s="150">
        <f>ROUND(I515*H515,2)</f>
        <v>0</v>
      </c>
      <c r="BL515" s="18" t="s">
        <v>390</v>
      </c>
      <c r="BM515" s="149" t="s">
        <v>502</v>
      </c>
    </row>
    <row r="516" spans="2:51" s="14" customFormat="1" ht="12">
      <c r="B516" s="158"/>
      <c r="D516" s="152" t="s">
        <v>140</v>
      </c>
      <c r="E516" s="159" t="s">
        <v>1</v>
      </c>
      <c r="F516" s="160" t="s">
        <v>503</v>
      </c>
      <c r="H516" s="161">
        <v>310</v>
      </c>
      <c r="L516" s="158"/>
      <c r="M516" s="162"/>
      <c r="N516" s="163"/>
      <c r="O516" s="163"/>
      <c r="P516" s="163"/>
      <c r="Q516" s="163"/>
      <c r="R516" s="163"/>
      <c r="S516" s="163"/>
      <c r="T516" s="164"/>
      <c r="AT516" s="159" t="s">
        <v>140</v>
      </c>
      <c r="AU516" s="159" t="s">
        <v>78</v>
      </c>
      <c r="AV516" s="14" t="s">
        <v>78</v>
      </c>
      <c r="AW516" s="14" t="s">
        <v>28</v>
      </c>
      <c r="AX516" s="14" t="s">
        <v>76</v>
      </c>
      <c r="AY516" s="159" t="s">
        <v>128</v>
      </c>
    </row>
    <row r="517" spans="1:65" s="2" customFormat="1" ht="24.2" customHeight="1">
      <c r="A517" s="30"/>
      <c r="B517" s="137"/>
      <c r="C517" s="138" t="s">
        <v>504</v>
      </c>
      <c r="D517" s="138" t="s">
        <v>133</v>
      </c>
      <c r="E517" s="139" t="s">
        <v>505</v>
      </c>
      <c r="F517" s="140" t="s">
        <v>506</v>
      </c>
      <c r="G517" s="141" t="s">
        <v>460</v>
      </c>
      <c r="H517" s="142">
        <v>10</v>
      </c>
      <c r="I517" s="143"/>
      <c r="J517" s="143">
        <f>ROUND(I517*H517,2)</f>
        <v>0</v>
      </c>
      <c r="K517" s="144"/>
      <c r="L517" s="31"/>
      <c r="M517" s="145" t="s">
        <v>1</v>
      </c>
      <c r="N517" s="146" t="s">
        <v>36</v>
      </c>
      <c r="O517" s="147">
        <v>0.058</v>
      </c>
      <c r="P517" s="147">
        <f>O517*H517</f>
        <v>0.5800000000000001</v>
      </c>
      <c r="Q517" s="147">
        <v>0</v>
      </c>
      <c r="R517" s="147">
        <f>Q517*H517</f>
        <v>0</v>
      </c>
      <c r="S517" s="147">
        <v>0</v>
      </c>
      <c r="T517" s="148">
        <f>S517*H517</f>
        <v>0</v>
      </c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R517" s="149" t="s">
        <v>390</v>
      </c>
      <c r="AT517" s="149" t="s">
        <v>133</v>
      </c>
      <c r="AU517" s="149" t="s">
        <v>78</v>
      </c>
      <c r="AY517" s="18" t="s">
        <v>128</v>
      </c>
      <c r="BE517" s="150">
        <f>IF(N517="základní",J517,0)</f>
        <v>0</v>
      </c>
      <c r="BF517" s="150">
        <f>IF(N517="snížená",J517,0)</f>
        <v>0</v>
      </c>
      <c r="BG517" s="150">
        <f>IF(N517="zákl. přenesená",J517,0)</f>
        <v>0</v>
      </c>
      <c r="BH517" s="150">
        <f>IF(N517="sníž. přenesená",J517,0)</f>
        <v>0</v>
      </c>
      <c r="BI517" s="150">
        <f>IF(N517="nulová",J517,0)</f>
        <v>0</v>
      </c>
      <c r="BJ517" s="18" t="s">
        <v>76</v>
      </c>
      <c r="BK517" s="150">
        <f>ROUND(I517*H517,2)</f>
        <v>0</v>
      </c>
      <c r="BL517" s="18" t="s">
        <v>390</v>
      </c>
      <c r="BM517" s="149" t="s">
        <v>507</v>
      </c>
    </row>
    <row r="518" spans="1:65" s="2" customFormat="1" ht="21.75" customHeight="1">
      <c r="A518" s="30"/>
      <c r="B518" s="137"/>
      <c r="C518" s="138" t="s">
        <v>508</v>
      </c>
      <c r="D518" s="138" t="s">
        <v>133</v>
      </c>
      <c r="E518" s="139" t="s">
        <v>509</v>
      </c>
      <c r="F518" s="140" t="s">
        <v>510</v>
      </c>
      <c r="G518" s="141" t="s">
        <v>460</v>
      </c>
      <c r="H518" s="142">
        <v>4</v>
      </c>
      <c r="I518" s="143"/>
      <c r="J518" s="143">
        <f>ROUND(I518*H518,2)</f>
        <v>0</v>
      </c>
      <c r="K518" s="144"/>
      <c r="L518" s="31"/>
      <c r="M518" s="145" t="s">
        <v>1</v>
      </c>
      <c r="N518" s="146" t="s">
        <v>36</v>
      </c>
      <c r="O518" s="147">
        <v>0.541</v>
      </c>
      <c r="P518" s="147">
        <f>O518*H518</f>
        <v>2.164</v>
      </c>
      <c r="Q518" s="147">
        <v>0.00043</v>
      </c>
      <c r="R518" s="147">
        <f>Q518*H518</f>
        <v>0.00172</v>
      </c>
      <c r="S518" s="147">
        <v>0</v>
      </c>
      <c r="T518" s="148">
        <f>S518*H518</f>
        <v>0</v>
      </c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R518" s="149" t="s">
        <v>390</v>
      </c>
      <c r="AT518" s="149" t="s">
        <v>133</v>
      </c>
      <c r="AU518" s="149" t="s">
        <v>78</v>
      </c>
      <c r="AY518" s="18" t="s">
        <v>128</v>
      </c>
      <c r="BE518" s="150">
        <f>IF(N518="základní",J518,0)</f>
        <v>0</v>
      </c>
      <c r="BF518" s="150">
        <f>IF(N518="snížená",J518,0)</f>
        <v>0</v>
      </c>
      <c r="BG518" s="150">
        <f>IF(N518="zákl. přenesená",J518,0)</f>
        <v>0</v>
      </c>
      <c r="BH518" s="150">
        <f>IF(N518="sníž. přenesená",J518,0)</f>
        <v>0</v>
      </c>
      <c r="BI518" s="150">
        <f>IF(N518="nulová",J518,0)</f>
        <v>0</v>
      </c>
      <c r="BJ518" s="18" t="s">
        <v>76</v>
      </c>
      <c r="BK518" s="150">
        <f>ROUND(I518*H518,2)</f>
        <v>0</v>
      </c>
      <c r="BL518" s="18" t="s">
        <v>390</v>
      </c>
      <c r="BM518" s="149" t="s">
        <v>511</v>
      </c>
    </row>
    <row r="519" spans="1:65" s="2" customFormat="1" ht="21.75" customHeight="1">
      <c r="A519" s="30"/>
      <c r="B519" s="137"/>
      <c r="C519" s="138" t="s">
        <v>512</v>
      </c>
      <c r="D519" s="138" t="s">
        <v>133</v>
      </c>
      <c r="E519" s="139" t="s">
        <v>513</v>
      </c>
      <c r="F519" s="140" t="s">
        <v>514</v>
      </c>
      <c r="G519" s="141" t="s">
        <v>460</v>
      </c>
      <c r="H519" s="142">
        <v>3</v>
      </c>
      <c r="I519" s="143"/>
      <c r="J519" s="143">
        <f>ROUND(I519*H519,2)</f>
        <v>0</v>
      </c>
      <c r="K519" s="144"/>
      <c r="L519" s="31"/>
      <c r="M519" s="145" t="s">
        <v>1</v>
      </c>
      <c r="N519" s="146" t="s">
        <v>36</v>
      </c>
      <c r="O519" s="147">
        <v>0.616</v>
      </c>
      <c r="P519" s="147">
        <f>O519*H519</f>
        <v>1.8479999999999999</v>
      </c>
      <c r="Q519" s="147">
        <v>0.0012</v>
      </c>
      <c r="R519" s="147">
        <f>Q519*H519</f>
        <v>0.0036</v>
      </c>
      <c r="S519" s="147">
        <v>0</v>
      </c>
      <c r="T519" s="148">
        <f>S519*H519</f>
        <v>0</v>
      </c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R519" s="149" t="s">
        <v>390</v>
      </c>
      <c r="AT519" s="149" t="s">
        <v>133</v>
      </c>
      <c r="AU519" s="149" t="s">
        <v>78</v>
      </c>
      <c r="AY519" s="18" t="s">
        <v>128</v>
      </c>
      <c r="BE519" s="150">
        <f>IF(N519="základní",J519,0)</f>
        <v>0</v>
      </c>
      <c r="BF519" s="150">
        <f>IF(N519="snížená",J519,0)</f>
        <v>0</v>
      </c>
      <c r="BG519" s="150">
        <f>IF(N519="zákl. přenesená",J519,0)</f>
        <v>0</v>
      </c>
      <c r="BH519" s="150">
        <f>IF(N519="sníž. přenesená",J519,0)</f>
        <v>0</v>
      </c>
      <c r="BI519" s="150">
        <f>IF(N519="nulová",J519,0)</f>
        <v>0</v>
      </c>
      <c r="BJ519" s="18" t="s">
        <v>76</v>
      </c>
      <c r="BK519" s="150">
        <f>ROUND(I519*H519,2)</f>
        <v>0</v>
      </c>
      <c r="BL519" s="18" t="s">
        <v>390</v>
      </c>
      <c r="BM519" s="149" t="s">
        <v>515</v>
      </c>
    </row>
    <row r="520" spans="1:65" s="2" customFormat="1" ht="21.75" customHeight="1">
      <c r="A520" s="30"/>
      <c r="B520" s="137"/>
      <c r="C520" s="138" t="s">
        <v>516</v>
      </c>
      <c r="D520" s="138" t="s">
        <v>133</v>
      </c>
      <c r="E520" s="139" t="s">
        <v>517</v>
      </c>
      <c r="F520" s="140" t="s">
        <v>518</v>
      </c>
      <c r="G520" s="141" t="s">
        <v>460</v>
      </c>
      <c r="H520" s="142">
        <v>2</v>
      </c>
      <c r="I520" s="143"/>
      <c r="J520" s="143">
        <f>ROUND(I520*H520,2)</f>
        <v>0</v>
      </c>
      <c r="K520" s="144"/>
      <c r="L520" s="31"/>
      <c r="M520" s="145" t="s">
        <v>1</v>
      </c>
      <c r="N520" s="146" t="s">
        <v>36</v>
      </c>
      <c r="O520" s="147">
        <v>0.701</v>
      </c>
      <c r="P520" s="147">
        <f>O520*H520</f>
        <v>1.402</v>
      </c>
      <c r="Q520" s="147">
        <v>0.00155</v>
      </c>
      <c r="R520" s="147">
        <f>Q520*H520</f>
        <v>0.0031</v>
      </c>
      <c r="S520" s="147">
        <v>0</v>
      </c>
      <c r="T520" s="148">
        <f>S520*H520</f>
        <v>0</v>
      </c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R520" s="149" t="s">
        <v>390</v>
      </c>
      <c r="AT520" s="149" t="s">
        <v>133</v>
      </c>
      <c r="AU520" s="149" t="s">
        <v>78</v>
      </c>
      <c r="AY520" s="18" t="s">
        <v>128</v>
      </c>
      <c r="BE520" s="150">
        <f>IF(N520="základní",J520,0)</f>
        <v>0</v>
      </c>
      <c r="BF520" s="150">
        <f>IF(N520="snížená",J520,0)</f>
        <v>0</v>
      </c>
      <c r="BG520" s="150">
        <f>IF(N520="zákl. přenesená",J520,0)</f>
        <v>0</v>
      </c>
      <c r="BH520" s="150">
        <f>IF(N520="sníž. přenesená",J520,0)</f>
        <v>0</v>
      </c>
      <c r="BI520" s="150">
        <f>IF(N520="nulová",J520,0)</f>
        <v>0</v>
      </c>
      <c r="BJ520" s="18" t="s">
        <v>76</v>
      </c>
      <c r="BK520" s="150">
        <f>ROUND(I520*H520,2)</f>
        <v>0</v>
      </c>
      <c r="BL520" s="18" t="s">
        <v>390</v>
      </c>
      <c r="BM520" s="149" t="s">
        <v>519</v>
      </c>
    </row>
    <row r="521" spans="1:65" s="2" customFormat="1" ht="24.2" customHeight="1">
      <c r="A521" s="30"/>
      <c r="B521" s="137"/>
      <c r="C521" s="138" t="s">
        <v>520</v>
      </c>
      <c r="D521" s="138" t="s">
        <v>133</v>
      </c>
      <c r="E521" s="139" t="s">
        <v>521</v>
      </c>
      <c r="F521" s="140" t="s">
        <v>522</v>
      </c>
      <c r="G521" s="141" t="s">
        <v>341</v>
      </c>
      <c r="H521" s="142">
        <v>122</v>
      </c>
      <c r="I521" s="143"/>
      <c r="J521" s="143">
        <f>ROUND(I521*H521,2)</f>
        <v>0</v>
      </c>
      <c r="K521" s="144"/>
      <c r="L521" s="31"/>
      <c r="M521" s="145" t="s">
        <v>1</v>
      </c>
      <c r="N521" s="146" t="s">
        <v>36</v>
      </c>
      <c r="O521" s="147">
        <v>0.529</v>
      </c>
      <c r="P521" s="147">
        <f>O521*H521</f>
        <v>64.538</v>
      </c>
      <c r="Q521" s="147">
        <v>0.00073</v>
      </c>
      <c r="R521" s="147">
        <f>Q521*H521</f>
        <v>0.08906</v>
      </c>
      <c r="S521" s="147">
        <v>0</v>
      </c>
      <c r="T521" s="148">
        <f>S521*H521</f>
        <v>0</v>
      </c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R521" s="149" t="s">
        <v>390</v>
      </c>
      <c r="AT521" s="149" t="s">
        <v>133</v>
      </c>
      <c r="AU521" s="149" t="s">
        <v>78</v>
      </c>
      <c r="AY521" s="18" t="s">
        <v>128</v>
      </c>
      <c r="BE521" s="150">
        <f>IF(N521="základní",J521,0)</f>
        <v>0</v>
      </c>
      <c r="BF521" s="150">
        <f>IF(N521="snížená",J521,0)</f>
        <v>0</v>
      </c>
      <c r="BG521" s="150">
        <f>IF(N521="zákl. přenesená",J521,0)</f>
        <v>0</v>
      </c>
      <c r="BH521" s="150">
        <f>IF(N521="sníž. přenesená",J521,0)</f>
        <v>0</v>
      </c>
      <c r="BI521" s="150">
        <f>IF(N521="nulová",J521,0)</f>
        <v>0</v>
      </c>
      <c r="BJ521" s="18" t="s">
        <v>76</v>
      </c>
      <c r="BK521" s="150">
        <f>ROUND(I521*H521,2)</f>
        <v>0</v>
      </c>
      <c r="BL521" s="18" t="s">
        <v>390</v>
      </c>
      <c r="BM521" s="149" t="s">
        <v>523</v>
      </c>
    </row>
    <row r="522" spans="2:51" s="14" customFormat="1" ht="12">
      <c r="B522" s="158"/>
      <c r="D522" s="152" t="s">
        <v>140</v>
      </c>
      <c r="E522" s="159" t="s">
        <v>1</v>
      </c>
      <c r="F522" s="160" t="s">
        <v>524</v>
      </c>
      <c r="H522" s="161">
        <v>122</v>
      </c>
      <c r="L522" s="158"/>
      <c r="M522" s="162"/>
      <c r="N522" s="163"/>
      <c r="O522" s="163"/>
      <c r="P522" s="163"/>
      <c r="Q522" s="163"/>
      <c r="R522" s="163"/>
      <c r="S522" s="163"/>
      <c r="T522" s="164"/>
      <c r="AT522" s="159" t="s">
        <v>140</v>
      </c>
      <c r="AU522" s="159" t="s">
        <v>78</v>
      </c>
      <c r="AV522" s="14" t="s">
        <v>78</v>
      </c>
      <c r="AW522" s="14" t="s">
        <v>28</v>
      </c>
      <c r="AX522" s="14" t="s">
        <v>76</v>
      </c>
      <c r="AY522" s="159" t="s">
        <v>128</v>
      </c>
    </row>
    <row r="523" spans="1:65" s="2" customFormat="1" ht="24.2" customHeight="1">
      <c r="A523" s="30"/>
      <c r="B523" s="137"/>
      <c r="C523" s="138" t="s">
        <v>525</v>
      </c>
      <c r="D523" s="138" t="s">
        <v>133</v>
      </c>
      <c r="E523" s="139" t="s">
        <v>526</v>
      </c>
      <c r="F523" s="140" t="s">
        <v>527</v>
      </c>
      <c r="G523" s="141" t="s">
        <v>341</v>
      </c>
      <c r="H523" s="142">
        <v>82</v>
      </c>
      <c r="I523" s="143"/>
      <c r="J523" s="143">
        <f>ROUND(I523*H523,2)</f>
        <v>0</v>
      </c>
      <c r="K523" s="144"/>
      <c r="L523" s="31"/>
      <c r="M523" s="145" t="s">
        <v>1</v>
      </c>
      <c r="N523" s="146" t="s">
        <v>36</v>
      </c>
      <c r="O523" s="147">
        <v>0.616</v>
      </c>
      <c r="P523" s="147">
        <f>O523*H523</f>
        <v>50.512</v>
      </c>
      <c r="Q523" s="147">
        <v>0.00098</v>
      </c>
      <c r="R523" s="147">
        <f>Q523*H523</f>
        <v>0.08036</v>
      </c>
      <c r="S523" s="147">
        <v>0</v>
      </c>
      <c r="T523" s="148">
        <f>S523*H523</f>
        <v>0</v>
      </c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R523" s="149" t="s">
        <v>390</v>
      </c>
      <c r="AT523" s="149" t="s">
        <v>133</v>
      </c>
      <c r="AU523" s="149" t="s">
        <v>78</v>
      </c>
      <c r="AY523" s="18" t="s">
        <v>128</v>
      </c>
      <c r="BE523" s="150">
        <f>IF(N523="základní",J523,0)</f>
        <v>0</v>
      </c>
      <c r="BF523" s="150">
        <f>IF(N523="snížená",J523,0)</f>
        <v>0</v>
      </c>
      <c r="BG523" s="150">
        <f>IF(N523="zákl. přenesená",J523,0)</f>
        <v>0</v>
      </c>
      <c r="BH523" s="150">
        <f>IF(N523="sníž. přenesená",J523,0)</f>
        <v>0</v>
      </c>
      <c r="BI523" s="150">
        <f>IF(N523="nulová",J523,0)</f>
        <v>0</v>
      </c>
      <c r="BJ523" s="18" t="s">
        <v>76</v>
      </c>
      <c r="BK523" s="150">
        <f>ROUND(I523*H523,2)</f>
        <v>0</v>
      </c>
      <c r="BL523" s="18" t="s">
        <v>390</v>
      </c>
      <c r="BM523" s="149" t="s">
        <v>528</v>
      </c>
    </row>
    <row r="524" spans="2:51" s="14" customFormat="1" ht="12">
      <c r="B524" s="158"/>
      <c r="D524" s="152" t="s">
        <v>140</v>
      </c>
      <c r="E524" s="159" t="s">
        <v>1</v>
      </c>
      <c r="F524" s="160" t="s">
        <v>529</v>
      </c>
      <c r="H524" s="161">
        <v>82</v>
      </c>
      <c r="L524" s="158"/>
      <c r="M524" s="162"/>
      <c r="N524" s="163"/>
      <c r="O524" s="163"/>
      <c r="P524" s="163"/>
      <c r="Q524" s="163"/>
      <c r="R524" s="163"/>
      <c r="S524" s="163"/>
      <c r="T524" s="164"/>
      <c r="AT524" s="159" t="s">
        <v>140</v>
      </c>
      <c r="AU524" s="159" t="s">
        <v>78</v>
      </c>
      <c r="AV524" s="14" t="s">
        <v>78</v>
      </c>
      <c r="AW524" s="14" t="s">
        <v>28</v>
      </c>
      <c r="AX524" s="14" t="s">
        <v>76</v>
      </c>
      <c r="AY524" s="159" t="s">
        <v>128</v>
      </c>
    </row>
    <row r="525" spans="1:65" s="2" customFormat="1" ht="24.2" customHeight="1">
      <c r="A525" s="30"/>
      <c r="B525" s="137"/>
      <c r="C525" s="138" t="s">
        <v>530</v>
      </c>
      <c r="D525" s="138" t="s">
        <v>133</v>
      </c>
      <c r="E525" s="139" t="s">
        <v>531</v>
      </c>
      <c r="F525" s="140" t="s">
        <v>532</v>
      </c>
      <c r="G525" s="141" t="s">
        <v>341</v>
      </c>
      <c r="H525" s="142">
        <v>96</v>
      </c>
      <c r="I525" s="143"/>
      <c r="J525" s="143">
        <f>ROUND(I525*H525,2)</f>
        <v>0</v>
      </c>
      <c r="K525" s="144"/>
      <c r="L525" s="31"/>
      <c r="M525" s="145" t="s">
        <v>1</v>
      </c>
      <c r="N525" s="146" t="s">
        <v>36</v>
      </c>
      <c r="O525" s="147">
        <v>0.696</v>
      </c>
      <c r="P525" s="147">
        <f>O525*H525</f>
        <v>66.816</v>
      </c>
      <c r="Q525" s="147">
        <v>0.0013</v>
      </c>
      <c r="R525" s="147">
        <f>Q525*H525</f>
        <v>0.1248</v>
      </c>
      <c r="S525" s="147">
        <v>0</v>
      </c>
      <c r="T525" s="148">
        <f>S525*H525</f>
        <v>0</v>
      </c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R525" s="149" t="s">
        <v>390</v>
      </c>
      <c r="AT525" s="149" t="s">
        <v>133</v>
      </c>
      <c r="AU525" s="149" t="s">
        <v>78</v>
      </c>
      <c r="AY525" s="18" t="s">
        <v>128</v>
      </c>
      <c r="BE525" s="150">
        <f>IF(N525="základní",J525,0)</f>
        <v>0</v>
      </c>
      <c r="BF525" s="150">
        <f>IF(N525="snížená",J525,0)</f>
        <v>0</v>
      </c>
      <c r="BG525" s="150">
        <f>IF(N525="zákl. přenesená",J525,0)</f>
        <v>0</v>
      </c>
      <c r="BH525" s="150">
        <f>IF(N525="sníž. přenesená",J525,0)</f>
        <v>0</v>
      </c>
      <c r="BI525" s="150">
        <f>IF(N525="nulová",J525,0)</f>
        <v>0</v>
      </c>
      <c r="BJ525" s="18" t="s">
        <v>76</v>
      </c>
      <c r="BK525" s="150">
        <f>ROUND(I525*H525,2)</f>
        <v>0</v>
      </c>
      <c r="BL525" s="18" t="s">
        <v>390</v>
      </c>
      <c r="BM525" s="149" t="s">
        <v>533</v>
      </c>
    </row>
    <row r="526" spans="2:51" s="14" customFormat="1" ht="12">
      <c r="B526" s="158"/>
      <c r="D526" s="152" t="s">
        <v>140</v>
      </c>
      <c r="E526" s="159" t="s">
        <v>1</v>
      </c>
      <c r="F526" s="160" t="s">
        <v>256</v>
      </c>
      <c r="H526" s="161">
        <v>96</v>
      </c>
      <c r="L526" s="158"/>
      <c r="M526" s="162"/>
      <c r="N526" s="163"/>
      <c r="O526" s="163"/>
      <c r="P526" s="163"/>
      <c r="Q526" s="163"/>
      <c r="R526" s="163"/>
      <c r="S526" s="163"/>
      <c r="T526" s="164"/>
      <c r="AT526" s="159" t="s">
        <v>140</v>
      </c>
      <c r="AU526" s="159" t="s">
        <v>78</v>
      </c>
      <c r="AV526" s="14" t="s">
        <v>78</v>
      </c>
      <c r="AW526" s="14" t="s">
        <v>28</v>
      </c>
      <c r="AX526" s="14" t="s">
        <v>76</v>
      </c>
      <c r="AY526" s="159" t="s">
        <v>128</v>
      </c>
    </row>
    <row r="527" spans="1:65" s="2" customFormat="1" ht="24.2" customHeight="1">
      <c r="A527" s="30"/>
      <c r="B527" s="137"/>
      <c r="C527" s="138" t="s">
        <v>534</v>
      </c>
      <c r="D527" s="138" t="s">
        <v>133</v>
      </c>
      <c r="E527" s="139" t="s">
        <v>535</v>
      </c>
      <c r="F527" s="140" t="s">
        <v>536</v>
      </c>
      <c r="G527" s="141" t="s">
        <v>341</v>
      </c>
      <c r="H527" s="142">
        <v>10</v>
      </c>
      <c r="I527" s="143"/>
      <c r="J527" s="143">
        <f>ROUND(I527*H527,2)</f>
        <v>0</v>
      </c>
      <c r="K527" s="144"/>
      <c r="L527" s="31"/>
      <c r="M527" s="145" t="s">
        <v>1</v>
      </c>
      <c r="N527" s="146" t="s">
        <v>36</v>
      </c>
      <c r="O527" s="147">
        <v>0.743</v>
      </c>
      <c r="P527" s="147">
        <f>O527*H527</f>
        <v>7.43</v>
      </c>
      <c r="Q527" s="147">
        <v>0.00263</v>
      </c>
      <c r="R527" s="147">
        <f>Q527*H527</f>
        <v>0.0263</v>
      </c>
      <c r="S527" s="147">
        <v>0</v>
      </c>
      <c r="T527" s="148">
        <f>S527*H527</f>
        <v>0</v>
      </c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R527" s="149" t="s">
        <v>390</v>
      </c>
      <c r="AT527" s="149" t="s">
        <v>133</v>
      </c>
      <c r="AU527" s="149" t="s">
        <v>78</v>
      </c>
      <c r="AY527" s="18" t="s">
        <v>128</v>
      </c>
      <c r="BE527" s="150">
        <f>IF(N527="základní",J527,0)</f>
        <v>0</v>
      </c>
      <c r="BF527" s="150">
        <f>IF(N527="snížená",J527,0)</f>
        <v>0</v>
      </c>
      <c r="BG527" s="150">
        <f>IF(N527="zákl. přenesená",J527,0)</f>
        <v>0</v>
      </c>
      <c r="BH527" s="150">
        <f>IF(N527="sníž. přenesená",J527,0)</f>
        <v>0</v>
      </c>
      <c r="BI527" s="150">
        <f>IF(N527="nulová",J527,0)</f>
        <v>0</v>
      </c>
      <c r="BJ527" s="18" t="s">
        <v>76</v>
      </c>
      <c r="BK527" s="150">
        <f>ROUND(I527*H527,2)</f>
        <v>0</v>
      </c>
      <c r="BL527" s="18" t="s">
        <v>390</v>
      </c>
      <c r="BM527" s="149" t="s">
        <v>537</v>
      </c>
    </row>
    <row r="528" spans="2:51" s="14" customFormat="1" ht="12">
      <c r="B528" s="158"/>
      <c r="D528" s="152" t="s">
        <v>140</v>
      </c>
      <c r="E528" s="159" t="s">
        <v>1</v>
      </c>
      <c r="F528" s="160" t="s">
        <v>298</v>
      </c>
      <c r="H528" s="161">
        <v>10</v>
      </c>
      <c r="L528" s="158"/>
      <c r="M528" s="162"/>
      <c r="N528" s="163"/>
      <c r="O528" s="163"/>
      <c r="P528" s="163"/>
      <c r="Q528" s="163"/>
      <c r="R528" s="163"/>
      <c r="S528" s="163"/>
      <c r="T528" s="164"/>
      <c r="AT528" s="159" t="s">
        <v>140</v>
      </c>
      <c r="AU528" s="159" t="s">
        <v>78</v>
      </c>
      <c r="AV528" s="14" t="s">
        <v>78</v>
      </c>
      <c r="AW528" s="14" t="s">
        <v>28</v>
      </c>
      <c r="AX528" s="14" t="s">
        <v>76</v>
      </c>
      <c r="AY528" s="159" t="s">
        <v>128</v>
      </c>
    </row>
    <row r="529" spans="1:65" s="2" customFormat="1" ht="37.9" customHeight="1">
      <c r="A529" s="30"/>
      <c r="B529" s="137"/>
      <c r="C529" s="138" t="s">
        <v>538</v>
      </c>
      <c r="D529" s="138" t="s">
        <v>133</v>
      </c>
      <c r="E529" s="139" t="s">
        <v>539</v>
      </c>
      <c r="F529" s="140" t="s">
        <v>540</v>
      </c>
      <c r="G529" s="141" t="s">
        <v>341</v>
      </c>
      <c r="H529" s="142">
        <v>310</v>
      </c>
      <c r="I529" s="143"/>
      <c r="J529" s="143">
        <f>ROUND(I529*H529,2)</f>
        <v>0</v>
      </c>
      <c r="K529" s="144"/>
      <c r="L529" s="31"/>
      <c r="M529" s="145" t="s">
        <v>1</v>
      </c>
      <c r="N529" s="146" t="s">
        <v>36</v>
      </c>
      <c r="O529" s="147">
        <v>0.113</v>
      </c>
      <c r="P529" s="147">
        <f>O529*H529</f>
        <v>35.03</v>
      </c>
      <c r="Q529" s="147">
        <v>0.00016</v>
      </c>
      <c r="R529" s="147">
        <f>Q529*H529</f>
        <v>0.049600000000000005</v>
      </c>
      <c r="S529" s="147">
        <v>0</v>
      </c>
      <c r="T529" s="148">
        <f>S529*H529</f>
        <v>0</v>
      </c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R529" s="149" t="s">
        <v>390</v>
      </c>
      <c r="AT529" s="149" t="s">
        <v>133</v>
      </c>
      <c r="AU529" s="149" t="s">
        <v>78</v>
      </c>
      <c r="AY529" s="18" t="s">
        <v>128</v>
      </c>
      <c r="BE529" s="150">
        <f>IF(N529="základní",J529,0)</f>
        <v>0</v>
      </c>
      <c r="BF529" s="150">
        <f>IF(N529="snížená",J529,0)</f>
        <v>0</v>
      </c>
      <c r="BG529" s="150">
        <f>IF(N529="zákl. přenesená",J529,0)</f>
        <v>0</v>
      </c>
      <c r="BH529" s="150">
        <f>IF(N529="sníž. přenesená",J529,0)</f>
        <v>0</v>
      </c>
      <c r="BI529" s="150">
        <f>IF(N529="nulová",J529,0)</f>
        <v>0</v>
      </c>
      <c r="BJ529" s="18" t="s">
        <v>76</v>
      </c>
      <c r="BK529" s="150">
        <f>ROUND(I529*H529,2)</f>
        <v>0</v>
      </c>
      <c r="BL529" s="18" t="s">
        <v>390</v>
      </c>
      <c r="BM529" s="149" t="s">
        <v>541</v>
      </c>
    </row>
    <row r="530" spans="2:51" s="14" customFormat="1" ht="12">
      <c r="B530" s="158"/>
      <c r="D530" s="152" t="s">
        <v>140</v>
      </c>
      <c r="E530" s="159" t="s">
        <v>1</v>
      </c>
      <c r="F530" s="160" t="s">
        <v>503</v>
      </c>
      <c r="H530" s="161">
        <v>310</v>
      </c>
      <c r="L530" s="158"/>
      <c r="M530" s="162"/>
      <c r="N530" s="163"/>
      <c r="O530" s="163"/>
      <c r="P530" s="163"/>
      <c r="Q530" s="163"/>
      <c r="R530" s="163"/>
      <c r="S530" s="163"/>
      <c r="T530" s="164"/>
      <c r="AT530" s="159" t="s">
        <v>140</v>
      </c>
      <c r="AU530" s="159" t="s">
        <v>78</v>
      </c>
      <c r="AV530" s="14" t="s">
        <v>78</v>
      </c>
      <c r="AW530" s="14" t="s">
        <v>28</v>
      </c>
      <c r="AX530" s="14" t="s">
        <v>76</v>
      </c>
      <c r="AY530" s="159" t="s">
        <v>128</v>
      </c>
    </row>
    <row r="531" spans="1:65" s="2" customFormat="1" ht="16.5" customHeight="1">
      <c r="A531" s="30"/>
      <c r="B531" s="137"/>
      <c r="C531" s="138" t="s">
        <v>542</v>
      </c>
      <c r="D531" s="138" t="s">
        <v>133</v>
      </c>
      <c r="E531" s="139" t="s">
        <v>543</v>
      </c>
      <c r="F531" s="140" t="s">
        <v>544</v>
      </c>
      <c r="G531" s="141" t="s">
        <v>460</v>
      </c>
      <c r="H531" s="142">
        <v>88</v>
      </c>
      <c r="I531" s="143"/>
      <c r="J531" s="143">
        <f>ROUND(I531*H531,2)</f>
        <v>0</v>
      </c>
      <c r="K531" s="144"/>
      <c r="L531" s="31"/>
      <c r="M531" s="145" t="s">
        <v>1</v>
      </c>
      <c r="N531" s="146" t="s">
        <v>36</v>
      </c>
      <c r="O531" s="147">
        <v>0.425</v>
      </c>
      <c r="P531" s="147">
        <f>O531*H531</f>
        <v>37.4</v>
      </c>
      <c r="Q531" s="147">
        <v>0</v>
      </c>
      <c r="R531" s="147">
        <f>Q531*H531</f>
        <v>0</v>
      </c>
      <c r="S531" s="147">
        <v>0</v>
      </c>
      <c r="T531" s="148">
        <f>S531*H531</f>
        <v>0</v>
      </c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R531" s="149" t="s">
        <v>390</v>
      </c>
      <c r="AT531" s="149" t="s">
        <v>133</v>
      </c>
      <c r="AU531" s="149" t="s">
        <v>78</v>
      </c>
      <c r="AY531" s="18" t="s">
        <v>128</v>
      </c>
      <c r="BE531" s="150">
        <f>IF(N531="základní",J531,0)</f>
        <v>0</v>
      </c>
      <c r="BF531" s="150">
        <f>IF(N531="snížená",J531,0)</f>
        <v>0</v>
      </c>
      <c r="BG531" s="150">
        <f>IF(N531="zákl. přenesená",J531,0)</f>
        <v>0</v>
      </c>
      <c r="BH531" s="150">
        <f>IF(N531="sníž. přenesená",J531,0)</f>
        <v>0</v>
      </c>
      <c r="BI531" s="150">
        <f>IF(N531="nulová",J531,0)</f>
        <v>0</v>
      </c>
      <c r="BJ531" s="18" t="s">
        <v>76</v>
      </c>
      <c r="BK531" s="150">
        <f>ROUND(I531*H531,2)</f>
        <v>0</v>
      </c>
      <c r="BL531" s="18" t="s">
        <v>390</v>
      </c>
      <c r="BM531" s="149" t="s">
        <v>545</v>
      </c>
    </row>
    <row r="532" spans="2:51" s="14" customFormat="1" ht="12">
      <c r="B532" s="158"/>
      <c r="D532" s="152" t="s">
        <v>140</v>
      </c>
      <c r="E532" s="159" t="s">
        <v>1</v>
      </c>
      <c r="F532" s="160" t="s">
        <v>546</v>
      </c>
      <c r="H532" s="161">
        <v>88</v>
      </c>
      <c r="L532" s="158"/>
      <c r="M532" s="162"/>
      <c r="N532" s="163"/>
      <c r="O532" s="163"/>
      <c r="P532" s="163"/>
      <c r="Q532" s="163"/>
      <c r="R532" s="163"/>
      <c r="S532" s="163"/>
      <c r="T532" s="164"/>
      <c r="AT532" s="159" t="s">
        <v>140</v>
      </c>
      <c r="AU532" s="159" t="s">
        <v>78</v>
      </c>
      <c r="AV532" s="14" t="s">
        <v>78</v>
      </c>
      <c r="AW532" s="14" t="s">
        <v>28</v>
      </c>
      <c r="AX532" s="14" t="s">
        <v>76</v>
      </c>
      <c r="AY532" s="159" t="s">
        <v>128</v>
      </c>
    </row>
    <row r="533" spans="1:65" s="2" customFormat="1" ht="24.2" customHeight="1">
      <c r="A533" s="30"/>
      <c r="B533" s="137"/>
      <c r="C533" s="138" t="s">
        <v>547</v>
      </c>
      <c r="D533" s="138" t="s">
        <v>133</v>
      </c>
      <c r="E533" s="139" t="s">
        <v>548</v>
      </c>
      <c r="F533" s="140" t="s">
        <v>549</v>
      </c>
      <c r="G533" s="141" t="s">
        <v>460</v>
      </c>
      <c r="H533" s="142">
        <v>9</v>
      </c>
      <c r="I533" s="143"/>
      <c r="J533" s="143">
        <f>ROUND(I533*H533,2)</f>
        <v>0</v>
      </c>
      <c r="K533" s="144"/>
      <c r="L533" s="31"/>
      <c r="M533" s="145" t="s">
        <v>1</v>
      </c>
      <c r="N533" s="146" t="s">
        <v>36</v>
      </c>
      <c r="O533" s="147">
        <v>0.165</v>
      </c>
      <c r="P533" s="147">
        <f>O533*H533</f>
        <v>1.485</v>
      </c>
      <c r="Q533" s="147">
        <v>0</v>
      </c>
      <c r="R533" s="147">
        <f>Q533*H533</f>
        <v>0</v>
      </c>
      <c r="S533" s="147">
        <v>0</v>
      </c>
      <c r="T533" s="148">
        <f>S533*H533</f>
        <v>0</v>
      </c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R533" s="149" t="s">
        <v>390</v>
      </c>
      <c r="AT533" s="149" t="s">
        <v>133</v>
      </c>
      <c r="AU533" s="149" t="s">
        <v>78</v>
      </c>
      <c r="AY533" s="18" t="s">
        <v>128</v>
      </c>
      <c r="BE533" s="150">
        <f>IF(N533="základní",J533,0)</f>
        <v>0</v>
      </c>
      <c r="BF533" s="150">
        <f>IF(N533="snížená",J533,0)</f>
        <v>0</v>
      </c>
      <c r="BG533" s="150">
        <f>IF(N533="zákl. přenesená",J533,0)</f>
        <v>0</v>
      </c>
      <c r="BH533" s="150">
        <f>IF(N533="sníž. přenesená",J533,0)</f>
        <v>0</v>
      </c>
      <c r="BI533" s="150">
        <f>IF(N533="nulová",J533,0)</f>
        <v>0</v>
      </c>
      <c r="BJ533" s="18" t="s">
        <v>76</v>
      </c>
      <c r="BK533" s="150">
        <f>ROUND(I533*H533,2)</f>
        <v>0</v>
      </c>
      <c r="BL533" s="18" t="s">
        <v>390</v>
      </c>
      <c r="BM533" s="149" t="s">
        <v>550</v>
      </c>
    </row>
    <row r="534" spans="1:65" s="2" customFormat="1" ht="24.2" customHeight="1">
      <c r="A534" s="30"/>
      <c r="B534" s="137"/>
      <c r="C534" s="138" t="s">
        <v>551</v>
      </c>
      <c r="D534" s="138" t="s">
        <v>133</v>
      </c>
      <c r="E534" s="139" t="s">
        <v>552</v>
      </c>
      <c r="F534" s="140" t="s">
        <v>553</v>
      </c>
      <c r="G534" s="141" t="s">
        <v>460</v>
      </c>
      <c r="H534" s="142">
        <v>1</v>
      </c>
      <c r="I534" s="143"/>
      <c r="J534" s="143">
        <f>ROUND(I534*H534,2)</f>
        <v>0</v>
      </c>
      <c r="K534" s="144"/>
      <c r="L534" s="31"/>
      <c r="M534" s="145" t="s">
        <v>1</v>
      </c>
      <c r="N534" s="146" t="s">
        <v>36</v>
      </c>
      <c r="O534" s="147">
        <v>0.16</v>
      </c>
      <c r="P534" s="147">
        <f>O534*H534</f>
        <v>0.16</v>
      </c>
      <c r="Q534" s="147">
        <v>0.00027</v>
      </c>
      <c r="R534" s="147">
        <f>Q534*H534</f>
        <v>0.00027</v>
      </c>
      <c r="S534" s="147">
        <v>0</v>
      </c>
      <c r="T534" s="148">
        <f>S534*H534</f>
        <v>0</v>
      </c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R534" s="149" t="s">
        <v>390</v>
      </c>
      <c r="AT534" s="149" t="s">
        <v>133</v>
      </c>
      <c r="AU534" s="149" t="s">
        <v>78</v>
      </c>
      <c r="AY534" s="18" t="s">
        <v>128</v>
      </c>
      <c r="BE534" s="150">
        <f>IF(N534="základní",J534,0)</f>
        <v>0</v>
      </c>
      <c r="BF534" s="150">
        <f>IF(N534="snížená",J534,0)</f>
        <v>0</v>
      </c>
      <c r="BG534" s="150">
        <f>IF(N534="zákl. přenesená",J534,0)</f>
        <v>0</v>
      </c>
      <c r="BH534" s="150">
        <f>IF(N534="sníž. přenesená",J534,0)</f>
        <v>0</v>
      </c>
      <c r="BI534" s="150">
        <f>IF(N534="nulová",J534,0)</f>
        <v>0</v>
      </c>
      <c r="BJ534" s="18" t="s">
        <v>76</v>
      </c>
      <c r="BK534" s="150">
        <f>ROUND(I534*H534,2)</f>
        <v>0</v>
      </c>
      <c r="BL534" s="18" t="s">
        <v>390</v>
      </c>
      <c r="BM534" s="149" t="s">
        <v>554</v>
      </c>
    </row>
    <row r="535" spans="2:51" s="14" customFormat="1" ht="12">
      <c r="B535" s="158"/>
      <c r="D535" s="152" t="s">
        <v>140</v>
      </c>
      <c r="E535" s="159" t="s">
        <v>1</v>
      </c>
      <c r="F535" s="160" t="s">
        <v>76</v>
      </c>
      <c r="H535" s="161">
        <v>1</v>
      </c>
      <c r="L535" s="158"/>
      <c r="M535" s="162"/>
      <c r="N535" s="163"/>
      <c r="O535" s="163"/>
      <c r="P535" s="163"/>
      <c r="Q535" s="163"/>
      <c r="R535" s="163"/>
      <c r="S535" s="163"/>
      <c r="T535" s="164"/>
      <c r="AT535" s="159" t="s">
        <v>140</v>
      </c>
      <c r="AU535" s="159" t="s">
        <v>78</v>
      </c>
      <c r="AV535" s="14" t="s">
        <v>78</v>
      </c>
      <c r="AW535" s="14" t="s">
        <v>28</v>
      </c>
      <c r="AX535" s="14" t="s">
        <v>76</v>
      </c>
      <c r="AY535" s="159" t="s">
        <v>128</v>
      </c>
    </row>
    <row r="536" spans="1:65" s="2" customFormat="1" ht="24.2" customHeight="1">
      <c r="A536" s="30"/>
      <c r="B536" s="137"/>
      <c r="C536" s="138" t="s">
        <v>555</v>
      </c>
      <c r="D536" s="138" t="s">
        <v>133</v>
      </c>
      <c r="E536" s="139" t="s">
        <v>556</v>
      </c>
      <c r="F536" s="140" t="s">
        <v>557</v>
      </c>
      <c r="G536" s="141" t="s">
        <v>460</v>
      </c>
      <c r="H536" s="142">
        <v>29</v>
      </c>
      <c r="I536" s="143"/>
      <c r="J536" s="143">
        <f>ROUND(I536*H536,2)</f>
        <v>0</v>
      </c>
      <c r="K536" s="144"/>
      <c r="L536" s="31"/>
      <c r="M536" s="145" t="s">
        <v>1</v>
      </c>
      <c r="N536" s="146" t="s">
        <v>36</v>
      </c>
      <c r="O536" s="147">
        <v>0.2</v>
      </c>
      <c r="P536" s="147">
        <f>O536*H536</f>
        <v>5.800000000000001</v>
      </c>
      <c r="Q536" s="147">
        <v>0.0004</v>
      </c>
      <c r="R536" s="147">
        <f>Q536*H536</f>
        <v>0.011600000000000001</v>
      </c>
      <c r="S536" s="147">
        <v>0</v>
      </c>
      <c r="T536" s="148">
        <f>S536*H536</f>
        <v>0</v>
      </c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R536" s="149" t="s">
        <v>390</v>
      </c>
      <c r="AT536" s="149" t="s">
        <v>133</v>
      </c>
      <c r="AU536" s="149" t="s">
        <v>78</v>
      </c>
      <c r="AY536" s="18" t="s">
        <v>128</v>
      </c>
      <c r="BE536" s="150">
        <f>IF(N536="základní",J536,0)</f>
        <v>0</v>
      </c>
      <c r="BF536" s="150">
        <f>IF(N536="snížená",J536,0)</f>
        <v>0</v>
      </c>
      <c r="BG536" s="150">
        <f>IF(N536="zákl. přenesená",J536,0)</f>
        <v>0</v>
      </c>
      <c r="BH536" s="150">
        <f>IF(N536="sníž. přenesená",J536,0)</f>
        <v>0</v>
      </c>
      <c r="BI536" s="150">
        <f>IF(N536="nulová",J536,0)</f>
        <v>0</v>
      </c>
      <c r="BJ536" s="18" t="s">
        <v>76</v>
      </c>
      <c r="BK536" s="150">
        <f>ROUND(I536*H536,2)</f>
        <v>0</v>
      </c>
      <c r="BL536" s="18" t="s">
        <v>390</v>
      </c>
      <c r="BM536" s="149" t="s">
        <v>558</v>
      </c>
    </row>
    <row r="537" spans="2:51" s="14" customFormat="1" ht="12">
      <c r="B537" s="158"/>
      <c r="D537" s="152" t="s">
        <v>140</v>
      </c>
      <c r="E537" s="159" t="s">
        <v>1</v>
      </c>
      <c r="F537" s="160" t="s">
        <v>457</v>
      </c>
      <c r="H537" s="161">
        <v>29</v>
      </c>
      <c r="L537" s="158"/>
      <c r="M537" s="162"/>
      <c r="N537" s="163"/>
      <c r="O537" s="163"/>
      <c r="P537" s="163"/>
      <c r="Q537" s="163"/>
      <c r="R537" s="163"/>
      <c r="S537" s="163"/>
      <c r="T537" s="164"/>
      <c r="AT537" s="159" t="s">
        <v>140</v>
      </c>
      <c r="AU537" s="159" t="s">
        <v>78</v>
      </c>
      <c r="AV537" s="14" t="s">
        <v>78</v>
      </c>
      <c r="AW537" s="14" t="s">
        <v>28</v>
      </c>
      <c r="AX537" s="14" t="s">
        <v>76</v>
      </c>
      <c r="AY537" s="159" t="s">
        <v>128</v>
      </c>
    </row>
    <row r="538" spans="1:65" s="2" customFormat="1" ht="24.2" customHeight="1">
      <c r="A538" s="30"/>
      <c r="B538" s="137"/>
      <c r="C538" s="138" t="s">
        <v>559</v>
      </c>
      <c r="D538" s="138" t="s">
        <v>133</v>
      </c>
      <c r="E538" s="139" t="s">
        <v>560</v>
      </c>
      <c r="F538" s="140" t="s">
        <v>561</v>
      </c>
      <c r="G538" s="141" t="s">
        <v>341</v>
      </c>
      <c r="H538" s="142">
        <v>310</v>
      </c>
      <c r="I538" s="143"/>
      <c r="J538" s="143">
        <f>ROUND(I538*H538,2)</f>
        <v>0</v>
      </c>
      <c r="K538" s="144"/>
      <c r="L538" s="31"/>
      <c r="M538" s="145" t="s">
        <v>1</v>
      </c>
      <c r="N538" s="146" t="s">
        <v>36</v>
      </c>
      <c r="O538" s="147">
        <v>0.067</v>
      </c>
      <c r="P538" s="147">
        <f>O538*H538</f>
        <v>20.77</v>
      </c>
      <c r="Q538" s="147">
        <v>0.00019</v>
      </c>
      <c r="R538" s="147">
        <f>Q538*H538</f>
        <v>0.0589</v>
      </c>
      <c r="S538" s="147">
        <v>0</v>
      </c>
      <c r="T538" s="148">
        <f>S538*H538</f>
        <v>0</v>
      </c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R538" s="149" t="s">
        <v>390</v>
      </c>
      <c r="AT538" s="149" t="s">
        <v>133</v>
      </c>
      <c r="AU538" s="149" t="s">
        <v>78</v>
      </c>
      <c r="AY538" s="18" t="s">
        <v>128</v>
      </c>
      <c r="BE538" s="150">
        <f>IF(N538="základní",J538,0)</f>
        <v>0</v>
      </c>
      <c r="BF538" s="150">
        <f>IF(N538="snížená",J538,0)</f>
        <v>0</v>
      </c>
      <c r="BG538" s="150">
        <f>IF(N538="zákl. přenesená",J538,0)</f>
        <v>0</v>
      </c>
      <c r="BH538" s="150">
        <f>IF(N538="sníž. přenesená",J538,0)</f>
        <v>0</v>
      </c>
      <c r="BI538" s="150">
        <f>IF(N538="nulová",J538,0)</f>
        <v>0</v>
      </c>
      <c r="BJ538" s="18" t="s">
        <v>76</v>
      </c>
      <c r="BK538" s="150">
        <f>ROUND(I538*H538,2)</f>
        <v>0</v>
      </c>
      <c r="BL538" s="18" t="s">
        <v>390</v>
      </c>
      <c r="BM538" s="149" t="s">
        <v>562</v>
      </c>
    </row>
    <row r="539" spans="2:51" s="14" customFormat="1" ht="12">
      <c r="B539" s="158"/>
      <c r="D539" s="152" t="s">
        <v>140</v>
      </c>
      <c r="E539" s="159" t="s">
        <v>1</v>
      </c>
      <c r="F539" s="160" t="s">
        <v>503</v>
      </c>
      <c r="H539" s="161">
        <v>310</v>
      </c>
      <c r="L539" s="158"/>
      <c r="M539" s="162"/>
      <c r="N539" s="163"/>
      <c r="O539" s="163"/>
      <c r="P539" s="163"/>
      <c r="Q539" s="163"/>
      <c r="R539" s="163"/>
      <c r="S539" s="163"/>
      <c r="T539" s="164"/>
      <c r="AT539" s="159" t="s">
        <v>140</v>
      </c>
      <c r="AU539" s="159" t="s">
        <v>78</v>
      </c>
      <c r="AV539" s="14" t="s">
        <v>78</v>
      </c>
      <c r="AW539" s="14" t="s">
        <v>28</v>
      </c>
      <c r="AX539" s="14" t="s">
        <v>76</v>
      </c>
      <c r="AY539" s="159" t="s">
        <v>128</v>
      </c>
    </row>
    <row r="540" spans="1:65" s="2" customFormat="1" ht="21.75" customHeight="1">
      <c r="A540" s="30"/>
      <c r="B540" s="137"/>
      <c r="C540" s="138" t="s">
        <v>563</v>
      </c>
      <c r="D540" s="138" t="s">
        <v>133</v>
      </c>
      <c r="E540" s="139" t="s">
        <v>564</v>
      </c>
      <c r="F540" s="140" t="s">
        <v>565</v>
      </c>
      <c r="G540" s="141" t="s">
        <v>341</v>
      </c>
      <c r="H540" s="142">
        <v>310</v>
      </c>
      <c r="I540" s="143"/>
      <c r="J540" s="143">
        <f>ROUND(I540*H540,2)</f>
        <v>0</v>
      </c>
      <c r="K540" s="144"/>
      <c r="L540" s="31"/>
      <c r="M540" s="145" t="s">
        <v>1</v>
      </c>
      <c r="N540" s="146" t="s">
        <v>36</v>
      </c>
      <c r="O540" s="147">
        <v>0.082</v>
      </c>
      <c r="P540" s="147">
        <f>O540*H540</f>
        <v>25.42</v>
      </c>
      <c r="Q540" s="147">
        <v>1E-05</v>
      </c>
      <c r="R540" s="147">
        <f>Q540*H540</f>
        <v>0.0031000000000000003</v>
      </c>
      <c r="S540" s="147">
        <v>0</v>
      </c>
      <c r="T540" s="148">
        <f>S540*H540</f>
        <v>0</v>
      </c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R540" s="149" t="s">
        <v>390</v>
      </c>
      <c r="AT540" s="149" t="s">
        <v>133</v>
      </c>
      <c r="AU540" s="149" t="s">
        <v>78</v>
      </c>
      <c r="AY540" s="18" t="s">
        <v>128</v>
      </c>
      <c r="BE540" s="150">
        <f>IF(N540="základní",J540,0)</f>
        <v>0</v>
      </c>
      <c r="BF540" s="150">
        <f>IF(N540="snížená",J540,0)</f>
        <v>0</v>
      </c>
      <c r="BG540" s="150">
        <f>IF(N540="zákl. přenesená",J540,0)</f>
        <v>0</v>
      </c>
      <c r="BH540" s="150">
        <f>IF(N540="sníž. přenesená",J540,0)</f>
        <v>0</v>
      </c>
      <c r="BI540" s="150">
        <f>IF(N540="nulová",J540,0)</f>
        <v>0</v>
      </c>
      <c r="BJ540" s="18" t="s">
        <v>76</v>
      </c>
      <c r="BK540" s="150">
        <f>ROUND(I540*H540,2)</f>
        <v>0</v>
      </c>
      <c r="BL540" s="18" t="s">
        <v>390</v>
      </c>
      <c r="BM540" s="149" t="s">
        <v>566</v>
      </c>
    </row>
    <row r="541" spans="2:51" s="14" customFormat="1" ht="12">
      <c r="B541" s="158"/>
      <c r="D541" s="152" t="s">
        <v>140</v>
      </c>
      <c r="E541" s="159" t="s">
        <v>1</v>
      </c>
      <c r="F541" s="160" t="s">
        <v>503</v>
      </c>
      <c r="H541" s="161">
        <v>310</v>
      </c>
      <c r="L541" s="158"/>
      <c r="M541" s="162"/>
      <c r="N541" s="163"/>
      <c r="O541" s="163"/>
      <c r="P541" s="163"/>
      <c r="Q541" s="163"/>
      <c r="R541" s="163"/>
      <c r="S541" s="163"/>
      <c r="T541" s="164"/>
      <c r="AT541" s="159" t="s">
        <v>140</v>
      </c>
      <c r="AU541" s="159" t="s">
        <v>78</v>
      </c>
      <c r="AV541" s="14" t="s">
        <v>78</v>
      </c>
      <c r="AW541" s="14" t="s">
        <v>28</v>
      </c>
      <c r="AX541" s="14" t="s">
        <v>76</v>
      </c>
      <c r="AY541" s="159" t="s">
        <v>128</v>
      </c>
    </row>
    <row r="542" spans="1:65" s="2" customFormat="1" ht="24.2" customHeight="1">
      <c r="A542" s="30"/>
      <c r="B542" s="137"/>
      <c r="C542" s="138" t="s">
        <v>567</v>
      </c>
      <c r="D542" s="138" t="s">
        <v>133</v>
      </c>
      <c r="E542" s="139" t="s">
        <v>568</v>
      </c>
      <c r="F542" s="140" t="s">
        <v>569</v>
      </c>
      <c r="G542" s="141" t="s">
        <v>449</v>
      </c>
      <c r="H542" s="142">
        <v>3046.212</v>
      </c>
      <c r="I542" s="143"/>
      <c r="J542" s="143">
        <f>ROUND(I542*H542,2)</f>
        <v>0</v>
      </c>
      <c r="K542" s="144"/>
      <c r="L542" s="31"/>
      <c r="M542" s="145" t="s">
        <v>1</v>
      </c>
      <c r="N542" s="146" t="s">
        <v>36</v>
      </c>
      <c r="O542" s="147">
        <v>0</v>
      </c>
      <c r="P542" s="147">
        <f>O542*H542</f>
        <v>0</v>
      </c>
      <c r="Q542" s="147">
        <v>0</v>
      </c>
      <c r="R542" s="147">
        <f>Q542*H542</f>
        <v>0</v>
      </c>
      <c r="S542" s="147">
        <v>0</v>
      </c>
      <c r="T542" s="148">
        <f>S542*H542</f>
        <v>0</v>
      </c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R542" s="149" t="s">
        <v>390</v>
      </c>
      <c r="AT542" s="149" t="s">
        <v>133</v>
      </c>
      <c r="AU542" s="149" t="s">
        <v>78</v>
      </c>
      <c r="AY542" s="18" t="s">
        <v>128</v>
      </c>
      <c r="BE542" s="150">
        <f>IF(N542="základní",J542,0)</f>
        <v>0</v>
      </c>
      <c r="BF542" s="150">
        <f>IF(N542="snížená",J542,0)</f>
        <v>0</v>
      </c>
      <c r="BG542" s="150">
        <f>IF(N542="zákl. přenesená",J542,0)</f>
        <v>0</v>
      </c>
      <c r="BH542" s="150">
        <f>IF(N542="sníž. přenesená",J542,0)</f>
        <v>0</v>
      </c>
      <c r="BI542" s="150">
        <f>IF(N542="nulová",J542,0)</f>
        <v>0</v>
      </c>
      <c r="BJ542" s="18" t="s">
        <v>76</v>
      </c>
      <c r="BK542" s="150">
        <f>ROUND(I542*H542,2)</f>
        <v>0</v>
      </c>
      <c r="BL542" s="18" t="s">
        <v>390</v>
      </c>
      <c r="BM542" s="149" t="s">
        <v>570</v>
      </c>
    </row>
    <row r="543" spans="2:63" s="12" customFormat="1" ht="22.9" customHeight="1">
      <c r="B543" s="125"/>
      <c r="D543" s="126" t="s">
        <v>70</v>
      </c>
      <c r="E543" s="135" t="s">
        <v>571</v>
      </c>
      <c r="F543" s="135" t="s">
        <v>572</v>
      </c>
      <c r="J543" s="136">
        <f>BK543</f>
        <v>0</v>
      </c>
      <c r="L543" s="125"/>
      <c r="M543" s="129"/>
      <c r="N543" s="130"/>
      <c r="O543" s="130"/>
      <c r="P543" s="131">
        <f>SUM(P544:P654)</f>
        <v>177.16600000000003</v>
      </c>
      <c r="Q543" s="130"/>
      <c r="R543" s="131">
        <f>SUM(R544:R654)</f>
        <v>1.36524</v>
      </c>
      <c r="S543" s="130"/>
      <c r="T543" s="132">
        <f>SUM(T544:T654)</f>
        <v>1.58108</v>
      </c>
      <c r="AR543" s="126" t="s">
        <v>78</v>
      </c>
      <c r="AT543" s="133" t="s">
        <v>70</v>
      </c>
      <c r="AU543" s="133" t="s">
        <v>76</v>
      </c>
      <c r="AY543" s="126" t="s">
        <v>128</v>
      </c>
      <c r="BK543" s="134">
        <f>SUM(BK544:BK654)</f>
        <v>0</v>
      </c>
    </row>
    <row r="544" spans="1:65" s="2" customFormat="1" ht="16.5" customHeight="1">
      <c r="A544" s="30"/>
      <c r="B544" s="137"/>
      <c r="C544" s="138" t="s">
        <v>573</v>
      </c>
      <c r="D544" s="138" t="s">
        <v>133</v>
      </c>
      <c r="E544" s="139" t="s">
        <v>574</v>
      </c>
      <c r="F544" s="140" t="s">
        <v>575</v>
      </c>
      <c r="G544" s="141" t="s">
        <v>576</v>
      </c>
      <c r="H544" s="142">
        <v>29</v>
      </c>
      <c r="I544" s="143"/>
      <c r="J544" s="143">
        <f>ROUND(I544*H544,2)</f>
        <v>0</v>
      </c>
      <c r="K544" s="144"/>
      <c r="L544" s="31"/>
      <c r="M544" s="145" t="s">
        <v>1</v>
      </c>
      <c r="N544" s="146" t="s">
        <v>36</v>
      </c>
      <c r="O544" s="147">
        <v>0.465</v>
      </c>
      <c r="P544" s="147">
        <f>O544*H544</f>
        <v>13.485000000000001</v>
      </c>
      <c r="Q544" s="147">
        <v>0</v>
      </c>
      <c r="R544" s="147">
        <f>Q544*H544</f>
        <v>0</v>
      </c>
      <c r="S544" s="147">
        <v>0.0342</v>
      </c>
      <c r="T544" s="148">
        <f>S544*H544</f>
        <v>0.9918</v>
      </c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R544" s="149" t="s">
        <v>390</v>
      </c>
      <c r="AT544" s="149" t="s">
        <v>133</v>
      </c>
      <c r="AU544" s="149" t="s">
        <v>78</v>
      </c>
      <c r="AY544" s="18" t="s">
        <v>128</v>
      </c>
      <c r="BE544" s="150">
        <f>IF(N544="základní",J544,0)</f>
        <v>0</v>
      </c>
      <c r="BF544" s="150">
        <f>IF(N544="snížená",J544,0)</f>
        <v>0</v>
      </c>
      <c r="BG544" s="150">
        <f>IF(N544="zákl. přenesená",J544,0)</f>
        <v>0</v>
      </c>
      <c r="BH544" s="150">
        <f>IF(N544="sníž. přenesená",J544,0)</f>
        <v>0</v>
      </c>
      <c r="BI544" s="150">
        <f>IF(N544="nulová",J544,0)</f>
        <v>0</v>
      </c>
      <c r="BJ544" s="18" t="s">
        <v>76</v>
      </c>
      <c r="BK544" s="150">
        <f>ROUND(I544*H544,2)</f>
        <v>0</v>
      </c>
      <c r="BL544" s="18" t="s">
        <v>390</v>
      </c>
      <c r="BM544" s="149" t="s">
        <v>577</v>
      </c>
    </row>
    <row r="545" spans="2:51" s="14" customFormat="1" ht="12">
      <c r="B545" s="158"/>
      <c r="D545" s="152" t="s">
        <v>140</v>
      </c>
      <c r="E545" s="159" t="s">
        <v>1</v>
      </c>
      <c r="F545" s="160" t="s">
        <v>578</v>
      </c>
      <c r="H545" s="161">
        <v>6</v>
      </c>
      <c r="L545" s="158"/>
      <c r="M545" s="162"/>
      <c r="N545" s="163"/>
      <c r="O545" s="163"/>
      <c r="P545" s="163"/>
      <c r="Q545" s="163"/>
      <c r="R545" s="163"/>
      <c r="S545" s="163"/>
      <c r="T545" s="164"/>
      <c r="AT545" s="159" t="s">
        <v>140</v>
      </c>
      <c r="AU545" s="159" t="s">
        <v>78</v>
      </c>
      <c r="AV545" s="14" t="s">
        <v>78</v>
      </c>
      <c r="AW545" s="14" t="s">
        <v>28</v>
      </c>
      <c r="AX545" s="14" t="s">
        <v>71</v>
      </c>
      <c r="AY545" s="159" t="s">
        <v>128</v>
      </c>
    </row>
    <row r="546" spans="2:51" s="14" customFormat="1" ht="12">
      <c r="B546" s="158"/>
      <c r="D546" s="152" t="s">
        <v>140</v>
      </c>
      <c r="E546" s="159" t="s">
        <v>1</v>
      </c>
      <c r="F546" s="160" t="s">
        <v>579</v>
      </c>
      <c r="H546" s="161">
        <v>7</v>
      </c>
      <c r="L546" s="158"/>
      <c r="M546" s="162"/>
      <c r="N546" s="163"/>
      <c r="O546" s="163"/>
      <c r="P546" s="163"/>
      <c r="Q546" s="163"/>
      <c r="R546" s="163"/>
      <c r="S546" s="163"/>
      <c r="T546" s="164"/>
      <c r="AT546" s="159" t="s">
        <v>140</v>
      </c>
      <c r="AU546" s="159" t="s">
        <v>78</v>
      </c>
      <c r="AV546" s="14" t="s">
        <v>78</v>
      </c>
      <c r="AW546" s="14" t="s">
        <v>28</v>
      </c>
      <c r="AX546" s="14" t="s">
        <v>71</v>
      </c>
      <c r="AY546" s="159" t="s">
        <v>128</v>
      </c>
    </row>
    <row r="547" spans="2:51" s="14" customFormat="1" ht="12">
      <c r="B547" s="158"/>
      <c r="D547" s="152" t="s">
        <v>140</v>
      </c>
      <c r="E547" s="159" t="s">
        <v>1</v>
      </c>
      <c r="F547" s="160" t="s">
        <v>580</v>
      </c>
      <c r="H547" s="161">
        <v>8</v>
      </c>
      <c r="L547" s="158"/>
      <c r="M547" s="162"/>
      <c r="N547" s="163"/>
      <c r="O547" s="163"/>
      <c r="P547" s="163"/>
      <c r="Q547" s="163"/>
      <c r="R547" s="163"/>
      <c r="S547" s="163"/>
      <c r="T547" s="164"/>
      <c r="AT547" s="159" t="s">
        <v>140</v>
      </c>
      <c r="AU547" s="159" t="s">
        <v>78</v>
      </c>
      <c r="AV547" s="14" t="s">
        <v>78</v>
      </c>
      <c r="AW547" s="14" t="s">
        <v>28</v>
      </c>
      <c r="AX547" s="14" t="s">
        <v>71</v>
      </c>
      <c r="AY547" s="159" t="s">
        <v>128</v>
      </c>
    </row>
    <row r="548" spans="2:51" s="14" customFormat="1" ht="12">
      <c r="B548" s="158"/>
      <c r="D548" s="152" t="s">
        <v>140</v>
      </c>
      <c r="E548" s="159" t="s">
        <v>1</v>
      </c>
      <c r="F548" s="160" t="s">
        <v>581</v>
      </c>
      <c r="H548" s="161">
        <v>8</v>
      </c>
      <c r="L548" s="158"/>
      <c r="M548" s="162"/>
      <c r="N548" s="163"/>
      <c r="O548" s="163"/>
      <c r="P548" s="163"/>
      <c r="Q548" s="163"/>
      <c r="R548" s="163"/>
      <c r="S548" s="163"/>
      <c r="T548" s="164"/>
      <c r="AT548" s="159" t="s">
        <v>140</v>
      </c>
      <c r="AU548" s="159" t="s">
        <v>78</v>
      </c>
      <c r="AV548" s="14" t="s">
        <v>78</v>
      </c>
      <c r="AW548" s="14" t="s">
        <v>28</v>
      </c>
      <c r="AX548" s="14" t="s">
        <v>71</v>
      </c>
      <c r="AY548" s="159" t="s">
        <v>128</v>
      </c>
    </row>
    <row r="549" spans="2:51" s="16" customFormat="1" ht="12">
      <c r="B549" s="172"/>
      <c r="D549" s="152" t="s">
        <v>140</v>
      </c>
      <c r="E549" s="173" t="s">
        <v>1</v>
      </c>
      <c r="F549" s="174" t="s">
        <v>187</v>
      </c>
      <c r="H549" s="175">
        <v>29</v>
      </c>
      <c r="L549" s="172"/>
      <c r="M549" s="176"/>
      <c r="N549" s="177"/>
      <c r="O549" s="177"/>
      <c r="P549" s="177"/>
      <c r="Q549" s="177"/>
      <c r="R549" s="177"/>
      <c r="S549" s="177"/>
      <c r="T549" s="178"/>
      <c r="AT549" s="173" t="s">
        <v>140</v>
      </c>
      <c r="AU549" s="173" t="s">
        <v>78</v>
      </c>
      <c r="AV549" s="16" t="s">
        <v>137</v>
      </c>
      <c r="AW549" s="16" t="s">
        <v>28</v>
      </c>
      <c r="AX549" s="16" t="s">
        <v>76</v>
      </c>
      <c r="AY549" s="173" t="s">
        <v>128</v>
      </c>
    </row>
    <row r="550" spans="1:65" s="2" customFormat="1" ht="16.5" customHeight="1">
      <c r="A550" s="30"/>
      <c r="B550" s="137"/>
      <c r="C550" s="138" t="s">
        <v>582</v>
      </c>
      <c r="D550" s="138" t="s">
        <v>133</v>
      </c>
      <c r="E550" s="139" t="s">
        <v>583</v>
      </c>
      <c r="F550" s="140" t="s">
        <v>584</v>
      </c>
      <c r="G550" s="141" t="s">
        <v>576</v>
      </c>
      <c r="H550" s="142">
        <v>29</v>
      </c>
      <c r="I550" s="143"/>
      <c r="J550" s="143">
        <f>ROUND(I550*H550,2)</f>
        <v>0</v>
      </c>
      <c r="K550" s="144"/>
      <c r="L550" s="31"/>
      <c r="M550" s="145" t="s">
        <v>1</v>
      </c>
      <c r="N550" s="146" t="s">
        <v>36</v>
      </c>
      <c r="O550" s="147">
        <v>0.362</v>
      </c>
      <c r="P550" s="147">
        <f>O550*H550</f>
        <v>10.498</v>
      </c>
      <c r="Q550" s="147">
        <v>0</v>
      </c>
      <c r="R550" s="147">
        <f>Q550*H550</f>
        <v>0</v>
      </c>
      <c r="S550" s="147">
        <v>0.01946</v>
      </c>
      <c r="T550" s="148">
        <f>S550*H550</f>
        <v>0.5643400000000001</v>
      </c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R550" s="149" t="s">
        <v>390</v>
      </c>
      <c r="AT550" s="149" t="s">
        <v>133</v>
      </c>
      <c r="AU550" s="149" t="s">
        <v>78</v>
      </c>
      <c r="AY550" s="18" t="s">
        <v>128</v>
      </c>
      <c r="BE550" s="150">
        <f>IF(N550="základní",J550,0)</f>
        <v>0</v>
      </c>
      <c r="BF550" s="150">
        <f>IF(N550="snížená",J550,0)</f>
        <v>0</v>
      </c>
      <c r="BG550" s="150">
        <f>IF(N550="zákl. přenesená",J550,0)</f>
        <v>0</v>
      </c>
      <c r="BH550" s="150">
        <f>IF(N550="sníž. přenesená",J550,0)</f>
        <v>0</v>
      </c>
      <c r="BI550" s="150">
        <f>IF(N550="nulová",J550,0)</f>
        <v>0</v>
      </c>
      <c r="BJ550" s="18" t="s">
        <v>76</v>
      </c>
      <c r="BK550" s="150">
        <f>ROUND(I550*H550,2)</f>
        <v>0</v>
      </c>
      <c r="BL550" s="18" t="s">
        <v>390</v>
      </c>
      <c r="BM550" s="149" t="s">
        <v>585</v>
      </c>
    </row>
    <row r="551" spans="2:51" s="14" customFormat="1" ht="12">
      <c r="B551" s="158"/>
      <c r="D551" s="152" t="s">
        <v>140</v>
      </c>
      <c r="E551" s="159" t="s">
        <v>1</v>
      </c>
      <c r="F551" s="160" t="s">
        <v>586</v>
      </c>
      <c r="H551" s="161">
        <v>6</v>
      </c>
      <c r="L551" s="158"/>
      <c r="M551" s="162"/>
      <c r="N551" s="163"/>
      <c r="O551" s="163"/>
      <c r="P551" s="163"/>
      <c r="Q551" s="163"/>
      <c r="R551" s="163"/>
      <c r="S551" s="163"/>
      <c r="T551" s="164"/>
      <c r="AT551" s="159" t="s">
        <v>140</v>
      </c>
      <c r="AU551" s="159" t="s">
        <v>78</v>
      </c>
      <c r="AV551" s="14" t="s">
        <v>78</v>
      </c>
      <c r="AW551" s="14" t="s">
        <v>28</v>
      </c>
      <c r="AX551" s="14" t="s">
        <v>71</v>
      </c>
      <c r="AY551" s="159" t="s">
        <v>128</v>
      </c>
    </row>
    <row r="552" spans="2:51" s="14" customFormat="1" ht="12">
      <c r="B552" s="158"/>
      <c r="D552" s="152" t="s">
        <v>140</v>
      </c>
      <c r="E552" s="159" t="s">
        <v>1</v>
      </c>
      <c r="F552" s="160" t="s">
        <v>587</v>
      </c>
      <c r="H552" s="161">
        <v>7</v>
      </c>
      <c r="L552" s="158"/>
      <c r="M552" s="162"/>
      <c r="N552" s="163"/>
      <c r="O552" s="163"/>
      <c r="P552" s="163"/>
      <c r="Q552" s="163"/>
      <c r="R552" s="163"/>
      <c r="S552" s="163"/>
      <c r="T552" s="164"/>
      <c r="AT552" s="159" t="s">
        <v>140</v>
      </c>
      <c r="AU552" s="159" t="s">
        <v>78</v>
      </c>
      <c r="AV552" s="14" t="s">
        <v>78</v>
      </c>
      <c r="AW552" s="14" t="s">
        <v>28</v>
      </c>
      <c r="AX552" s="14" t="s">
        <v>71</v>
      </c>
      <c r="AY552" s="159" t="s">
        <v>128</v>
      </c>
    </row>
    <row r="553" spans="2:51" s="14" customFormat="1" ht="12">
      <c r="B553" s="158"/>
      <c r="D553" s="152" t="s">
        <v>140</v>
      </c>
      <c r="E553" s="159" t="s">
        <v>1</v>
      </c>
      <c r="F553" s="160" t="s">
        <v>580</v>
      </c>
      <c r="H553" s="161">
        <v>8</v>
      </c>
      <c r="L553" s="158"/>
      <c r="M553" s="162"/>
      <c r="N553" s="163"/>
      <c r="O553" s="163"/>
      <c r="P553" s="163"/>
      <c r="Q553" s="163"/>
      <c r="R553" s="163"/>
      <c r="S553" s="163"/>
      <c r="T553" s="164"/>
      <c r="AT553" s="159" t="s">
        <v>140</v>
      </c>
      <c r="AU553" s="159" t="s">
        <v>78</v>
      </c>
      <c r="AV553" s="14" t="s">
        <v>78</v>
      </c>
      <c r="AW553" s="14" t="s">
        <v>28</v>
      </c>
      <c r="AX553" s="14" t="s">
        <v>71</v>
      </c>
      <c r="AY553" s="159" t="s">
        <v>128</v>
      </c>
    </row>
    <row r="554" spans="2:51" s="14" customFormat="1" ht="12">
      <c r="B554" s="158"/>
      <c r="D554" s="152" t="s">
        <v>140</v>
      </c>
      <c r="E554" s="159" t="s">
        <v>1</v>
      </c>
      <c r="F554" s="160" t="s">
        <v>581</v>
      </c>
      <c r="H554" s="161">
        <v>8</v>
      </c>
      <c r="L554" s="158"/>
      <c r="M554" s="162"/>
      <c r="N554" s="163"/>
      <c r="O554" s="163"/>
      <c r="P554" s="163"/>
      <c r="Q554" s="163"/>
      <c r="R554" s="163"/>
      <c r="S554" s="163"/>
      <c r="T554" s="164"/>
      <c r="AT554" s="159" t="s">
        <v>140</v>
      </c>
      <c r="AU554" s="159" t="s">
        <v>78</v>
      </c>
      <c r="AV554" s="14" t="s">
        <v>78</v>
      </c>
      <c r="AW554" s="14" t="s">
        <v>28</v>
      </c>
      <c r="AX554" s="14" t="s">
        <v>71</v>
      </c>
      <c r="AY554" s="159" t="s">
        <v>128</v>
      </c>
    </row>
    <row r="555" spans="2:51" s="16" customFormat="1" ht="12">
      <c r="B555" s="172"/>
      <c r="D555" s="152" t="s">
        <v>140</v>
      </c>
      <c r="E555" s="173" t="s">
        <v>1</v>
      </c>
      <c r="F555" s="174" t="s">
        <v>187</v>
      </c>
      <c r="H555" s="175">
        <v>29</v>
      </c>
      <c r="L555" s="172"/>
      <c r="M555" s="176"/>
      <c r="N555" s="177"/>
      <c r="O555" s="177"/>
      <c r="P555" s="177"/>
      <c r="Q555" s="177"/>
      <c r="R555" s="177"/>
      <c r="S555" s="177"/>
      <c r="T555" s="178"/>
      <c r="AT555" s="173" t="s">
        <v>140</v>
      </c>
      <c r="AU555" s="173" t="s">
        <v>78</v>
      </c>
      <c r="AV555" s="16" t="s">
        <v>137</v>
      </c>
      <c r="AW555" s="16" t="s">
        <v>28</v>
      </c>
      <c r="AX555" s="16" t="s">
        <v>76</v>
      </c>
      <c r="AY555" s="173" t="s">
        <v>128</v>
      </c>
    </row>
    <row r="556" spans="1:65" s="2" customFormat="1" ht="16.5" customHeight="1">
      <c r="A556" s="30"/>
      <c r="B556" s="137"/>
      <c r="C556" s="138" t="s">
        <v>588</v>
      </c>
      <c r="D556" s="138" t="s">
        <v>133</v>
      </c>
      <c r="E556" s="139" t="s">
        <v>589</v>
      </c>
      <c r="F556" s="140" t="s">
        <v>590</v>
      </c>
      <c r="G556" s="141" t="s">
        <v>576</v>
      </c>
      <c r="H556" s="142">
        <v>29</v>
      </c>
      <c r="I556" s="143"/>
      <c r="J556" s="143">
        <f>ROUND(I556*H556,2)</f>
        <v>0</v>
      </c>
      <c r="K556" s="144"/>
      <c r="L556" s="31"/>
      <c r="M556" s="145" t="s">
        <v>1</v>
      </c>
      <c r="N556" s="146" t="s">
        <v>36</v>
      </c>
      <c r="O556" s="147">
        <v>0.222</v>
      </c>
      <c r="P556" s="147">
        <f>O556*H556</f>
        <v>6.438</v>
      </c>
      <c r="Q556" s="147">
        <v>0</v>
      </c>
      <c r="R556" s="147">
        <f>Q556*H556</f>
        <v>0</v>
      </c>
      <c r="S556" s="147">
        <v>0.00086</v>
      </c>
      <c r="T556" s="148">
        <f>S556*H556</f>
        <v>0.02494</v>
      </c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R556" s="149" t="s">
        <v>390</v>
      </c>
      <c r="AT556" s="149" t="s">
        <v>133</v>
      </c>
      <c r="AU556" s="149" t="s">
        <v>78</v>
      </c>
      <c r="AY556" s="18" t="s">
        <v>128</v>
      </c>
      <c r="BE556" s="150">
        <f>IF(N556="základní",J556,0)</f>
        <v>0</v>
      </c>
      <c r="BF556" s="150">
        <f>IF(N556="snížená",J556,0)</f>
        <v>0</v>
      </c>
      <c r="BG556" s="150">
        <f>IF(N556="zákl. přenesená",J556,0)</f>
        <v>0</v>
      </c>
      <c r="BH556" s="150">
        <f>IF(N556="sníž. přenesená",J556,0)</f>
        <v>0</v>
      </c>
      <c r="BI556" s="150">
        <f>IF(N556="nulová",J556,0)</f>
        <v>0</v>
      </c>
      <c r="BJ556" s="18" t="s">
        <v>76</v>
      </c>
      <c r="BK556" s="150">
        <f>ROUND(I556*H556,2)</f>
        <v>0</v>
      </c>
      <c r="BL556" s="18" t="s">
        <v>390</v>
      </c>
      <c r="BM556" s="149" t="s">
        <v>591</v>
      </c>
    </row>
    <row r="557" spans="2:51" s="14" customFormat="1" ht="12">
      <c r="B557" s="158"/>
      <c r="D557" s="152" t="s">
        <v>140</v>
      </c>
      <c r="E557" s="159" t="s">
        <v>1</v>
      </c>
      <c r="F557" s="160" t="s">
        <v>586</v>
      </c>
      <c r="H557" s="161">
        <v>6</v>
      </c>
      <c r="L557" s="158"/>
      <c r="M557" s="162"/>
      <c r="N557" s="163"/>
      <c r="O557" s="163"/>
      <c r="P557" s="163"/>
      <c r="Q557" s="163"/>
      <c r="R557" s="163"/>
      <c r="S557" s="163"/>
      <c r="T557" s="164"/>
      <c r="AT557" s="159" t="s">
        <v>140</v>
      </c>
      <c r="AU557" s="159" t="s">
        <v>78</v>
      </c>
      <c r="AV557" s="14" t="s">
        <v>78</v>
      </c>
      <c r="AW557" s="14" t="s">
        <v>28</v>
      </c>
      <c r="AX557" s="14" t="s">
        <v>71</v>
      </c>
      <c r="AY557" s="159" t="s">
        <v>128</v>
      </c>
    </row>
    <row r="558" spans="2:51" s="14" customFormat="1" ht="12">
      <c r="B558" s="158"/>
      <c r="D558" s="152" t="s">
        <v>140</v>
      </c>
      <c r="E558" s="159" t="s">
        <v>1</v>
      </c>
      <c r="F558" s="160" t="s">
        <v>587</v>
      </c>
      <c r="H558" s="161">
        <v>7</v>
      </c>
      <c r="L558" s="158"/>
      <c r="M558" s="162"/>
      <c r="N558" s="163"/>
      <c r="O558" s="163"/>
      <c r="P558" s="163"/>
      <c r="Q558" s="163"/>
      <c r="R558" s="163"/>
      <c r="S558" s="163"/>
      <c r="T558" s="164"/>
      <c r="AT558" s="159" t="s">
        <v>140</v>
      </c>
      <c r="AU558" s="159" t="s">
        <v>78</v>
      </c>
      <c r="AV558" s="14" t="s">
        <v>78</v>
      </c>
      <c r="AW558" s="14" t="s">
        <v>28</v>
      </c>
      <c r="AX558" s="14" t="s">
        <v>71</v>
      </c>
      <c r="AY558" s="159" t="s">
        <v>128</v>
      </c>
    </row>
    <row r="559" spans="2:51" s="14" customFormat="1" ht="12">
      <c r="B559" s="158"/>
      <c r="D559" s="152" t="s">
        <v>140</v>
      </c>
      <c r="E559" s="159" t="s">
        <v>1</v>
      </c>
      <c r="F559" s="160" t="s">
        <v>580</v>
      </c>
      <c r="H559" s="161">
        <v>8</v>
      </c>
      <c r="L559" s="158"/>
      <c r="M559" s="162"/>
      <c r="N559" s="163"/>
      <c r="O559" s="163"/>
      <c r="P559" s="163"/>
      <c r="Q559" s="163"/>
      <c r="R559" s="163"/>
      <c r="S559" s="163"/>
      <c r="T559" s="164"/>
      <c r="AT559" s="159" t="s">
        <v>140</v>
      </c>
      <c r="AU559" s="159" t="s">
        <v>78</v>
      </c>
      <c r="AV559" s="14" t="s">
        <v>78</v>
      </c>
      <c r="AW559" s="14" t="s">
        <v>28</v>
      </c>
      <c r="AX559" s="14" t="s">
        <v>71</v>
      </c>
      <c r="AY559" s="159" t="s">
        <v>128</v>
      </c>
    </row>
    <row r="560" spans="2:51" s="14" customFormat="1" ht="12">
      <c r="B560" s="158"/>
      <c r="D560" s="152" t="s">
        <v>140</v>
      </c>
      <c r="E560" s="159" t="s">
        <v>1</v>
      </c>
      <c r="F560" s="160" t="s">
        <v>581</v>
      </c>
      <c r="H560" s="161">
        <v>8</v>
      </c>
      <c r="L560" s="158"/>
      <c r="M560" s="162"/>
      <c r="N560" s="163"/>
      <c r="O560" s="163"/>
      <c r="P560" s="163"/>
      <c r="Q560" s="163"/>
      <c r="R560" s="163"/>
      <c r="S560" s="163"/>
      <c r="T560" s="164"/>
      <c r="AT560" s="159" t="s">
        <v>140</v>
      </c>
      <c r="AU560" s="159" t="s">
        <v>78</v>
      </c>
      <c r="AV560" s="14" t="s">
        <v>78</v>
      </c>
      <c r="AW560" s="14" t="s">
        <v>28</v>
      </c>
      <c r="AX560" s="14" t="s">
        <v>71</v>
      </c>
      <c r="AY560" s="159" t="s">
        <v>128</v>
      </c>
    </row>
    <row r="561" spans="2:51" s="16" customFormat="1" ht="12">
      <c r="B561" s="172"/>
      <c r="D561" s="152" t="s">
        <v>140</v>
      </c>
      <c r="E561" s="173" t="s">
        <v>1</v>
      </c>
      <c r="F561" s="174" t="s">
        <v>187</v>
      </c>
      <c r="H561" s="175">
        <v>29</v>
      </c>
      <c r="L561" s="172"/>
      <c r="M561" s="176"/>
      <c r="N561" s="177"/>
      <c r="O561" s="177"/>
      <c r="P561" s="177"/>
      <c r="Q561" s="177"/>
      <c r="R561" s="177"/>
      <c r="S561" s="177"/>
      <c r="T561" s="178"/>
      <c r="AT561" s="173" t="s">
        <v>140</v>
      </c>
      <c r="AU561" s="173" t="s">
        <v>78</v>
      </c>
      <c r="AV561" s="16" t="s">
        <v>137</v>
      </c>
      <c r="AW561" s="16" t="s">
        <v>28</v>
      </c>
      <c r="AX561" s="16" t="s">
        <v>76</v>
      </c>
      <c r="AY561" s="173" t="s">
        <v>128</v>
      </c>
    </row>
    <row r="562" spans="1:65" s="2" customFormat="1" ht="16.5" customHeight="1">
      <c r="A562" s="30"/>
      <c r="B562" s="137"/>
      <c r="C562" s="138" t="s">
        <v>592</v>
      </c>
      <c r="D562" s="138" t="s">
        <v>133</v>
      </c>
      <c r="E562" s="139" t="s">
        <v>593</v>
      </c>
      <c r="F562" s="140" t="s">
        <v>594</v>
      </c>
      <c r="G562" s="141" t="s">
        <v>460</v>
      </c>
      <c r="H562" s="142">
        <v>1</v>
      </c>
      <c r="I562" s="143"/>
      <c r="J562" s="143">
        <f>ROUND(I562*H562,2)</f>
        <v>0</v>
      </c>
      <c r="K562" s="144"/>
      <c r="L562" s="31"/>
      <c r="M562" s="145" t="s">
        <v>1</v>
      </c>
      <c r="N562" s="146" t="s">
        <v>36</v>
      </c>
      <c r="O562" s="147">
        <v>0.68</v>
      </c>
      <c r="P562" s="147">
        <f>O562*H562</f>
        <v>0.68</v>
      </c>
      <c r="Q562" s="147">
        <v>0</v>
      </c>
      <c r="R562" s="147">
        <f>Q562*H562</f>
        <v>0</v>
      </c>
      <c r="S562" s="147">
        <v>0</v>
      </c>
      <c r="T562" s="148">
        <f>S562*H562</f>
        <v>0</v>
      </c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R562" s="149" t="s">
        <v>390</v>
      </c>
      <c r="AT562" s="149" t="s">
        <v>133</v>
      </c>
      <c r="AU562" s="149" t="s">
        <v>78</v>
      </c>
      <c r="AY562" s="18" t="s">
        <v>128</v>
      </c>
      <c r="BE562" s="150">
        <f>IF(N562="základní",J562,0)</f>
        <v>0</v>
      </c>
      <c r="BF562" s="150">
        <f>IF(N562="snížená",J562,0)</f>
        <v>0</v>
      </c>
      <c r="BG562" s="150">
        <f>IF(N562="zákl. přenesená",J562,0)</f>
        <v>0</v>
      </c>
      <c r="BH562" s="150">
        <f>IF(N562="sníž. přenesená",J562,0)</f>
        <v>0</v>
      </c>
      <c r="BI562" s="150">
        <f>IF(N562="nulová",J562,0)</f>
        <v>0</v>
      </c>
      <c r="BJ562" s="18" t="s">
        <v>76</v>
      </c>
      <c r="BK562" s="150">
        <f>ROUND(I562*H562,2)</f>
        <v>0</v>
      </c>
      <c r="BL562" s="18" t="s">
        <v>390</v>
      </c>
      <c r="BM562" s="149" t="s">
        <v>595</v>
      </c>
    </row>
    <row r="563" spans="2:51" s="14" customFormat="1" ht="12">
      <c r="B563" s="158"/>
      <c r="D563" s="152" t="s">
        <v>140</v>
      </c>
      <c r="E563" s="159" t="s">
        <v>1</v>
      </c>
      <c r="F563" s="160" t="s">
        <v>596</v>
      </c>
      <c r="H563" s="161">
        <v>1</v>
      </c>
      <c r="L563" s="158"/>
      <c r="M563" s="162"/>
      <c r="N563" s="163"/>
      <c r="O563" s="163"/>
      <c r="P563" s="163"/>
      <c r="Q563" s="163"/>
      <c r="R563" s="163"/>
      <c r="S563" s="163"/>
      <c r="T563" s="164"/>
      <c r="AT563" s="159" t="s">
        <v>140</v>
      </c>
      <c r="AU563" s="159" t="s">
        <v>78</v>
      </c>
      <c r="AV563" s="14" t="s">
        <v>78</v>
      </c>
      <c r="AW563" s="14" t="s">
        <v>28</v>
      </c>
      <c r="AX563" s="14" t="s">
        <v>76</v>
      </c>
      <c r="AY563" s="159" t="s">
        <v>128</v>
      </c>
    </row>
    <row r="564" spans="1:65" s="2" customFormat="1" ht="24.2" customHeight="1">
      <c r="A564" s="30"/>
      <c r="B564" s="137"/>
      <c r="C564" s="179" t="s">
        <v>597</v>
      </c>
      <c r="D564" s="179" t="s">
        <v>432</v>
      </c>
      <c r="E564" s="180" t="s">
        <v>598</v>
      </c>
      <c r="F564" s="181" t="s">
        <v>599</v>
      </c>
      <c r="G564" s="182" t="s">
        <v>460</v>
      </c>
      <c r="H564" s="183">
        <v>1</v>
      </c>
      <c r="I564" s="184"/>
      <c r="J564" s="184">
        <f>ROUND(I564*H564,2)</f>
        <v>0</v>
      </c>
      <c r="K564" s="185"/>
      <c r="L564" s="186"/>
      <c r="M564" s="187" t="s">
        <v>1</v>
      </c>
      <c r="N564" s="188" t="s">
        <v>36</v>
      </c>
      <c r="O564" s="147">
        <v>0</v>
      </c>
      <c r="P564" s="147">
        <f>O564*H564</f>
        <v>0</v>
      </c>
      <c r="Q564" s="147">
        <v>0.00826</v>
      </c>
      <c r="R564" s="147">
        <f>Q564*H564</f>
        <v>0.00826</v>
      </c>
      <c r="S564" s="147">
        <v>0</v>
      </c>
      <c r="T564" s="148">
        <f>S564*H564</f>
        <v>0</v>
      </c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R564" s="149" t="s">
        <v>436</v>
      </c>
      <c r="AT564" s="149" t="s">
        <v>432</v>
      </c>
      <c r="AU564" s="149" t="s">
        <v>78</v>
      </c>
      <c r="AY564" s="18" t="s">
        <v>128</v>
      </c>
      <c r="BE564" s="150">
        <f>IF(N564="základní",J564,0)</f>
        <v>0</v>
      </c>
      <c r="BF564" s="150">
        <f>IF(N564="snížená",J564,0)</f>
        <v>0</v>
      </c>
      <c r="BG564" s="150">
        <f>IF(N564="zákl. přenesená",J564,0)</f>
        <v>0</v>
      </c>
      <c r="BH564" s="150">
        <f>IF(N564="sníž. přenesená",J564,0)</f>
        <v>0</v>
      </c>
      <c r="BI564" s="150">
        <f>IF(N564="nulová",J564,0)</f>
        <v>0</v>
      </c>
      <c r="BJ564" s="18" t="s">
        <v>76</v>
      </c>
      <c r="BK564" s="150">
        <f>ROUND(I564*H564,2)</f>
        <v>0</v>
      </c>
      <c r="BL564" s="18" t="s">
        <v>390</v>
      </c>
      <c r="BM564" s="149" t="s">
        <v>600</v>
      </c>
    </row>
    <row r="565" spans="1:65" s="2" customFormat="1" ht="21.75" customHeight="1">
      <c r="A565" s="30"/>
      <c r="B565" s="137"/>
      <c r="C565" s="138" t="s">
        <v>131</v>
      </c>
      <c r="D565" s="138" t="s">
        <v>133</v>
      </c>
      <c r="E565" s="139" t="s">
        <v>601</v>
      </c>
      <c r="F565" s="140" t="s">
        <v>602</v>
      </c>
      <c r="G565" s="141" t="s">
        <v>576</v>
      </c>
      <c r="H565" s="142">
        <v>87</v>
      </c>
      <c r="I565" s="143"/>
      <c r="J565" s="143">
        <f>ROUND(I565*H565,2)</f>
        <v>0</v>
      </c>
      <c r="K565" s="144"/>
      <c r="L565" s="31"/>
      <c r="M565" s="145" t="s">
        <v>1</v>
      </c>
      <c r="N565" s="146" t="s">
        <v>36</v>
      </c>
      <c r="O565" s="147">
        <v>0.29</v>
      </c>
      <c r="P565" s="147">
        <f>O565*H565</f>
        <v>25.229999999999997</v>
      </c>
      <c r="Q565" s="147">
        <v>9E-05</v>
      </c>
      <c r="R565" s="147">
        <f>Q565*H565</f>
        <v>0.00783</v>
      </c>
      <c r="S565" s="147">
        <v>0</v>
      </c>
      <c r="T565" s="148">
        <f>S565*H565</f>
        <v>0</v>
      </c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R565" s="149" t="s">
        <v>390</v>
      </c>
      <c r="AT565" s="149" t="s">
        <v>133</v>
      </c>
      <c r="AU565" s="149" t="s">
        <v>78</v>
      </c>
      <c r="AY565" s="18" t="s">
        <v>128</v>
      </c>
      <c r="BE565" s="150">
        <f>IF(N565="základní",J565,0)</f>
        <v>0</v>
      </c>
      <c r="BF565" s="150">
        <f>IF(N565="snížená",J565,0)</f>
        <v>0</v>
      </c>
      <c r="BG565" s="150">
        <f>IF(N565="zákl. přenesená",J565,0)</f>
        <v>0</v>
      </c>
      <c r="BH565" s="150">
        <f>IF(N565="sníž. přenesená",J565,0)</f>
        <v>0</v>
      </c>
      <c r="BI565" s="150">
        <f>IF(N565="nulová",J565,0)</f>
        <v>0</v>
      </c>
      <c r="BJ565" s="18" t="s">
        <v>76</v>
      </c>
      <c r="BK565" s="150">
        <f>ROUND(I565*H565,2)</f>
        <v>0</v>
      </c>
      <c r="BL565" s="18" t="s">
        <v>390</v>
      </c>
      <c r="BM565" s="149" t="s">
        <v>603</v>
      </c>
    </row>
    <row r="566" spans="2:51" s="14" customFormat="1" ht="12">
      <c r="B566" s="158"/>
      <c r="D566" s="152" t="s">
        <v>140</v>
      </c>
      <c r="E566" s="159" t="s">
        <v>1</v>
      </c>
      <c r="F566" s="160" t="s">
        <v>604</v>
      </c>
      <c r="H566" s="161">
        <v>29</v>
      </c>
      <c r="L566" s="158"/>
      <c r="M566" s="162"/>
      <c r="N566" s="163"/>
      <c r="O566" s="163"/>
      <c r="P566" s="163"/>
      <c r="Q566" s="163"/>
      <c r="R566" s="163"/>
      <c r="S566" s="163"/>
      <c r="T566" s="164"/>
      <c r="AT566" s="159" t="s">
        <v>140</v>
      </c>
      <c r="AU566" s="159" t="s">
        <v>78</v>
      </c>
      <c r="AV566" s="14" t="s">
        <v>78</v>
      </c>
      <c r="AW566" s="14" t="s">
        <v>28</v>
      </c>
      <c r="AX566" s="14" t="s">
        <v>71</v>
      </c>
      <c r="AY566" s="159" t="s">
        <v>128</v>
      </c>
    </row>
    <row r="567" spans="2:51" s="14" customFormat="1" ht="12">
      <c r="B567" s="158"/>
      <c r="D567" s="152" t="s">
        <v>140</v>
      </c>
      <c r="E567" s="159" t="s">
        <v>1</v>
      </c>
      <c r="F567" s="160" t="s">
        <v>605</v>
      </c>
      <c r="H567" s="161">
        <v>58</v>
      </c>
      <c r="L567" s="158"/>
      <c r="M567" s="162"/>
      <c r="N567" s="163"/>
      <c r="O567" s="163"/>
      <c r="P567" s="163"/>
      <c r="Q567" s="163"/>
      <c r="R567" s="163"/>
      <c r="S567" s="163"/>
      <c r="T567" s="164"/>
      <c r="AT567" s="159" t="s">
        <v>140</v>
      </c>
      <c r="AU567" s="159" t="s">
        <v>78</v>
      </c>
      <c r="AV567" s="14" t="s">
        <v>78</v>
      </c>
      <c r="AW567" s="14" t="s">
        <v>28</v>
      </c>
      <c r="AX567" s="14" t="s">
        <v>71</v>
      </c>
      <c r="AY567" s="159" t="s">
        <v>128</v>
      </c>
    </row>
    <row r="568" spans="2:51" s="16" customFormat="1" ht="12">
      <c r="B568" s="172"/>
      <c r="D568" s="152" t="s">
        <v>140</v>
      </c>
      <c r="E568" s="173" t="s">
        <v>1</v>
      </c>
      <c r="F568" s="174" t="s">
        <v>187</v>
      </c>
      <c r="H568" s="175">
        <v>87</v>
      </c>
      <c r="L568" s="172"/>
      <c r="M568" s="176"/>
      <c r="N568" s="177"/>
      <c r="O568" s="177"/>
      <c r="P568" s="177"/>
      <c r="Q568" s="177"/>
      <c r="R568" s="177"/>
      <c r="S568" s="177"/>
      <c r="T568" s="178"/>
      <c r="AT568" s="173" t="s">
        <v>140</v>
      </c>
      <c r="AU568" s="173" t="s">
        <v>78</v>
      </c>
      <c r="AV568" s="16" t="s">
        <v>137</v>
      </c>
      <c r="AW568" s="16" t="s">
        <v>28</v>
      </c>
      <c r="AX568" s="16" t="s">
        <v>76</v>
      </c>
      <c r="AY568" s="173" t="s">
        <v>128</v>
      </c>
    </row>
    <row r="569" spans="1:65" s="2" customFormat="1" ht="24.2" customHeight="1">
      <c r="A569" s="30"/>
      <c r="B569" s="137"/>
      <c r="C569" s="179" t="s">
        <v>606</v>
      </c>
      <c r="D569" s="179" t="s">
        <v>432</v>
      </c>
      <c r="E569" s="180" t="s">
        <v>607</v>
      </c>
      <c r="F569" s="181" t="s">
        <v>608</v>
      </c>
      <c r="G569" s="182" t="s">
        <v>460</v>
      </c>
      <c r="H569" s="183">
        <v>87</v>
      </c>
      <c r="I569" s="184"/>
      <c r="J569" s="184">
        <f>ROUND(I569*H569,2)</f>
        <v>0</v>
      </c>
      <c r="K569" s="185"/>
      <c r="L569" s="186"/>
      <c r="M569" s="187" t="s">
        <v>1</v>
      </c>
      <c r="N569" s="188" t="s">
        <v>36</v>
      </c>
      <c r="O569" s="147">
        <v>0</v>
      </c>
      <c r="P569" s="147">
        <f>O569*H569</f>
        <v>0</v>
      </c>
      <c r="Q569" s="147">
        <v>0.00015</v>
      </c>
      <c r="R569" s="147">
        <f>Q569*H569</f>
        <v>0.013049999999999999</v>
      </c>
      <c r="S569" s="147">
        <v>0</v>
      </c>
      <c r="T569" s="148">
        <f>S569*H569</f>
        <v>0</v>
      </c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R569" s="149" t="s">
        <v>436</v>
      </c>
      <c r="AT569" s="149" t="s">
        <v>432</v>
      </c>
      <c r="AU569" s="149" t="s">
        <v>78</v>
      </c>
      <c r="AY569" s="18" t="s">
        <v>128</v>
      </c>
      <c r="BE569" s="150">
        <f>IF(N569="základní",J569,0)</f>
        <v>0</v>
      </c>
      <c r="BF569" s="150">
        <f>IF(N569="snížená",J569,0)</f>
        <v>0</v>
      </c>
      <c r="BG569" s="150">
        <f>IF(N569="zákl. přenesená",J569,0)</f>
        <v>0</v>
      </c>
      <c r="BH569" s="150">
        <f>IF(N569="sníž. přenesená",J569,0)</f>
        <v>0</v>
      </c>
      <c r="BI569" s="150">
        <f>IF(N569="nulová",J569,0)</f>
        <v>0</v>
      </c>
      <c r="BJ569" s="18" t="s">
        <v>76</v>
      </c>
      <c r="BK569" s="150">
        <f>ROUND(I569*H569,2)</f>
        <v>0</v>
      </c>
      <c r="BL569" s="18" t="s">
        <v>390</v>
      </c>
      <c r="BM569" s="149" t="s">
        <v>609</v>
      </c>
    </row>
    <row r="570" spans="1:65" s="2" customFormat="1" ht="16.5" customHeight="1">
      <c r="A570" s="30"/>
      <c r="B570" s="137"/>
      <c r="C570" s="138" t="s">
        <v>224</v>
      </c>
      <c r="D570" s="138" t="s">
        <v>133</v>
      </c>
      <c r="E570" s="139" t="s">
        <v>610</v>
      </c>
      <c r="F570" s="140" t="s">
        <v>611</v>
      </c>
      <c r="G570" s="141" t="s">
        <v>460</v>
      </c>
      <c r="H570" s="142">
        <v>28</v>
      </c>
      <c r="I570" s="143"/>
      <c r="J570" s="143">
        <f>ROUND(I570*H570,2)</f>
        <v>0</v>
      </c>
      <c r="K570" s="144"/>
      <c r="L570" s="31"/>
      <c r="M570" s="145" t="s">
        <v>1</v>
      </c>
      <c r="N570" s="146" t="s">
        <v>36</v>
      </c>
      <c r="O570" s="147">
        <v>1.116</v>
      </c>
      <c r="P570" s="147">
        <f>O570*H570</f>
        <v>31.248000000000005</v>
      </c>
      <c r="Q570" s="147">
        <v>0.00055</v>
      </c>
      <c r="R570" s="147">
        <f>Q570*H570</f>
        <v>0.0154</v>
      </c>
      <c r="S570" s="147">
        <v>0</v>
      </c>
      <c r="T570" s="148">
        <f>S570*H570</f>
        <v>0</v>
      </c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R570" s="149" t="s">
        <v>390</v>
      </c>
      <c r="AT570" s="149" t="s">
        <v>133</v>
      </c>
      <c r="AU570" s="149" t="s">
        <v>78</v>
      </c>
      <c r="AY570" s="18" t="s">
        <v>128</v>
      </c>
      <c r="BE570" s="150">
        <f>IF(N570="základní",J570,0)</f>
        <v>0</v>
      </c>
      <c r="BF570" s="150">
        <f>IF(N570="snížená",J570,0)</f>
        <v>0</v>
      </c>
      <c r="BG570" s="150">
        <f>IF(N570="zákl. přenesená",J570,0)</f>
        <v>0</v>
      </c>
      <c r="BH570" s="150">
        <f>IF(N570="sníž. přenesená",J570,0)</f>
        <v>0</v>
      </c>
      <c r="BI570" s="150">
        <f>IF(N570="nulová",J570,0)</f>
        <v>0</v>
      </c>
      <c r="BJ570" s="18" t="s">
        <v>76</v>
      </c>
      <c r="BK570" s="150">
        <f>ROUND(I570*H570,2)</f>
        <v>0</v>
      </c>
      <c r="BL570" s="18" t="s">
        <v>390</v>
      </c>
      <c r="BM570" s="149" t="s">
        <v>612</v>
      </c>
    </row>
    <row r="571" spans="2:51" s="14" customFormat="1" ht="12">
      <c r="B571" s="158"/>
      <c r="D571" s="152" t="s">
        <v>140</v>
      </c>
      <c r="E571" s="159" t="s">
        <v>1</v>
      </c>
      <c r="F571" s="160" t="s">
        <v>586</v>
      </c>
      <c r="H571" s="161">
        <v>6</v>
      </c>
      <c r="L571" s="158"/>
      <c r="M571" s="162"/>
      <c r="N571" s="163"/>
      <c r="O571" s="163"/>
      <c r="P571" s="163"/>
      <c r="Q571" s="163"/>
      <c r="R571" s="163"/>
      <c r="S571" s="163"/>
      <c r="T571" s="164"/>
      <c r="AT571" s="159" t="s">
        <v>140</v>
      </c>
      <c r="AU571" s="159" t="s">
        <v>78</v>
      </c>
      <c r="AV571" s="14" t="s">
        <v>78</v>
      </c>
      <c r="AW571" s="14" t="s">
        <v>28</v>
      </c>
      <c r="AX571" s="14" t="s">
        <v>71</v>
      </c>
      <c r="AY571" s="159" t="s">
        <v>128</v>
      </c>
    </row>
    <row r="572" spans="2:51" s="14" customFormat="1" ht="12">
      <c r="B572" s="158"/>
      <c r="D572" s="152" t="s">
        <v>140</v>
      </c>
      <c r="E572" s="159" t="s">
        <v>1</v>
      </c>
      <c r="F572" s="160" t="s">
        <v>613</v>
      </c>
      <c r="H572" s="161">
        <v>6</v>
      </c>
      <c r="L572" s="158"/>
      <c r="M572" s="162"/>
      <c r="N572" s="163"/>
      <c r="O572" s="163"/>
      <c r="P572" s="163"/>
      <c r="Q572" s="163"/>
      <c r="R572" s="163"/>
      <c r="S572" s="163"/>
      <c r="T572" s="164"/>
      <c r="AT572" s="159" t="s">
        <v>140</v>
      </c>
      <c r="AU572" s="159" t="s">
        <v>78</v>
      </c>
      <c r="AV572" s="14" t="s">
        <v>78</v>
      </c>
      <c r="AW572" s="14" t="s">
        <v>28</v>
      </c>
      <c r="AX572" s="14" t="s">
        <v>71</v>
      </c>
      <c r="AY572" s="159" t="s">
        <v>128</v>
      </c>
    </row>
    <row r="573" spans="2:51" s="14" customFormat="1" ht="12">
      <c r="B573" s="158"/>
      <c r="D573" s="152" t="s">
        <v>140</v>
      </c>
      <c r="E573" s="159" t="s">
        <v>1</v>
      </c>
      <c r="F573" s="160" t="s">
        <v>580</v>
      </c>
      <c r="H573" s="161">
        <v>8</v>
      </c>
      <c r="L573" s="158"/>
      <c r="M573" s="162"/>
      <c r="N573" s="163"/>
      <c r="O573" s="163"/>
      <c r="P573" s="163"/>
      <c r="Q573" s="163"/>
      <c r="R573" s="163"/>
      <c r="S573" s="163"/>
      <c r="T573" s="164"/>
      <c r="AT573" s="159" t="s">
        <v>140</v>
      </c>
      <c r="AU573" s="159" t="s">
        <v>78</v>
      </c>
      <c r="AV573" s="14" t="s">
        <v>78</v>
      </c>
      <c r="AW573" s="14" t="s">
        <v>28</v>
      </c>
      <c r="AX573" s="14" t="s">
        <v>71</v>
      </c>
      <c r="AY573" s="159" t="s">
        <v>128</v>
      </c>
    </row>
    <row r="574" spans="2:51" s="14" customFormat="1" ht="12">
      <c r="B574" s="158"/>
      <c r="D574" s="152" t="s">
        <v>140</v>
      </c>
      <c r="E574" s="159" t="s">
        <v>1</v>
      </c>
      <c r="F574" s="160" t="s">
        <v>581</v>
      </c>
      <c r="H574" s="161">
        <v>8</v>
      </c>
      <c r="L574" s="158"/>
      <c r="M574" s="162"/>
      <c r="N574" s="163"/>
      <c r="O574" s="163"/>
      <c r="P574" s="163"/>
      <c r="Q574" s="163"/>
      <c r="R574" s="163"/>
      <c r="S574" s="163"/>
      <c r="T574" s="164"/>
      <c r="AT574" s="159" t="s">
        <v>140</v>
      </c>
      <c r="AU574" s="159" t="s">
        <v>78</v>
      </c>
      <c r="AV574" s="14" t="s">
        <v>78</v>
      </c>
      <c r="AW574" s="14" t="s">
        <v>28</v>
      </c>
      <c r="AX574" s="14" t="s">
        <v>71</v>
      </c>
      <c r="AY574" s="159" t="s">
        <v>128</v>
      </c>
    </row>
    <row r="575" spans="2:51" s="16" customFormat="1" ht="12">
      <c r="B575" s="172"/>
      <c r="D575" s="152" t="s">
        <v>140</v>
      </c>
      <c r="E575" s="173" t="s">
        <v>1</v>
      </c>
      <c r="F575" s="174" t="s">
        <v>187</v>
      </c>
      <c r="H575" s="175">
        <v>28</v>
      </c>
      <c r="L575" s="172"/>
      <c r="M575" s="176"/>
      <c r="N575" s="177"/>
      <c r="O575" s="177"/>
      <c r="P575" s="177"/>
      <c r="Q575" s="177"/>
      <c r="R575" s="177"/>
      <c r="S575" s="177"/>
      <c r="T575" s="178"/>
      <c r="AT575" s="173" t="s">
        <v>140</v>
      </c>
      <c r="AU575" s="173" t="s">
        <v>78</v>
      </c>
      <c r="AV575" s="16" t="s">
        <v>137</v>
      </c>
      <c r="AW575" s="16" t="s">
        <v>28</v>
      </c>
      <c r="AX575" s="16" t="s">
        <v>76</v>
      </c>
      <c r="AY575" s="173" t="s">
        <v>128</v>
      </c>
    </row>
    <row r="576" spans="1:65" s="2" customFormat="1" ht="37.9" customHeight="1">
      <c r="A576" s="30"/>
      <c r="B576" s="137"/>
      <c r="C576" s="179" t="s">
        <v>614</v>
      </c>
      <c r="D576" s="179" t="s">
        <v>432</v>
      </c>
      <c r="E576" s="180" t="s">
        <v>615</v>
      </c>
      <c r="F576" s="181" t="s">
        <v>616</v>
      </c>
      <c r="G576" s="182" t="s">
        <v>460</v>
      </c>
      <c r="H576" s="183">
        <v>27</v>
      </c>
      <c r="I576" s="184"/>
      <c r="J576" s="184">
        <f>ROUND(I576*H576,2)</f>
        <v>0</v>
      </c>
      <c r="K576" s="185"/>
      <c r="L576" s="186"/>
      <c r="M576" s="187" t="s">
        <v>1</v>
      </c>
      <c r="N576" s="188" t="s">
        <v>36</v>
      </c>
      <c r="O576" s="147">
        <v>0</v>
      </c>
      <c r="P576" s="147">
        <f>O576*H576</f>
        <v>0</v>
      </c>
      <c r="Q576" s="147">
        <v>0.0297</v>
      </c>
      <c r="R576" s="147">
        <f>Q576*H576</f>
        <v>0.8019000000000001</v>
      </c>
      <c r="S576" s="147">
        <v>0</v>
      </c>
      <c r="T576" s="148">
        <f>S576*H576</f>
        <v>0</v>
      </c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R576" s="149" t="s">
        <v>436</v>
      </c>
      <c r="AT576" s="149" t="s">
        <v>432</v>
      </c>
      <c r="AU576" s="149" t="s">
        <v>78</v>
      </c>
      <c r="AY576" s="18" t="s">
        <v>128</v>
      </c>
      <c r="BE576" s="150">
        <f>IF(N576="základní",J576,0)</f>
        <v>0</v>
      </c>
      <c r="BF576" s="150">
        <f>IF(N576="snížená",J576,0)</f>
        <v>0</v>
      </c>
      <c r="BG576" s="150">
        <f>IF(N576="zákl. přenesená",J576,0)</f>
        <v>0</v>
      </c>
      <c r="BH576" s="150">
        <f>IF(N576="sníž. přenesená",J576,0)</f>
        <v>0</v>
      </c>
      <c r="BI576" s="150">
        <f>IF(N576="nulová",J576,0)</f>
        <v>0</v>
      </c>
      <c r="BJ576" s="18" t="s">
        <v>76</v>
      </c>
      <c r="BK576" s="150">
        <f>ROUND(I576*H576,2)</f>
        <v>0</v>
      </c>
      <c r="BL576" s="18" t="s">
        <v>390</v>
      </c>
      <c r="BM576" s="149" t="s">
        <v>617</v>
      </c>
    </row>
    <row r="577" spans="1:65" s="2" customFormat="1" ht="37.9" customHeight="1">
      <c r="A577" s="30"/>
      <c r="B577" s="137"/>
      <c r="C577" s="179" t="s">
        <v>618</v>
      </c>
      <c r="D577" s="179" t="s">
        <v>432</v>
      </c>
      <c r="E577" s="180" t="s">
        <v>619</v>
      </c>
      <c r="F577" s="181" t="s">
        <v>620</v>
      </c>
      <c r="G577" s="182" t="s">
        <v>460</v>
      </c>
      <c r="H577" s="183">
        <v>1</v>
      </c>
      <c r="I577" s="184"/>
      <c r="J577" s="184">
        <f>ROUND(I577*H577,2)</f>
        <v>0</v>
      </c>
      <c r="K577" s="185"/>
      <c r="L577" s="186"/>
      <c r="M577" s="187" t="s">
        <v>1</v>
      </c>
      <c r="N577" s="188" t="s">
        <v>36</v>
      </c>
      <c r="O577" s="147">
        <v>0</v>
      </c>
      <c r="P577" s="147">
        <f>O577*H577</f>
        <v>0</v>
      </c>
      <c r="Q577" s="147">
        <v>0</v>
      </c>
      <c r="R577" s="147">
        <f>Q577*H577</f>
        <v>0</v>
      </c>
      <c r="S577" s="147">
        <v>0</v>
      </c>
      <c r="T577" s="148">
        <f>S577*H577</f>
        <v>0</v>
      </c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R577" s="149" t="s">
        <v>436</v>
      </c>
      <c r="AT577" s="149" t="s">
        <v>432</v>
      </c>
      <c r="AU577" s="149" t="s">
        <v>78</v>
      </c>
      <c r="AY577" s="18" t="s">
        <v>128</v>
      </c>
      <c r="BE577" s="150">
        <f>IF(N577="základní",J577,0)</f>
        <v>0</v>
      </c>
      <c r="BF577" s="150">
        <f>IF(N577="snížená",J577,0)</f>
        <v>0</v>
      </c>
      <c r="BG577" s="150">
        <f>IF(N577="zákl. přenesená",J577,0)</f>
        <v>0</v>
      </c>
      <c r="BH577" s="150">
        <f>IF(N577="sníž. přenesená",J577,0)</f>
        <v>0</v>
      </c>
      <c r="BI577" s="150">
        <f>IF(N577="nulová",J577,0)</f>
        <v>0</v>
      </c>
      <c r="BJ577" s="18" t="s">
        <v>76</v>
      </c>
      <c r="BK577" s="150">
        <f>ROUND(I577*H577,2)</f>
        <v>0</v>
      </c>
      <c r="BL577" s="18" t="s">
        <v>390</v>
      </c>
      <c r="BM577" s="149" t="s">
        <v>621</v>
      </c>
    </row>
    <row r="578" spans="1:65" s="2" customFormat="1" ht="16.5" customHeight="1">
      <c r="A578" s="30"/>
      <c r="B578" s="137"/>
      <c r="C578" s="138" t="s">
        <v>622</v>
      </c>
      <c r="D578" s="138" t="s">
        <v>133</v>
      </c>
      <c r="E578" s="139" t="s">
        <v>623</v>
      </c>
      <c r="F578" s="140" t="s">
        <v>624</v>
      </c>
      <c r="G578" s="141" t="s">
        <v>460</v>
      </c>
      <c r="H578" s="142">
        <v>1</v>
      </c>
      <c r="I578" s="143"/>
      <c r="J578" s="143">
        <f>ROUND(I578*H578,2)</f>
        <v>0</v>
      </c>
      <c r="K578" s="144"/>
      <c r="L578" s="31"/>
      <c r="M578" s="145" t="s">
        <v>1</v>
      </c>
      <c r="N578" s="146" t="s">
        <v>36</v>
      </c>
      <c r="O578" s="147">
        <v>1.313</v>
      </c>
      <c r="P578" s="147">
        <f>O578*H578</f>
        <v>1.313</v>
      </c>
      <c r="Q578" s="147">
        <v>0.00139</v>
      </c>
      <c r="R578" s="147">
        <f>Q578*H578</f>
        <v>0.00139</v>
      </c>
      <c r="S578" s="147">
        <v>0</v>
      </c>
      <c r="T578" s="148">
        <f>S578*H578</f>
        <v>0</v>
      </c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R578" s="149" t="s">
        <v>390</v>
      </c>
      <c r="AT578" s="149" t="s">
        <v>133</v>
      </c>
      <c r="AU578" s="149" t="s">
        <v>78</v>
      </c>
      <c r="AY578" s="18" t="s">
        <v>128</v>
      </c>
      <c r="BE578" s="150">
        <f>IF(N578="základní",J578,0)</f>
        <v>0</v>
      </c>
      <c r="BF578" s="150">
        <f>IF(N578="snížená",J578,0)</f>
        <v>0</v>
      </c>
      <c r="BG578" s="150">
        <f>IF(N578="zákl. přenesená",J578,0)</f>
        <v>0</v>
      </c>
      <c r="BH578" s="150">
        <f>IF(N578="sníž. přenesená",J578,0)</f>
        <v>0</v>
      </c>
      <c r="BI578" s="150">
        <f>IF(N578="nulová",J578,0)</f>
        <v>0</v>
      </c>
      <c r="BJ578" s="18" t="s">
        <v>76</v>
      </c>
      <c r="BK578" s="150">
        <f>ROUND(I578*H578,2)</f>
        <v>0</v>
      </c>
      <c r="BL578" s="18" t="s">
        <v>390</v>
      </c>
      <c r="BM578" s="149" t="s">
        <v>625</v>
      </c>
    </row>
    <row r="579" spans="1:65" s="2" customFormat="1" ht="16.5" customHeight="1">
      <c r="A579" s="30"/>
      <c r="B579" s="137"/>
      <c r="C579" s="179" t="s">
        <v>626</v>
      </c>
      <c r="D579" s="179" t="s">
        <v>432</v>
      </c>
      <c r="E579" s="180" t="s">
        <v>627</v>
      </c>
      <c r="F579" s="181" t="s">
        <v>628</v>
      </c>
      <c r="G579" s="182" t="s">
        <v>460</v>
      </c>
      <c r="H579" s="183">
        <v>1</v>
      </c>
      <c r="I579" s="184"/>
      <c r="J579" s="184">
        <f>ROUND(I579*H579,2)</f>
        <v>0</v>
      </c>
      <c r="K579" s="185"/>
      <c r="L579" s="186"/>
      <c r="M579" s="187" t="s">
        <v>1</v>
      </c>
      <c r="N579" s="188" t="s">
        <v>36</v>
      </c>
      <c r="O579" s="147">
        <v>0</v>
      </c>
      <c r="P579" s="147">
        <f>O579*H579</f>
        <v>0</v>
      </c>
      <c r="Q579" s="147">
        <v>0.0135</v>
      </c>
      <c r="R579" s="147">
        <f>Q579*H579</f>
        <v>0.0135</v>
      </c>
      <c r="S579" s="147">
        <v>0</v>
      </c>
      <c r="T579" s="148">
        <f>S579*H579</f>
        <v>0</v>
      </c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R579" s="149" t="s">
        <v>436</v>
      </c>
      <c r="AT579" s="149" t="s">
        <v>432</v>
      </c>
      <c r="AU579" s="149" t="s">
        <v>78</v>
      </c>
      <c r="AY579" s="18" t="s">
        <v>128</v>
      </c>
      <c r="BE579" s="150">
        <f>IF(N579="základní",J579,0)</f>
        <v>0</v>
      </c>
      <c r="BF579" s="150">
        <f>IF(N579="snížená",J579,0)</f>
        <v>0</v>
      </c>
      <c r="BG579" s="150">
        <f>IF(N579="zákl. přenesená",J579,0)</f>
        <v>0</v>
      </c>
      <c r="BH579" s="150">
        <f>IF(N579="sníž. přenesená",J579,0)</f>
        <v>0</v>
      </c>
      <c r="BI579" s="150">
        <f>IF(N579="nulová",J579,0)</f>
        <v>0</v>
      </c>
      <c r="BJ579" s="18" t="s">
        <v>76</v>
      </c>
      <c r="BK579" s="150">
        <f>ROUND(I579*H579,2)</f>
        <v>0</v>
      </c>
      <c r="BL579" s="18" t="s">
        <v>390</v>
      </c>
      <c r="BM579" s="149" t="s">
        <v>629</v>
      </c>
    </row>
    <row r="580" spans="1:65" s="2" customFormat="1" ht="16.5" customHeight="1">
      <c r="A580" s="30"/>
      <c r="B580" s="137"/>
      <c r="C580" s="138" t="s">
        <v>630</v>
      </c>
      <c r="D580" s="138" t="s">
        <v>133</v>
      </c>
      <c r="E580" s="139" t="s">
        <v>631</v>
      </c>
      <c r="F580" s="140" t="s">
        <v>632</v>
      </c>
      <c r="G580" s="141" t="s">
        <v>576</v>
      </c>
      <c r="H580" s="142">
        <v>29</v>
      </c>
      <c r="I580" s="143"/>
      <c r="J580" s="143">
        <f>ROUND(I580*H580,2)</f>
        <v>0</v>
      </c>
      <c r="K580" s="144"/>
      <c r="L580" s="31"/>
      <c r="M580" s="145" t="s">
        <v>1</v>
      </c>
      <c r="N580" s="146" t="s">
        <v>36</v>
      </c>
      <c r="O580" s="147">
        <v>1.1</v>
      </c>
      <c r="P580" s="147">
        <f>O580*H580</f>
        <v>31.900000000000002</v>
      </c>
      <c r="Q580" s="147">
        <v>0.00326</v>
      </c>
      <c r="R580" s="147">
        <f>Q580*H580</f>
        <v>0.09454</v>
      </c>
      <c r="S580" s="147">
        <v>0</v>
      </c>
      <c r="T580" s="148">
        <f>S580*H580</f>
        <v>0</v>
      </c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R580" s="149" t="s">
        <v>390</v>
      </c>
      <c r="AT580" s="149" t="s">
        <v>133</v>
      </c>
      <c r="AU580" s="149" t="s">
        <v>78</v>
      </c>
      <c r="AY580" s="18" t="s">
        <v>128</v>
      </c>
      <c r="BE580" s="150">
        <f>IF(N580="základní",J580,0)</f>
        <v>0</v>
      </c>
      <c r="BF580" s="150">
        <f>IF(N580="snížená",J580,0)</f>
        <v>0</v>
      </c>
      <c r="BG580" s="150">
        <f>IF(N580="zákl. přenesená",J580,0)</f>
        <v>0</v>
      </c>
      <c r="BH580" s="150">
        <f>IF(N580="sníž. přenesená",J580,0)</f>
        <v>0</v>
      </c>
      <c r="BI580" s="150">
        <f>IF(N580="nulová",J580,0)</f>
        <v>0</v>
      </c>
      <c r="BJ580" s="18" t="s">
        <v>76</v>
      </c>
      <c r="BK580" s="150">
        <f>ROUND(I580*H580,2)</f>
        <v>0</v>
      </c>
      <c r="BL580" s="18" t="s">
        <v>390</v>
      </c>
      <c r="BM580" s="149" t="s">
        <v>633</v>
      </c>
    </row>
    <row r="581" spans="2:51" s="14" customFormat="1" ht="12">
      <c r="B581" s="158"/>
      <c r="D581" s="152" t="s">
        <v>140</v>
      </c>
      <c r="E581" s="159" t="s">
        <v>1</v>
      </c>
      <c r="F581" s="160" t="s">
        <v>578</v>
      </c>
      <c r="H581" s="161">
        <v>6</v>
      </c>
      <c r="L581" s="158"/>
      <c r="M581" s="162"/>
      <c r="N581" s="163"/>
      <c r="O581" s="163"/>
      <c r="P581" s="163"/>
      <c r="Q581" s="163"/>
      <c r="R581" s="163"/>
      <c r="S581" s="163"/>
      <c r="T581" s="164"/>
      <c r="AT581" s="159" t="s">
        <v>140</v>
      </c>
      <c r="AU581" s="159" t="s">
        <v>78</v>
      </c>
      <c r="AV581" s="14" t="s">
        <v>78</v>
      </c>
      <c r="AW581" s="14" t="s">
        <v>28</v>
      </c>
      <c r="AX581" s="14" t="s">
        <v>71</v>
      </c>
      <c r="AY581" s="159" t="s">
        <v>128</v>
      </c>
    </row>
    <row r="582" spans="2:51" s="14" customFormat="1" ht="12">
      <c r="B582" s="158"/>
      <c r="D582" s="152" t="s">
        <v>140</v>
      </c>
      <c r="E582" s="159" t="s">
        <v>1</v>
      </c>
      <c r="F582" s="160" t="s">
        <v>634</v>
      </c>
      <c r="H582" s="161">
        <v>7</v>
      </c>
      <c r="L582" s="158"/>
      <c r="M582" s="162"/>
      <c r="N582" s="163"/>
      <c r="O582" s="163"/>
      <c r="P582" s="163"/>
      <c r="Q582" s="163"/>
      <c r="R582" s="163"/>
      <c r="S582" s="163"/>
      <c r="T582" s="164"/>
      <c r="AT582" s="159" t="s">
        <v>140</v>
      </c>
      <c r="AU582" s="159" t="s">
        <v>78</v>
      </c>
      <c r="AV582" s="14" t="s">
        <v>78</v>
      </c>
      <c r="AW582" s="14" t="s">
        <v>28</v>
      </c>
      <c r="AX582" s="14" t="s">
        <v>71</v>
      </c>
      <c r="AY582" s="159" t="s">
        <v>128</v>
      </c>
    </row>
    <row r="583" spans="2:51" s="14" customFormat="1" ht="12">
      <c r="B583" s="158"/>
      <c r="D583" s="152" t="s">
        <v>140</v>
      </c>
      <c r="E583" s="159" t="s">
        <v>1</v>
      </c>
      <c r="F583" s="160" t="s">
        <v>635</v>
      </c>
      <c r="H583" s="161">
        <v>8</v>
      </c>
      <c r="L583" s="158"/>
      <c r="M583" s="162"/>
      <c r="N583" s="163"/>
      <c r="O583" s="163"/>
      <c r="P583" s="163"/>
      <c r="Q583" s="163"/>
      <c r="R583" s="163"/>
      <c r="S583" s="163"/>
      <c r="T583" s="164"/>
      <c r="AT583" s="159" t="s">
        <v>140</v>
      </c>
      <c r="AU583" s="159" t="s">
        <v>78</v>
      </c>
      <c r="AV583" s="14" t="s">
        <v>78</v>
      </c>
      <c r="AW583" s="14" t="s">
        <v>28</v>
      </c>
      <c r="AX583" s="14" t="s">
        <v>71</v>
      </c>
      <c r="AY583" s="159" t="s">
        <v>128</v>
      </c>
    </row>
    <row r="584" spans="2:51" s="14" customFormat="1" ht="12">
      <c r="B584" s="158"/>
      <c r="D584" s="152" t="s">
        <v>140</v>
      </c>
      <c r="E584" s="159" t="s">
        <v>1</v>
      </c>
      <c r="F584" s="160" t="s">
        <v>636</v>
      </c>
      <c r="H584" s="161">
        <v>8</v>
      </c>
      <c r="L584" s="158"/>
      <c r="M584" s="162"/>
      <c r="N584" s="163"/>
      <c r="O584" s="163"/>
      <c r="P584" s="163"/>
      <c r="Q584" s="163"/>
      <c r="R584" s="163"/>
      <c r="S584" s="163"/>
      <c r="T584" s="164"/>
      <c r="AT584" s="159" t="s">
        <v>140</v>
      </c>
      <c r="AU584" s="159" t="s">
        <v>78</v>
      </c>
      <c r="AV584" s="14" t="s">
        <v>78</v>
      </c>
      <c r="AW584" s="14" t="s">
        <v>28</v>
      </c>
      <c r="AX584" s="14" t="s">
        <v>71</v>
      </c>
      <c r="AY584" s="159" t="s">
        <v>128</v>
      </c>
    </row>
    <row r="585" spans="2:51" s="16" customFormat="1" ht="12">
      <c r="B585" s="172"/>
      <c r="D585" s="152" t="s">
        <v>140</v>
      </c>
      <c r="E585" s="173" t="s">
        <v>1</v>
      </c>
      <c r="F585" s="174" t="s">
        <v>187</v>
      </c>
      <c r="H585" s="175">
        <v>29</v>
      </c>
      <c r="L585" s="172"/>
      <c r="M585" s="176"/>
      <c r="N585" s="177"/>
      <c r="O585" s="177"/>
      <c r="P585" s="177"/>
      <c r="Q585" s="177"/>
      <c r="R585" s="177"/>
      <c r="S585" s="177"/>
      <c r="T585" s="178"/>
      <c r="AT585" s="173" t="s">
        <v>140</v>
      </c>
      <c r="AU585" s="173" t="s">
        <v>78</v>
      </c>
      <c r="AV585" s="16" t="s">
        <v>137</v>
      </c>
      <c r="AW585" s="16" t="s">
        <v>28</v>
      </c>
      <c r="AX585" s="16" t="s">
        <v>76</v>
      </c>
      <c r="AY585" s="173" t="s">
        <v>128</v>
      </c>
    </row>
    <row r="586" spans="1:65" s="2" customFormat="1" ht="16.5" customHeight="1">
      <c r="A586" s="30"/>
      <c r="B586" s="137"/>
      <c r="C586" s="179" t="s">
        <v>637</v>
      </c>
      <c r="D586" s="179" t="s">
        <v>432</v>
      </c>
      <c r="E586" s="180" t="s">
        <v>638</v>
      </c>
      <c r="F586" s="181" t="s">
        <v>639</v>
      </c>
      <c r="G586" s="182" t="s">
        <v>460</v>
      </c>
      <c r="H586" s="183">
        <v>13</v>
      </c>
      <c r="I586" s="184"/>
      <c r="J586" s="184">
        <f>ROUND(I586*H586,2)</f>
        <v>0</v>
      </c>
      <c r="K586" s="185"/>
      <c r="L586" s="186"/>
      <c r="M586" s="187" t="s">
        <v>1</v>
      </c>
      <c r="N586" s="188" t="s">
        <v>36</v>
      </c>
      <c r="O586" s="147">
        <v>0</v>
      </c>
      <c r="P586" s="147">
        <f>O586*H586</f>
        <v>0</v>
      </c>
      <c r="Q586" s="147">
        <v>0.012</v>
      </c>
      <c r="R586" s="147">
        <f>Q586*H586</f>
        <v>0.156</v>
      </c>
      <c r="S586" s="147">
        <v>0</v>
      </c>
      <c r="T586" s="148">
        <f>S586*H586</f>
        <v>0</v>
      </c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R586" s="149" t="s">
        <v>436</v>
      </c>
      <c r="AT586" s="149" t="s">
        <v>432</v>
      </c>
      <c r="AU586" s="149" t="s">
        <v>78</v>
      </c>
      <c r="AY586" s="18" t="s">
        <v>128</v>
      </c>
      <c r="BE586" s="150">
        <f>IF(N586="základní",J586,0)</f>
        <v>0</v>
      </c>
      <c r="BF586" s="150">
        <f>IF(N586="snížená",J586,0)</f>
        <v>0</v>
      </c>
      <c r="BG586" s="150">
        <f>IF(N586="zákl. přenesená",J586,0)</f>
        <v>0</v>
      </c>
      <c r="BH586" s="150">
        <f>IF(N586="sníž. přenesená",J586,0)</f>
        <v>0</v>
      </c>
      <c r="BI586" s="150">
        <f>IF(N586="nulová",J586,0)</f>
        <v>0</v>
      </c>
      <c r="BJ586" s="18" t="s">
        <v>76</v>
      </c>
      <c r="BK586" s="150">
        <f>ROUND(I586*H586,2)</f>
        <v>0</v>
      </c>
      <c r="BL586" s="18" t="s">
        <v>390</v>
      </c>
      <c r="BM586" s="149" t="s">
        <v>640</v>
      </c>
    </row>
    <row r="587" spans="2:51" s="14" customFormat="1" ht="12">
      <c r="B587" s="158"/>
      <c r="D587" s="152" t="s">
        <v>140</v>
      </c>
      <c r="E587" s="159" t="s">
        <v>1</v>
      </c>
      <c r="F587" s="160" t="s">
        <v>641</v>
      </c>
      <c r="H587" s="161">
        <v>2</v>
      </c>
      <c r="L587" s="158"/>
      <c r="M587" s="162"/>
      <c r="N587" s="163"/>
      <c r="O587" s="163"/>
      <c r="P587" s="163"/>
      <c r="Q587" s="163"/>
      <c r="R587" s="163"/>
      <c r="S587" s="163"/>
      <c r="T587" s="164"/>
      <c r="AT587" s="159" t="s">
        <v>140</v>
      </c>
      <c r="AU587" s="159" t="s">
        <v>78</v>
      </c>
      <c r="AV587" s="14" t="s">
        <v>78</v>
      </c>
      <c r="AW587" s="14" t="s">
        <v>28</v>
      </c>
      <c r="AX587" s="14" t="s">
        <v>71</v>
      </c>
      <c r="AY587" s="159" t="s">
        <v>128</v>
      </c>
    </row>
    <row r="588" spans="2:51" s="14" customFormat="1" ht="12">
      <c r="B588" s="158"/>
      <c r="D588" s="152" t="s">
        <v>140</v>
      </c>
      <c r="E588" s="159" t="s">
        <v>1</v>
      </c>
      <c r="F588" s="160" t="s">
        <v>642</v>
      </c>
      <c r="H588" s="161">
        <v>3</v>
      </c>
      <c r="L588" s="158"/>
      <c r="M588" s="162"/>
      <c r="N588" s="163"/>
      <c r="O588" s="163"/>
      <c r="P588" s="163"/>
      <c r="Q588" s="163"/>
      <c r="R588" s="163"/>
      <c r="S588" s="163"/>
      <c r="T588" s="164"/>
      <c r="AT588" s="159" t="s">
        <v>140</v>
      </c>
      <c r="AU588" s="159" t="s">
        <v>78</v>
      </c>
      <c r="AV588" s="14" t="s">
        <v>78</v>
      </c>
      <c r="AW588" s="14" t="s">
        <v>28</v>
      </c>
      <c r="AX588" s="14" t="s">
        <v>71</v>
      </c>
      <c r="AY588" s="159" t="s">
        <v>128</v>
      </c>
    </row>
    <row r="589" spans="2:51" s="14" customFormat="1" ht="12">
      <c r="B589" s="158"/>
      <c r="D589" s="152" t="s">
        <v>140</v>
      </c>
      <c r="E589" s="159" t="s">
        <v>1</v>
      </c>
      <c r="F589" s="160" t="s">
        <v>643</v>
      </c>
      <c r="H589" s="161">
        <v>4</v>
      </c>
      <c r="L589" s="158"/>
      <c r="M589" s="162"/>
      <c r="N589" s="163"/>
      <c r="O589" s="163"/>
      <c r="P589" s="163"/>
      <c r="Q589" s="163"/>
      <c r="R589" s="163"/>
      <c r="S589" s="163"/>
      <c r="T589" s="164"/>
      <c r="AT589" s="159" t="s">
        <v>140</v>
      </c>
      <c r="AU589" s="159" t="s">
        <v>78</v>
      </c>
      <c r="AV589" s="14" t="s">
        <v>78</v>
      </c>
      <c r="AW589" s="14" t="s">
        <v>28</v>
      </c>
      <c r="AX589" s="14" t="s">
        <v>71</v>
      </c>
      <c r="AY589" s="159" t="s">
        <v>128</v>
      </c>
    </row>
    <row r="590" spans="2:51" s="14" customFormat="1" ht="12">
      <c r="B590" s="158"/>
      <c r="D590" s="152" t="s">
        <v>140</v>
      </c>
      <c r="E590" s="159" t="s">
        <v>1</v>
      </c>
      <c r="F590" s="160" t="s">
        <v>644</v>
      </c>
      <c r="H590" s="161">
        <v>4</v>
      </c>
      <c r="L590" s="158"/>
      <c r="M590" s="162"/>
      <c r="N590" s="163"/>
      <c r="O590" s="163"/>
      <c r="P590" s="163"/>
      <c r="Q590" s="163"/>
      <c r="R590" s="163"/>
      <c r="S590" s="163"/>
      <c r="T590" s="164"/>
      <c r="AT590" s="159" t="s">
        <v>140</v>
      </c>
      <c r="AU590" s="159" t="s">
        <v>78</v>
      </c>
      <c r="AV590" s="14" t="s">
        <v>78</v>
      </c>
      <c r="AW590" s="14" t="s">
        <v>28</v>
      </c>
      <c r="AX590" s="14" t="s">
        <v>71</v>
      </c>
      <c r="AY590" s="159" t="s">
        <v>128</v>
      </c>
    </row>
    <row r="591" spans="2:51" s="16" customFormat="1" ht="12">
      <c r="B591" s="172"/>
      <c r="D591" s="152" t="s">
        <v>140</v>
      </c>
      <c r="E591" s="173" t="s">
        <v>1</v>
      </c>
      <c r="F591" s="174" t="s">
        <v>187</v>
      </c>
      <c r="H591" s="175">
        <v>13</v>
      </c>
      <c r="L591" s="172"/>
      <c r="M591" s="176"/>
      <c r="N591" s="177"/>
      <c r="O591" s="177"/>
      <c r="P591" s="177"/>
      <c r="Q591" s="177"/>
      <c r="R591" s="177"/>
      <c r="S591" s="177"/>
      <c r="T591" s="178"/>
      <c r="AT591" s="173" t="s">
        <v>140</v>
      </c>
      <c r="AU591" s="173" t="s">
        <v>78</v>
      </c>
      <c r="AV591" s="16" t="s">
        <v>137</v>
      </c>
      <c r="AW591" s="16" t="s">
        <v>28</v>
      </c>
      <c r="AX591" s="16" t="s">
        <v>76</v>
      </c>
      <c r="AY591" s="173" t="s">
        <v>128</v>
      </c>
    </row>
    <row r="592" spans="1:65" s="2" customFormat="1" ht="16.5" customHeight="1">
      <c r="A592" s="30"/>
      <c r="B592" s="137"/>
      <c r="C592" s="179" t="s">
        <v>645</v>
      </c>
      <c r="D592" s="179" t="s">
        <v>432</v>
      </c>
      <c r="E592" s="180" t="s">
        <v>646</v>
      </c>
      <c r="F592" s="181" t="s">
        <v>647</v>
      </c>
      <c r="G592" s="182" t="s">
        <v>460</v>
      </c>
      <c r="H592" s="183">
        <v>15</v>
      </c>
      <c r="I592" s="184"/>
      <c r="J592" s="184">
        <f>ROUND(I592*H592,2)</f>
        <v>0</v>
      </c>
      <c r="K592" s="185"/>
      <c r="L592" s="186"/>
      <c r="M592" s="187" t="s">
        <v>1</v>
      </c>
      <c r="N592" s="188" t="s">
        <v>36</v>
      </c>
      <c r="O592" s="147">
        <v>0</v>
      </c>
      <c r="P592" s="147">
        <f>O592*H592</f>
        <v>0</v>
      </c>
      <c r="Q592" s="147">
        <v>0.007</v>
      </c>
      <c r="R592" s="147">
        <f>Q592*H592</f>
        <v>0.105</v>
      </c>
      <c r="S592" s="147">
        <v>0</v>
      </c>
      <c r="T592" s="148">
        <f>S592*H592</f>
        <v>0</v>
      </c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R592" s="149" t="s">
        <v>436</v>
      </c>
      <c r="AT592" s="149" t="s">
        <v>432</v>
      </c>
      <c r="AU592" s="149" t="s">
        <v>78</v>
      </c>
      <c r="AY592" s="18" t="s">
        <v>128</v>
      </c>
      <c r="BE592" s="150">
        <f>IF(N592="základní",J592,0)</f>
        <v>0</v>
      </c>
      <c r="BF592" s="150">
        <f>IF(N592="snížená",J592,0)</f>
        <v>0</v>
      </c>
      <c r="BG592" s="150">
        <f>IF(N592="zákl. přenesená",J592,0)</f>
        <v>0</v>
      </c>
      <c r="BH592" s="150">
        <f>IF(N592="sníž. přenesená",J592,0)</f>
        <v>0</v>
      </c>
      <c r="BI592" s="150">
        <f>IF(N592="nulová",J592,0)</f>
        <v>0</v>
      </c>
      <c r="BJ592" s="18" t="s">
        <v>76</v>
      </c>
      <c r="BK592" s="150">
        <f>ROUND(I592*H592,2)</f>
        <v>0</v>
      </c>
      <c r="BL592" s="18" t="s">
        <v>390</v>
      </c>
      <c r="BM592" s="149" t="s">
        <v>648</v>
      </c>
    </row>
    <row r="593" spans="2:51" s="14" customFormat="1" ht="12">
      <c r="B593" s="158"/>
      <c r="D593" s="152" t="s">
        <v>140</v>
      </c>
      <c r="E593" s="159" t="s">
        <v>1</v>
      </c>
      <c r="F593" s="160" t="s">
        <v>649</v>
      </c>
      <c r="H593" s="161">
        <v>4</v>
      </c>
      <c r="L593" s="158"/>
      <c r="M593" s="162"/>
      <c r="N593" s="163"/>
      <c r="O593" s="163"/>
      <c r="P593" s="163"/>
      <c r="Q593" s="163"/>
      <c r="R593" s="163"/>
      <c r="S593" s="163"/>
      <c r="T593" s="164"/>
      <c r="AT593" s="159" t="s">
        <v>140</v>
      </c>
      <c r="AU593" s="159" t="s">
        <v>78</v>
      </c>
      <c r="AV593" s="14" t="s">
        <v>78</v>
      </c>
      <c r="AW593" s="14" t="s">
        <v>28</v>
      </c>
      <c r="AX593" s="14" t="s">
        <v>71</v>
      </c>
      <c r="AY593" s="159" t="s">
        <v>128</v>
      </c>
    </row>
    <row r="594" spans="2:51" s="14" customFormat="1" ht="12">
      <c r="B594" s="158"/>
      <c r="D594" s="152" t="s">
        <v>140</v>
      </c>
      <c r="E594" s="159" t="s">
        <v>1</v>
      </c>
      <c r="F594" s="160" t="s">
        <v>642</v>
      </c>
      <c r="H594" s="161">
        <v>3</v>
      </c>
      <c r="L594" s="158"/>
      <c r="M594" s="162"/>
      <c r="N594" s="163"/>
      <c r="O594" s="163"/>
      <c r="P594" s="163"/>
      <c r="Q594" s="163"/>
      <c r="R594" s="163"/>
      <c r="S594" s="163"/>
      <c r="T594" s="164"/>
      <c r="AT594" s="159" t="s">
        <v>140</v>
      </c>
      <c r="AU594" s="159" t="s">
        <v>78</v>
      </c>
      <c r="AV594" s="14" t="s">
        <v>78</v>
      </c>
      <c r="AW594" s="14" t="s">
        <v>28</v>
      </c>
      <c r="AX594" s="14" t="s">
        <v>71</v>
      </c>
      <c r="AY594" s="159" t="s">
        <v>128</v>
      </c>
    </row>
    <row r="595" spans="2:51" s="14" customFormat="1" ht="12">
      <c r="B595" s="158"/>
      <c r="D595" s="152" t="s">
        <v>140</v>
      </c>
      <c r="E595" s="159" t="s">
        <v>1</v>
      </c>
      <c r="F595" s="160" t="s">
        <v>643</v>
      </c>
      <c r="H595" s="161">
        <v>4</v>
      </c>
      <c r="L595" s="158"/>
      <c r="M595" s="162"/>
      <c r="N595" s="163"/>
      <c r="O595" s="163"/>
      <c r="P595" s="163"/>
      <c r="Q595" s="163"/>
      <c r="R595" s="163"/>
      <c r="S595" s="163"/>
      <c r="T595" s="164"/>
      <c r="AT595" s="159" t="s">
        <v>140</v>
      </c>
      <c r="AU595" s="159" t="s">
        <v>78</v>
      </c>
      <c r="AV595" s="14" t="s">
        <v>78</v>
      </c>
      <c r="AW595" s="14" t="s">
        <v>28</v>
      </c>
      <c r="AX595" s="14" t="s">
        <v>71</v>
      </c>
      <c r="AY595" s="159" t="s">
        <v>128</v>
      </c>
    </row>
    <row r="596" spans="2:51" s="14" customFormat="1" ht="12">
      <c r="B596" s="158"/>
      <c r="D596" s="152" t="s">
        <v>140</v>
      </c>
      <c r="E596" s="159" t="s">
        <v>1</v>
      </c>
      <c r="F596" s="160" t="s">
        <v>644</v>
      </c>
      <c r="H596" s="161">
        <v>4</v>
      </c>
      <c r="L596" s="158"/>
      <c r="M596" s="162"/>
      <c r="N596" s="163"/>
      <c r="O596" s="163"/>
      <c r="P596" s="163"/>
      <c r="Q596" s="163"/>
      <c r="R596" s="163"/>
      <c r="S596" s="163"/>
      <c r="T596" s="164"/>
      <c r="AT596" s="159" t="s">
        <v>140</v>
      </c>
      <c r="AU596" s="159" t="s">
        <v>78</v>
      </c>
      <c r="AV596" s="14" t="s">
        <v>78</v>
      </c>
      <c r="AW596" s="14" t="s">
        <v>28</v>
      </c>
      <c r="AX596" s="14" t="s">
        <v>71</v>
      </c>
      <c r="AY596" s="159" t="s">
        <v>128</v>
      </c>
    </row>
    <row r="597" spans="2:51" s="16" customFormat="1" ht="12">
      <c r="B597" s="172"/>
      <c r="D597" s="152" t="s">
        <v>140</v>
      </c>
      <c r="E597" s="173" t="s">
        <v>1</v>
      </c>
      <c r="F597" s="174" t="s">
        <v>187</v>
      </c>
      <c r="H597" s="175">
        <v>15</v>
      </c>
      <c r="L597" s="172"/>
      <c r="M597" s="176"/>
      <c r="N597" s="177"/>
      <c r="O597" s="177"/>
      <c r="P597" s="177"/>
      <c r="Q597" s="177"/>
      <c r="R597" s="177"/>
      <c r="S597" s="177"/>
      <c r="T597" s="178"/>
      <c r="AT597" s="173" t="s">
        <v>140</v>
      </c>
      <c r="AU597" s="173" t="s">
        <v>78</v>
      </c>
      <c r="AV597" s="16" t="s">
        <v>137</v>
      </c>
      <c r="AW597" s="16" t="s">
        <v>28</v>
      </c>
      <c r="AX597" s="16" t="s">
        <v>76</v>
      </c>
      <c r="AY597" s="173" t="s">
        <v>128</v>
      </c>
    </row>
    <row r="598" spans="1:65" s="2" customFormat="1" ht="16.5" customHeight="1">
      <c r="A598" s="30"/>
      <c r="B598" s="137"/>
      <c r="C598" s="179" t="s">
        <v>650</v>
      </c>
      <c r="D598" s="179" t="s">
        <v>432</v>
      </c>
      <c r="E598" s="180" t="s">
        <v>651</v>
      </c>
      <c r="F598" s="181" t="s">
        <v>652</v>
      </c>
      <c r="G598" s="182" t="s">
        <v>460</v>
      </c>
      <c r="H598" s="183">
        <v>1</v>
      </c>
      <c r="I598" s="184"/>
      <c r="J598" s="184">
        <f>ROUND(I598*H598,2)</f>
        <v>0</v>
      </c>
      <c r="K598" s="185"/>
      <c r="L598" s="186"/>
      <c r="M598" s="187" t="s">
        <v>1</v>
      </c>
      <c r="N598" s="188" t="s">
        <v>36</v>
      </c>
      <c r="O598" s="147">
        <v>0</v>
      </c>
      <c r="P598" s="147">
        <f>O598*H598</f>
        <v>0</v>
      </c>
      <c r="Q598" s="147">
        <v>0</v>
      </c>
      <c r="R598" s="147">
        <f>Q598*H598</f>
        <v>0</v>
      </c>
      <c r="S598" s="147">
        <v>0</v>
      </c>
      <c r="T598" s="148">
        <f>S598*H598</f>
        <v>0</v>
      </c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R598" s="149" t="s">
        <v>436</v>
      </c>
      <c r="AT598" s="149" t="s">
        <v>432</v>
      </c>
      <c r="AU598" s="149" t="s">
        <v>78</v>
      </c>
      <c r="AY598" s="18" t="s">
        <v>128</v>
      </c>
      <c r="BE598" s="150">
        <f>IF(N598="základní",J598,0)</f>
        <v>0</v>
      </c>
      <c r="BF598" s="150">
        <f>IF(N598="snížená",J598,0)</f>
        <v>0</v>
      </c>
      <c r="BG598" s="150">
        <f>IF(N598="zákl. přenesená",J598,0)</f>
        <v>0</v>
      </c>
      <c r="BH598" s="150">
        <f>IF(N598="sníž. přenesená",J598,0)</f>
        <v>0</v>
      </c>
      <c r="BI598" s="150">
        <f>IF(N598="nulová",J598,0)</f>
        <v>0</v>
      </c>
      <c r="BJ598" s="18" t="s">
        <v>76</v>
      </c>
      <c r="BK598" s="150">
        <f>ROUND(I598*H598,2)</f>
        <v>0</v>
      </c>
      <c r="BL598" s="18" t="s">
        <v>390</v>
      </c>
      <c r="BM598" s="149" t="s">
        <v>653</v>
      </c>
    </row>
    <row r="599" spans="1:65" s="2" customFormat="1" ht="16.5" customHeight="1">
      <c r="A599" s="30"/>
      <c r="B599" s="137"/>
      <c r="C599" s="138" t="s">
        <v>654</v>
      </c>
      <c r="D599" s="138" t="s">
        <v>133</v>
      </c>
      <c r="E599" s="139" t="s">
        <v>655</v>
      </c>
      <c r="F599" s="140" t="s">
        <v>656</v>
      </c>
      <c r="G599" s="141" t="s">
        <v>460</v>
      </c>
      <c r="H599" s="142">
        <v>28</v>
      </c>
      <c r="I599" s="143"/>
      <c r="J599" s="143">
        <f>ROUND(I599*H599,2)</f>
        <v>0</v>
      </c>
      <c r="K599" s="144"/>
      <c r="L599" s="31"/>
      <c r="M599" s="145" t="s">
        <v>1</v>
      </c>
      <c r="N599" s="146" t="s">
        <v>36</v>
      </c>
      <c r="O599" s="147">
        <v>0</v>
      </c>
      <c r="P599" s="147">
        <f>O599*H599</f>
        <v>0</v>
      </c>
      <c r="Q599" s="147">
        <v>0</v>
      </c>
      <c r="R599" s="147">
        <f>Q599*H599</f>
        <v>0</v>
      </c>
      <c r="S599" s="147">
        <v>0</v>
      </c>
      <c r="T599" s="148">
        <f>S599*H599</f>
        <v>0</v>
      </c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R599" s="149" t="s">
        <v>390</v>
      </c>
      <c r="AT599" s="149" t="s">
        <v>133</v>
      </c>
      <c r="AU599" s="149" t="s">
        <v>78</v>
      </c>
      <c r="AY599" s="18" t="s">
        <v>128</v>
      </c>
      <c r="BE599" s="150">
        <f>IF(N599="základní",J599,0)</f>
        <v>0</v>
      </c>
      <c r="BF599" s="150">
        <f>IF(N599="snížená",J599,0)</f>
        <v>0</v>
      </c>
      <c r="BG599" s="150">
        <f>IF(N599="zákl. přenesená",J599,0)</f>
        <v>0</v>
      </c>
      <c r="BH599" s="150">
        <f>IF(N599="sníž. přenesená",J599,0)</f>
        <v>0</v>
      </c>
      <c r="BI599" s="150">
        <f>IF(N599="nulová",J599,0)</f>
        <v>0</v>
      </c>
      <c r="BJ599" s="18" t="s">
        <v>76</v>
      </c>
      <c r="BK599" s="150">
        <f>ROUND(I599*H599,2)</f>
        <v>0</v>
      </c>
      <c r="BL599" s="18" t="s">
        <v>390</v>
      </c>
      <c r="BM599" s="149" t="s">
        <v>657</v>
      </c>
    </row>
    <row r="600" spans="1:65" s="2" customFormat="1" ht="16.5" customHeight="1">
      <c r="A600" s="30"/>
      <c r="B600" s="137"/>
      <c r="C600" s="138" t="s">
        <v>658</v>
      </c>
      <c r="D600" s="138" t="s">
        <v>133</v>
      </c>
      <c r="E600" s="139" t="s">
        <v>659</v>
      </c>
      <c r="F600" s="140" t="s">
        <v>660</v>
      </c>
      <c r="G600" s="141" t="s">
        <v>460</v>
      </c>
      <c r="H600" s="142">
        <v>2</v>
      </c>
      <c r="I600" s="143"/>
      <c r="J600" s="143">
        <f>ROUND(I600*H600,2)</f>
        <v>0</v>
      </c>
      <c r="K600" s="144"/>
      <c r="L600" s="31"/>
      <c r="M600" s="145" t="s">
        <v>1</v>
      </c>
      <c r="N600" s="146" t="s">
        <v>36</v>
      </c>
      <c r="O600" s="147">
        <v>0.4</v>
      </c>
      <c r="P600" s="147">
        <f>O600*H600</f>
        <v>0.8</v>
      </c>
      <c r="Q600" s="147">
        <v>0</v>
      </c>
      <c r="R600" s="147">
        <f>Q600*H600</f>
        <v>0</v>
      </c>
      <c r="S600" s="147">
        <v>0</v>
      </c>
      <c r="T600" s="148">
        <f>S600*H600</f>
        <v>0</v>
      </c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R600" s="149" t="s">
        <v>390</v>
      </c>
      <c r="AT600" s="149" t="s">
        <v>133</v>
      </c>
      <c r="AU600" s="149" t="s">
        <v>78</v>
      </c>
      <c r="AY600" s="18" t="s">
        <v>128</v>
      </c>
      <c r="BE600" s="150">
        <f>IF(N600="základní",J600,0)</f>
        <v>0</v>
      </c>
      <c r="BF600" s="150">
        <f>IF(N600="snížená",J600,0)</f>
        <v>0</v>
      </c>
      <c r="BG600" s="150">
        <f>IF(N600="zákl. přenesená",J600,0)</f>
        <v>0</v>
      </c>
      <c r="BH600" s="150">
        <f>IF(N600="sníž. přenesená",J600,0)</f>
        <v>0</v>
      </c>
      <c r="BI600" s="150">
        <f>IF(N600="nulová",J600,0)</f>
        <v>0</v>
      </c>
      <c r="BJ600" s="18" t="s">
        <v>76</v>
      </c>
      <c r="BK600" s="150">
        <f>ROUND(I600*H600,2)</f>
        <v>0</v>
      </c>
      <c r="BL600" s="18" t="s">
        <v>390</v>
      </c>
      <c r="BM600" s="149" t="s">
        <v>661</v>
      </c>
    </row>
    <row r="601" spans="2:51" s="14" customFormat="1" ht="12">
      <c r="B601" s="158"/>
      <c r="D601" s="152" t="s">
        <v>140</v>
      </c>
      <c r="E601" s="159" t="s">
        <v>1</v>
      </c>
      <c r="F601" s="160" t="s">
        <v>662</v>
      </c>
      <c r="H601" s="161">
        <v>2</v>
      </c>
      <c r="L601" s="158"/>
      <c r="M601" s="162"/>
      <c r="N601" s="163"/>
      <c r="O601" s="163"/>
      <c r="P601" s="163"/>
      <c r="Q601" s="163"/>
      <c r="R601" s="163"/>
      <c r="S601" s="163"/>
      <c r="T601" s="164"/>
      <c r="AT601" s="159" t="s">
        <v>140</v>
      </c>
      <c r="AU601" s="159" t="s">
        <v>78</v>
      </c>
      <c r="AV601" s="14" t="s">
        <v>78</v>
      </c>
      <c r="AW601" s="14" t="s">
        <v>28</v>
      </c>
      <c r="AX601" s="14" t="s">
        <v>76</v>
      </c>
      <c r="AY601" s="159" t="s">
        <v>128</v>
      </c>
    </row>
    <row r="602" spans="1:65" s="2" customFormat="1" ht="16.5" customHeight="1">
      <c r="A602" s="30"/>
      <c r="B602" s="137"/>
      <c r="C602" s="179" t="s">
        <v>663</v>
      </c>
      <c r="D602" s="179" t="s">
        <v>432</v>
      </c>
      <c r="E602" s="180" t="s">
        <v>664</v>
      </c>
      <c r="F602" s="181" t="s">
        <v>665</v>
      </c>
      <c r="G602" s="182" t="s">
        <v>460</v>
      </c>
      <c r="H602" s="183">
        <v>2</v>
      </c>
      <c r="I602" s="184"/>
      <c r="J602" s="184">
        <f>ROUND(I602*H602,2)</f>
        <v>0</v>
      </c>
      <c r="K602" s="185"/>
      <c r="L602" s="186"/>
      <c r="M602" s="187" t="s">
        <v>1</v>
      </c>
      <c r="N602" s="188" t="s">
        <v>36</v>
      </c>
      <c r="O602" s="147">
        <v>0</v>
      </c>
      <c r="P602" s="147">
        <f>O602*H602</f>
        <v>0</v>
      </c>
      <c r="Q602" s="147">
        <v>0.0008</v>
      </c>
      <c r="R602" s="147">
        <f>Q602*H602</f>
        <v>0.0016</v>
      </c>
      <c r="S602" s="147">
        <v>0</v>
      </c>
      <c r="T602" s="148">
        <f>S602*H602</f>
        <v>0</v>
      </c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R602" s="149" t="s">
        <v>436</v>
      </c>
      <c r="AT602" s="149" t="s">
        <v>432</v>
      </c>
      <c r="AU602" s="149" t="s">
        <v>78</v>
      </c>
      <c r="AY602" s="18" t="s">
        <v>128</v>
      </c>
      <c r="BE602" s="150">
        <f>IF(N602="základní",J602,0)</f>
        <v>0</v>
      </c>
      <c r="BF602" s="150">
        <f>IF(N602="snížená",J602,0)</f>
        <v>0</v>
      </c>
      <c r="BG602" s="150">
        <f>IF(N602="zákl. přenesená",J602,0)</f>
        <v>0</v>
      </c>
      <c r="BH602" s="150">
        <f>IF(N602="sníž. přenesená",J602,0)</f>
        <v>0</v>
      </c>
      <c r="BI602" s="150">
        <f>IF(N602="nulová",J602,0)</f>
        <v>0</v>
      </c>
      <c r="BJ602" s="18" t="s">
        <v>76</v>
      </c>
      <c r="BK602" s="150">
        <f>ROUND(I602*H602,2)</f>
        <v>0</v>
      </c>
      <c r="BL602" s="18" t="s">
        <v>390</v>
      </c>
      <c r="BM602" s="149" t="s">
        <v>666</v>
      </c>
    </row>
    <row r="603" spans="1:65" s="2" customFormat="1" ht="16.5" customHeight="1">
      <c r="A603" s="30"/>
      <c r="B603" s="137"/>
      <c r="C603" s="138" t="s">
        <v>667</v>
      </c>
      <c r="D603" s="138" t="s">
        <v>133</v>
      </c>
      <c r="E603" s="139" t="s">
        <v>668</v>
      </c>
      <c r="F603" s="140" t="s">
        <v>669</v>
      </c>
      <c r="G603" s="141" t="s">
        <v>460</v>
      </c>
      <c r="H603" s="142">
        <v>1</v>
      </c>
      <c r="I603" s="143"/>
      <c r="J603" s="143">
        <f>ROUND(I603*H603,2)</f>
        <v>0</v>
      </c>
      <c r="K603" s="144"/>
      <c r="L603" s="31"/>
      <c r="M603" s="145" t="s">
        <v>1</v>
      </c>
      <c r="N603" s="146" t="s">
        <v>36</v>
      </c>
      <c r="O603" s="147">
        <v>0.433</v>
      </c>
      <c r="P603" s="147">
        <f>O603*H603</f>
        <v>0.433</v>
      </c>
      <c r="Q603" s="147">
        <v>0</v>
      </c>
      <c r="R603" s="147">
        <f>Q603*H603</f>
        <v>0</v>
      </c>
      <c r="S603" s="147">
        <v>0</v>
      </c>
      <c r="T603" s="148">
        <f>S603*H603</f>
        <v>0</v>
      </c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R603" s="149" t="s">
        <v>390</v>
      </c>
      <c r="AT603" s="149" t="s">
        <v>133</v>
      </c>
      <c r="AU603" s="149" t="s">
        <v>78</v>
      </c>
      <c r="AY603" s="18" t="s">
        <v>128</v>
      </c>
      <c r="BE603" s="150">
        <f>IF(N603="základní",J603,0)</f>
        <v>0</v>
      </c>
      <c r="BF603" s="150">
        <f>IF(N603="snížená",J603,0)</f>
        <v>0</v>
      </c>
      <c r="BG603" s="150">
        <f>IF(N603="zákl. přenesená",J603,0)</f>
        <v>0</v>
      </c>
      <c r="BH603" s="150">
        <f>IF(N603="sníž. přenesená",J603,0)</f>
        <v>0</v>
      </c>
      <c r="BI603" s="150">
        <f>IF(N603="nulová",J603,0)</f>
        <v>0</v>
      </c>
      <c r="BJ603" s="18" t="s">
        <v>76</v>
      </c>
      <c r="BK603" s="150">
        <f>ROUND(I603*H603,2)</f>
        <v>0</v>
      </c>
      <c r="BL603" s="18" t="s">
        <v>390</v>
      </c>
      <c r="BM603" s="149" t="s">
        <v>670</v>
      </c>
    </row>
    <row r="604" spans="2:51" s="14" customFormat="1" ht="12">
      <c r="B604" s="158"/>
      <c r="D604" s="152" t="s">
        <v>140</v>
      </c>
      <c r="E604" s="159" t="s">
        <v>1</v>
      </c>
      <c r="F604" s="160" t="s">
        <v>596</v>
      </c>
      <c r="H604" s="161">
        <v>1</v>
      </c>
      <c r="L604" s="158"/>
      <c r="M604" s="162"/>
      <c r="N604" s="163"/>
      <c r="O604" s="163"/>
      <c r="P604" s="163"/>
      <c r="Q604" s="163"/>
      <c r="R604" s="163"/>
      <c r="S604" s="163"/>
      <c r="T604" s="164"/>
      <c r="AT604" s="159" t="s">
        <v>140</v>
      </c>
      <c r="AU604" s="159" t="s">
        <v>78</v>
      </c>
      <c r="AV604" s="14" t="s">
        <v>78</v>
      </c>
      <c r="AW604" s="14" t="s">
        <v>28</v>
      </c>
      <c r="AX604" s="14" t="s">
        <v>76</v>
      </c>
      <c r="AY604" s="159" t="s">
        <v>128</v>
      </c>
    </row>
    <row r="605" spans="1:65" s="2" customFormat="1" ht="21.75" customHeight="1">
      <c r="A605" s="30"/>
      <c r="B605" s="137"/>
      <c r="C605" s="179" t="s">
        <v>671</v>
      </c>
      <c r="D605" s="179" t="s">
        <v>432</v>
      </c>
      <c r="E605" s="180" t="s">
        <v>672</v>
      </c>
      <c r="F605" s="181" t="s">
        <v>673</v>
      </c>
      <c r="G605" s="182" t="s">
        <v>460</v>
      </c>
      <c r="H605" s="183">
        <v>1</v>
      </c>
      <c r="I605" s="184"/>
      <c r="J605" s="184">
        <f>ROUND(I605*H605,2)</f>
        <v>0</v>
      </c>
      <c r="K605" s="185"/>
      <c r="L605" s="186"/>
      <c r="M605" s="187" t="s">
        <v>1</v>
      </c>
      <c r="N605" s="188" t="s">
        <v>36</v>
      </c>
      <c r="O605" s="147">
        <v>0</v>
      </c>
      <c r="P605" s="147">
        <f>O605*H605</f>
        <v>0</v>
      </c>
      <c r="Q605" s="147">
        <v>0.00085</v>
      </c>
      <c r="R605" s="147">
        <f>Q605*H605</f>
        <v>0.00085</v>
      </c>
      <c r="S605" s="147">
        <v>0</v>
      </c>
      <c r="T605" s="148">
        <f>S605*H605</f>
        <v>0</v>
      </c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R605" s="149" t="s">
        <v>436</v>
      </c>
      <c r="AT605" s="149" t="s">
        <v>432</v>
      </c>
      <c r="AU605" s="149" t="s">
        <v>78</v>
      </c>
      <c r="AY605" s="18" t="s">
        <v>128</v>
      </c>
      <c r="BE605" s="150">
        <f>IF(N605="základní",J605,0)</f>
        <v>0</v>
      </c>
      <c r="BF605" s="150">
        <f>IF(N605="snížená",J605,0)</f>
        <v>0</v>
      </c>
      <c r="BG605" s="150">
        <f>IF(N605="zákl. přenesená",J605,0)</f>
        <v>0</v>
      </c>
      <c r="BH605" s="150">
        <f>IF(N605="sníž. přenesená",J605,0)</f>
        <v>0</v>
      </c>
      <c r="BI605" s="150">
        <f>IF(N605="nulová",J605,0)</f>
        <v>0</v>
      </c>
      <c r="BJ605" s="18" t="s">
        <v>76</v>
      </c>
      <c r="BK605" s="150">
        <f>ROUND(I605*H605,2)</f>
        <v>0</v>
      </c>
      <c r="BL605" s="18" t="s">
        <v>390</v>
      </c>
      <c r="BM605" s="149" t="s">
        <v>674</v>
      </c>
    </row>
    <row r="606" spans="1:65" s="2" customFormat="1" ht="16.5" customHeight="1">
      <c r="A606" s="30"/>
      <c r="B606" s="137"/>
      <c r="C606" s="138" t="s">
        <v>675</v>
      </c>
      <c r="D606" s="138" t="s">
        <v>133</v>
      </c>
      <c r="E606" s="139" t="s">
        <v>676</v>
      </c>
      <c r="F606" s="140" t="s">
        <v>677</v>
      </c>
      <c r="G606" s="141" t="s">
        <v>460</v>
      </c>
      <c r="H606" s="142">
        <v>1</v>
      </c>
      <c r="I606" s="143"/>
      <c r="J606" s="143">
        <f>ROUND(I606*H606,2)</f>
        <v>0</v>
      </c>
      <c r="K606" s="144"/>
      <c r="L606" s="31"/>
      <c r="M606" s="145" t="s">
        <v>1</v>
      </c>
      <c r="N606" s="146" t="s">
        <v>36</v>
      </c>
      <c r="O606" s="147">
        <v>0</v>
      </c>
      <c r="P606" s="147">
        <f>O606*H606</f>
        <v>0</v>
      </c>
      <c r="Q606" s="147">
        <v>0</v>
      </c>
      <c r="R606" s="147">
        <f>Q606*H606</f>
        <v>0</v>
      </c>
      <c r="S606" s="147">
        <v>0</v>
      </c>
      <c r="T606" s="148">
        <f>S606*H606</f>
        <v>0</v>
      </c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R606" s="149" t="s">
        <v>390</v>
      </c>
      <c r="AT606" s="149" t="s">
        <v>133</v>
      </c>
      <c r="AU606" s="149" t="s">
        <v>78</v>
      </c>
      <c r="AY606" s="18" t="s">
        <v>128</v>
      </c>
      <c r="BE606" s="150">
        <f>IF(N606="základní",J606,0)</f>
        <v>0</v>
      </c>
      <c r="BF606" s="150">
        <f>IF(N606="snížená",J606,0)</f>
        <v>0</v>
      </c>
      <c r="BG606" s="150">
        <f>IF(N606="zákl. přenesená",J606,0)</f>
        <v>0</v>
      </c>
      <c r="BH606" s="150">
        <f>IF(N606="sníž. přenesená",J606,0)</f>
        <v>0</v>
      </c>
      <c r="BI606" s="150">
        <f>IF(N606="nulová",J606,0)</f>
        <v>0</v>
      </c>
      <c r="BJ606" s="18" t="s">
        <v>76</v>
      </c>
      <c r="BK606" s="150">
        <f>ROUND(I606*H606,2)</f>
        <v>0</v>
      </c>
      <c r="BL606" s="18" t="s">
        <v>390</v>
      </c>
      <c r="BM606" s="149" t="s">
        <v>678</v>
      </c>
    </row>
    <row r="607" spans="1:65" s="2" customFormat="1" ht="16.5" customHeight="1">
      <c r="A607" s="30"/>
      <c r="B607" s="137"/>
      <c r="C607" s="138" t="s">
        <v>679</v>
      </c>
      <c r="D607" s="138" t="s">
        <v>133</v>
      </c>
      <c r="E607" s="139" t="s">
        <v>680</v>
      </c>
      <c r="F607" s="140" t="s">
        <v>681</v>
      </c>
      <c r="G607" s="141" t="s">
        <v>460</v>
      </c>
      <c r="H607" s="142">
        <v>29</v>
      </c>
      <c r="I607" s="143"/>
      <c r="J607" s="143">
        <f>ROUND(I607*H607,2)</f>
        <v>0</v>
      </c>
      <c r="K607" s="144"/>
      <c r="L607" s="31"/>
      <c r="M607" s="145" t="s">
        <v>1</v>
      </c>
      <c r="N607" s="146" t="s">
        <v>36</v>
      </c>
      <c r="O607" s="147">
        <v>0.33</v>
      </c>
      <c r="P607" s="147">
        <f>O607*H607</f>
        <v>9.57</v>
      </c>
      <c r="Q607" s="147">
        <v>0</v>
      </c>
      <c r="R607" s="147">
        <f>Q607*H607</f>
        <v>0</v>
      </c>
      <c r="S607" s="147">
        <v>0</v>
      </c>
      <c r="T607" s="148">
        <f>S607*H607</f>
        <v>0</v>
      </c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R607" s="149" t="s">
        <v>390</v>
      </c>
      <c r="AT607" s="149" t="s">
        <v>133</v>
      </c>
      <c r="AU607" s="149" t="s">
        <v>78</v>
      </c>
      <c r="AY607" s="18" t="s">
        <v>128</v>
      </c>
      <c r="BE607" s="150">
        <f>IF(N607="základní",J607,0)</f>
        <v>0</v>
      </c>
      <c r="BF607" s="150">
        <f>IF(N607="snížená",J607,0)</f>
        <v>0</v>
      </c>
      <c r="BG607" s="150">
        <f>IF(N607="zákl. přenesená",J607,0)</f>
        <v>0</v>
      </c>
      <c r="BH607" s="150">
        <f>IF(N607="sníž. přenesená",J607,0)</f>
        <v>0</v>
      </c>
      <c r="BI607" s="150">
        <f>IF(N607="nulová",J607,0)</f>
        <v>0</v>
      </c>
      <c r="BJ607" s="18" t="s">
        <v>76</v>
      </c>
      <c r="BK607" s="150">
        <f>ROUND(I607*H607,2)</f>
        <v>0</v>
      </c>
      <c r="BL607" s="18" t="s">
        <v>390</v>
      </c>
      <c r="BM607" s="149" t="s">
        <v>682</v>
      </c>
    </row>
    <row r="608" spans="2:51" s="14" customFormat="1" ht="12">
      <c r="B608" s="158"/>
      <c r="D608" s="152" t="s">
        <v>140</v>
      </c>
      <c r="E608" s="159" t="s">
        <v>1</v>
      </c>
      <c r="F608" s="160" t="s">
        <v>586</v>
      </c>
      <c r="H608" s="161">
        <v>6</v>
      </c>
      <c r="L608" s="158"/>
      <c r="M608" s="162"/>
      <c r="N608" s="163"/>
      <c r="O608" s="163"/>
      <c r="P608" s="163"/>
      <c r="Q608" s="163"/>
      <c r="R608" s="163"/>
      <c r="S608" s="163"/>
      <c r="T608" s="164"/>
      <c r="AT608" s="159" t="s">
        <v>140</v>
      </c>
      <c r="AU608" s="159" t="s">
        <v>78</v>
      </c>
      <c r="AV608" s="14" t="s">
        <v>78</v>
      </c>
      <c r="AW608" s="14" t="s">
        <v>28</v>
      </c>
      <c r="AX608" s="14" t="s">
        <v>71</v>
      </c>
      <c r="AY608" s="159" t="s">
        <v>128</v>
      </c>
    </row>
    <row r="609" spans="2:51" s="14" customFormat="1" ht="12">
      <c r="B609" s="158"/>
      <c r="D609" s="152" t="s">
        <v>140</v>
      </c>
      <c r="E609" s="159" t="s">
        <v>1</v>
      </c>
      <c r="F609" s="160" t="s">
        <v>587</v>
      </c>
      <c r="H609" s="161">
        <v>7</v>
      </c>
      <c r="L609" s="158"/>
      <c r="M609" s="162"/>
      <c r="N609" s="163"/>
      <c r="O609" s="163"/>
      <c r="P609" s="163"/>
      <c r="Q609" s="163"/>
      <c r="R609" s="163"/>
      <c r="S609" s="163"/>
      <c r="T609" s="164"/>
      <c r="AT609" s="159" t="s">
        <v>140</v>
      </c>
      <c r="AU609" s="159" t="s">
        <v>78</v>
      </c>
      <c r="AV609" s="14" t="s">
        <v>78</v>
      </c>
      <c r="AW609" s="14" t="s">
        <v>28</v>
      </c>
      <c r="AX609" s="14" t="s">
        <v>71</v>
      </c>
      <c r="AY609" s="159" t="s">
        <v>128</v>
      </c>
    </row>
    <row r="610" spans="2:51" s="14" customFormat="1" ht="12">
      <c r="B610" s="158"/>
      <c r="D610" s="152" t="s">
        <v>140</v>
      </c>
      <c r="E610" s="159" t="s">
        <v>1</v>
      </c>
      <c r="F610" s="160" t="s">
        <v>580</v>
      </c>
      <c r="H610" s="161">
        <v>8</v>
      </c>
      <c r="L610" s="158"/>
      <c r="M610" s="162"/>
      <c r="N610" s="163"/>
      <c r="O610" s="163"/>
      <c r="P610" s="163"/>
      <c r="Q610" s="163"/>
      <c r="R610" s="163"/>
      <c r="S610" s="163"/>
      <c r="T610" s="164"/>
      <c r="AT610" s="159" t="s">
        <v>140</v>
      </c>
      <c r="AU610" s="159" t="s">
        <v>78</v>
      </c>
      <c r="AV610" s="14" t="s">
        <v>78</v>
      </c>
      <c r="AW610" s="14" t="s">
        <v>28</v>
      </c>
      <c r="AX610" s="14" t="s">
        <v>71</v>
      </c>
      <c r="AY610" s="159" t="s">
        <v>128</v>
      </c>
    </row>
    <row r="611" spans="2:51" s="14" customFormat="1" ht="12">
      <c r="B611" s="158"/>
      <c r="D611" s="152" t="s">
        <v>140</v>
      </c>
      <c r="E611" s="159" t="s">
        <v>1</v>
      </c>
      <c r="F611" s="160" t="s">
        <v>581</v>
      </c>
      <c r="H611" s="161">
        <v>8</v>
      </c>
      <c r="L611" s="158"/>
      <c r="M611" s="162"/>
      <c r="N611" s="163"/>
      <c r="O611" s="163"/>
      <c r="P611" s="163"/>
      <c r="Q611" s="163"/>
      <c r="R611" s="163"/>
      <c r="S611" s="163"/>
      <c r="T611" s="164"/>
      <c r="AT611" s="159" t="s">
        <v>140</v>
      </c>
      <c r="AU611" s="159" t="s">
        <v>78</v>
      </c>
      <c r="AV611" s="14" t="s">
        <v>78</v>
      </c>
      <c r="AW611" s="14" t="s">
        <v>28</v>
      </c>
      <c r="AX611" s="14" t="s">
        <v>71</v>
      </c>
      <c r="AY611" s="159" t="s">
        <v>128</v>
      </c>
    </row>
    <row r="612" spans="2:51" s="16" customFormat="1" ht="12">
      <c r="B612" s="172"/>
      <c r="D612" s="152" t="s">
        <v>140</v>
      </c>
      <c r="E612" s="173" t="s">
        <v>1</v>
      </c>
      <c r="F612" s="174" t="s">
        <v>187</v>
      </c>
      <c r="H612" s="175">
        <v>29</v>
      </c>
      <c r="L612" s="172"/>
      <c r="M612" s="176"/>
      <c r="N612" s="177"/>
      <c r="O612" s="177"/>
      <c r="P612" s="177"/>
      <c r="Q612" s="177"/>
      <c r="R612" s="177"/>
      <c r="S612" s="177"/>
      <c r="T612" s="178"/>
      <c r="AT612" s="173" t="s">
        <v>140</v>
      </c>
      <c r="AU612" s="173" t="s">
        <v>78</v>
      </c>
      <c r="AV612" s="16" t="s">
        <v>137</v>
      </c>
      <c r="AW612" s="16" t="s">
        <v>28</v>
      </c>
      <c r="AX612" s="16" t="s">
        <v>76</v>
      </c>
      <c r="AY612" s="173" t="s">
        <v>128</v>
      </c>
    </row>
    <row r="613" spans="1:65" s="2" customFormat="1" ht="16.5" customHeight="1">
      <c r="A613" s="30"/>
      <c r="B613" s="137"/>
      <c r="C613" s="179" t="s">
        <v>683</v>
      </c>
      <c r="D613" s="179" t="s">
        <v>432</v>
      </c>
      <c r="E613" s="180" t="s">
        <v>684</v>
      </c>
      <c r="F613" s="181" t="s">
        <v>685</v>
      </c>
      <c r="G613" s="182" t="s">
        <v>460</v>
      </c>
      <c r="H613" s="183">
        <v>29</v>
      </c>
      <c r="I613" s="184"/>
      <c r="J613" s="184">
        <f>ROUND(I613*H613,2)</f>
        <v>0</v>
      </c>
      <c r="K613" s="185"/>
      <c r="L613" s="186"/>
      <c r="M613" s="187" t="s">
        <v>1</v>
      </c>
      <c r="N613" s="188" t="s">
        <v>36</v>
      </c>
      <c r="O613" s="147">
        <v>0</v>
      </c>
      <c r="P613" s="147">
        <f>O613*H613</f>
        <v>0</v>
      </c>
      <c r="Q613" s="147">
        <v>0.0005</v>
      </c>
      <c r="R613" s="147">
        <f>Q613*H613</f>
        <v>0.0145</v>
      </c>
      <c r="S613" s="147">
        <v>0</v>
      </c>
      <c r="T613" s="148">
        <f>S613*H613</f>
        <v>0</v>
      </c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R613" s="149" t="s">
        <v>436</v>
      </c>
      <c r="AT613" s="149" t="s">
        <v>432</v>
      </c>
      <c r="AU613" s="149" t="s">
        <v>78</v>
      </c>
      <c r="AY613" s="18" t="s">
        <v>128</v>
      </c>
      <c r="BE613" s="150">
        <f>IF(N613="základní",J613,0)</f>
        <v>0</v>
      </c>
      <c r="BF613" s="150">
        <f>IF(N613="snížená",J613,0)</f>
        <v>0</v>
      </c>
      <c r="BG613" s="150">
        <f>IF(N613="zákl. přenesená",J613,0)</f>
        <v>0</v>
      </c>
      <c r="BH613" s="150">
        <f>IF(N613="sníž. přenesená",J613,0)</f>
        <v>0</v>
      </c>
      <c r="BI613" s="150">
        <f>IF(N613="nulová",J613,0)</f>
        <v>0</v>
      </c>
      <c r="BJ613" s="18" t="s">
        <v>76</v>
      </c>
      <c r="BK613" s="150">
        <f>ROUND(I613*H613,2)</f>
        <v>0</v>
      </c>
      <c r="BL613" s="18" t="s">
        <v>390</v>
      </c>
      <c r="BM613" s="149" t="s">
        <v>686</v>
      </c>
    </row>
    <row r="614" spans="1:65" s="2" customFormat="1" ht="16.5" customHeight="1">
      <c r="A614" s="30"/>
      <c r="B614" s="137"/>
      <c r="C614" s="138" t="s">
        <v>687</v>
      </c>
      <c r="D614" s="138" t="s">
        <v>133</v>
      </c>
      <c r="E614" s="139" t="s">
        <v>688</v>
      </c>
      <c r="F614" s="140" t="s">
        <v>689</v>
      </c>
      <c r="G614" s="141" t="s">
        <v>460</v>
      </c>
      <c r="H614" s="142">
        <v>29</v>
      </c>
      <c r="I614" s="143"/>
      <c r="J614" s="143">
        <f>ROUND(I614*H614,2)</f>
        <v>0</v>
      </c>
      <c r="K614" s="144"/>
      <c r="L614" s="31"/>
      <c r="M614" s="145" t="s">
        <v>1</v>
      </c>
      <c r="N614" s="146" t="s">
        <v>36</v>
      </c>
      <c r="O614" s="147">
        <v>0.333</v>
      </c>
      <c r="P614" s="147">
        <f>O614*H614</f>
        <v>9.657</v>
      </c>
      <c r="Q614" s="147">
        <v>0</v>
      </c>
      <c r="R614" s="147">
        <f>Q614*H614</f>
        <v>0</v>
      </c>
      <c r="S614" s="147">
        <v>0</v>
      </c>
      <c r="T614" s="148">
        <f>S614*H614</f>
        <v>0</v>
      </c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R614" s="149" t="s">
        <v>390</v>
      </c>
      <c r="AT614" s="149" t="s">
        <v>133</v>
      </c>
      <c r="AU614" s="149" t="s">
        <v>78</v>
      </c>
      <c r="AY614" s="18" t="s">
        <v>128</v>
      </c>
      <c r="BE614" s="150">
        <f>IF(N614="základní",J614,0)</f>
        <v>0</v>
      </c>
      <c r="BF614" s="150">
        <f>IF(N614="snížená",J614,0)</f>
        <v>0</v>
      </c>
      <c r="BG614" s="150">
        <f>IF(N614="zákl. přenesená",J614,0)</f>
        <v>0</v>
      </c>
      <c r="BH614" s="150">
        <f>IF(N614="sníž. přenesená",J614,0)</f>
        <v>0</v>
      </c>
      <c r="BI614" s="150">
        <f>IF(N614="nulová",J614,0)</f>
        <v>0</v>
      </c>
      <c r="BJ614" s="18" t="s">
        <v>76</v>
      </c>
      <c r="BK614" s="150">
        <f>ROUND(I614*H614,2)</f>
        <v>0</v>
      </c>
      <c r="BL614" s="18" t="s">
        <v>390</v>
      </c>
      <c r="BM614" s="149" t="s">
        <v>690</v>
      </c>
    </row>
    <row r="615" spans="2:51" s="14" customFormat="1" ht="12">
      <c r="B615" s="158"/>
      <c r="D615" s="152" t="s">
        <v>140</v>
      </c>
      <c r="E615" s="159" t="s">
        <v>1</v>
      </c>
      <c r="F615" s="160" t="s">
        <v>586</v>
      </c>
      <c r="H615" s="161">
        <v>6</v>
      </c>
      <c r="L615" s="158"/>
      <c r="M615" s="162"/>
      <c r="N615" s="163"/>
      <c r="O615" s="163"/>
      <c r="P615" s="163"/>
      <c r="Q615" s="163"/>
      <c r="R615" s="163"/>
      <c r="S615" s="163"/>
      <c r="T615" s="164"/>
      <c r="AT615" s="159" t="s">
        <v>140</v>
      </c>
      <c r="AU615" s="159" t="s">
        <v>78</v>
      </c>
      <c r="AV615" s="14" t="s">
        <v>78</v>
      </c>
      <c r="AW615" s="14" t="s">
        <v>28</v>
      </c>
      <c r="AX615" s="14" t="s">
        <v>71</v>
      </c>
      <c r="AY615" s="159" t="s">
        <v>128</v>
      </c>
    </row>
    <row r="616" spans="2:51" s="14" customFormat="1" ht="12">
      <c r="B616" s="158"/>
      <c r="D616" s="152" t="s">
        <v>140</v>
      </c>
      <c r="E616" s="159" t="s">
        <v>1</v>
      </c>
      <c r="F616" s="160" t="s">
        <v>587</v>
      </c>
      <c r="H616" s="161">
        <v>7</v>
      </c>
      <c r="L616" s="158"/>
      <c r="M616" s="162"/>
      <c r="N616" s="163"/>
      <c r="O616" s="163"/>
      <c r="P616" s="163"/>
      <c r="Q616" s="163"/>
      <c r="R616" s="163"/>
      <c r="S616" s="163"/>
      <c r="T616" s="164"/>
      <c r="AT616" s="159" t="s">
        <v>140</v>
      </c>
      <c r="AU616" s="159" t="s">
        <v>78</v>
      </c>
      <c r="AV616" s="14" t="s">
        <v>78</v>
      </c>
      <c r="AW616" s="14" t="s">
        <v>28</v>
      </c>
      <c r="AX616" s="14" t="s">
        <v>71</v>
      </c>
      <c r="AY616" s="159" t="s">
        <v>128</v>
      </c>
    </row>
    <row r="617" spans="2:51" s="14" customFormat="1" ht="12">
      <c r="B617" s="158"/>
      <c r="D617" s="152" t="s">
        <v>140</v>
      </c>
      <c r="E617" s="159" t="s">
        <v>1</v>
      </c>
      <c r="F617" s="160" t="s">
        <v>580</v>
      </c>
      <c r="H617" s="161">
        <v>8</v>
      </c>
      <c r="L617" s="158"/>
      <c r="M617" s="162"/>
      <c r="N617" s="163"/>
      <c r="O617" s="163"/>
      <c r="P617" s="163"/>
      <c r="Q617" s="163"/>
      <c r="R617" s="163"/>
      <c r="S617" s="163"/>
      <c r="T617" s="164"/>
      <c r="AT617" s="159" t="s">
        <v>140</v>
      </c>
      <c r="AU617" s="159" t="s">
        <v>78</v>
      </c>
      <c r="AV617" s="14" t="s">
        <v>78</v>
      </c>
      <c r="AW617" s="14" t="s">
        <v>28</v>
      </c>
      <c r="AX617" s="14" t="s">
        <v>71</v>
      </c>
      <c r="AY617" s="159" t="s">
        <v>128</v>
      </c>
    </row>
    <row r="618" spans="2:51" s="14" customFormat="1" ht="12">
      <c r="B618" s="158"/>
      <c r="D618" s="152" t="s">
        <v>140</v>
      </c>
      <c r="E618" s="159" t="s">
        <v>1</v>
      </c>
      <c r="F618" s="160" t="s">
        <v>581</v>
      </c>
      <c r="H618" s="161">
        <v>8</v>
      </c>
      <c r="L618" s="158"/>
      <c r="M618" s="162"/>
      <c r="N618" s="163"/>
      <c r="O618" s="163"/>
      <c r="P618" s="163"/>
      <c r="Q618" s="163"/>
      <c r="R618" s="163"/>
      <c r="S618" s="163"/>
      <c r="T618" s="164"/>
      <c r="AT618" s="159" t="s">
        <v>140</v>
      </c>
      <c r="AU618" s="159" t="s">
        <v>78</v>
      </c>
      <c r="AV618" s="14" t="s">
        <v>78</v>
      </c>
      <c r="AW618" s="14" t="s">
        <v>28</v>
      </c>
      <c r="AX618" s="14" t="s">
        <v>71</v>
      </c>
      <c r="AY618" s="159" t="s">
        <v>128</v>
      </c>
    </row>
    <row r="619" spans="2:51" s="16" customFormat="1" ht="12">
      <c r="B619" s="172"/>
      <c r="D619" s="152" t="s">
        <v>140</v>
      </c>
      <c r="E619" s="173" t="s">
        <v>1</v>
      </c>
      <c r="F619" s="174" t="s">
        <v>187</v>
      </c>
      <c r="H619" s="175">
        <v>29</v>
      </c>
      <c r="L619" s="172"/>
      <c r="M619" s="176"/>
      <c r="N619" s="177"/>
      <c r="O619" s="177"/>
      <c r="P619" s="177"/>
      <c r="Q619" s="177"/>
      <c r="R619" s="177"/>
      <c r="S619" s="177"/>
      <c r="T619" s="178"/>
      <c r="AT619" s="173" t="s">
        <v>140</v>
      </c>
      <c r="AU619" s="173" t="s">
        <v>78</v>
      </c>
      <c r="AV619" s="16" t="s">
        <v>137</v>
      </c>
      <c r="AW619" s="16" t="s">
        <v>28</v>
      </c>
      <c r="AX619" s="16" t="s">
        <v>76</v>
      </c>
      <c r="AY619" s="173" t="s">
        <v>128</v>
      </c>
    </row>
    <row r="620" spans="1:65" s="2" customFormat="1" ht="16.5" customHeight="1">
      <c r="A620" s="30"/>
      <c r="B620" s="137"/>
      <c r="C620" s="179" t="s">
        <v>691</v>
      </c>
      <c r="D620" s="179" t="s">
        <v>432</v>
      </c>
      <c r="E620" s="180" t="s">
        <v>692</v>
      </c>
      <c r="F620" s="181" t="s">
        <v>693</v>
      </c>
      <c r="G620" s="182" t="s">
        <v>460</v>
      </c>
      <c r="H620" s="183">
        <v>29</v>
      </c>
      <c r="I620" s="184"/>
      <c r="J620" s="184">
        <f>ROUND(I620*H620,2)</f>
        <v>0</v>
      </c>
      <c r="K620" s="185"/>
      <c r="L620" s="186"/>
      <c r="M620" s="187" t="s">
        <v>1</v>
      </c>
      <c r="N620" s="188" t="s">
        <v>36</v>
      </c>
      <c r="O620" s="147">
        <v>0</v>
      </c>
      <c r="P620" s="147">
        <f>O620*H620</f>
        <v>0</v>
      </c>
      <c r="Q620" s="147">
        <v>0.0005</v>
      </c>
      <c r="R620" s="147">
        <f>Q620*H620</f>
        <v>0.0145</v>
      </c>
      <c r="S620" s="147">
        <v>0</v>
      </c>
      <c r="T620" s="148">
        <f>S620*H620</f>
        <v>0</v>
      </c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R620" s="149" t="s">
        <v>436</v>
      </c>
      <c r="AT620" s="149" t="s">
        <v>432</v>
      </c>
      <c r="AU620" s="149" t="s">
        <v>78</v>
      </c>
      <c r="AY620" s="18" t="s">
        <v>128</v>
      </c>
      <c r="BE620" s="150">
        <f>IF(N620="základní",J620,0)</f>
        <v>0</v>
      </c>
      <c r="BF620" s="150">
        <f>IF(N620="snížená",J620,0)</f>
        <v>0</v>
      </c>
      <c r="BG620" s="150">
        <f>IF(N620="zákl. přenesená",J620,0)</f>
        <v>0</v>
      </c>
      <c r="BH620" s="150">
        <f>IF(N620="sníž. přenesená",J620,0)</f>
        <v>0</v>
      </c>
      <c r="BI620" s="150">
        <f>IF(N620="nulová",J620,0)</f>
        <v>0</v>
      </c>
      <c r="BJ620" s="18" t="s">
        <v>76</v>
      </c>
      <c r="BK620" s="150">
        <f>ROUND(I620*H620,2)</f>
        <v>0</v>
      </c>
      <c r="BL620" s="18" t="s">
        <v>390</v>
      </c>
      <c r="BM620" s="149" t="s">
        <v>694</v>
      </c>
    </row>
    <row r="621" spans="1:65" s="2" customFormat="1" ht="16.5" customHeight="1">
      <c r="A621" s="30"/>
      <c r="B621" s="137"/>
      <c r="C621" s="138" t="s">
        <v>529</v>
      </c>
      <c r="D621" s="138" t="s">
        <v>133</v>
      </c>
      <c r="E621" s="139" t="s">
        <v>695</v>
      </c>
      <c r="F621" s="140" t="s">
        <v>696</v>
      </c>
      <c r="G621" s="141" t="s">
        <v>460</v>
      </c>
      <c r="H621" s="142">
        <v>29</v>
      </c>
      <c r="I621" s="143"/>
      <c r="J621" s="143">
        <f>ROUND(I621*H621,2)</f>
        <v>0</v>
      </c>
      <c r="K621" s="144"/>
      <c r="L621" s="31"/>
      <c r="M621" s="145" t="s">
        <v>1</v>
      </c>
      <c r="N621" s="146" t="s">
        <v>36</v>
      </c>
      <c r="O621" s="147">
        <v>0.338</v>
      </c>
      <c r="P621" s="147">
        <f>O621*H621</f>
        <v>9.802000000000001</v>
      </c>
      <c r="Q621" s="147">
        <v>0</v>
      </c>
      <c r="R621" s="147">
        <f>Q621*H621</f>
        <v>0</v>
      </c>
      <c r="S621" s="147">
        <v>0</v>
      </c>
      <c r="T621" s="148">
        <f>S621*H621</f>
        <v>0</v>
      </c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R621" s="149" t="s">
        <v>390</v>
      </c>
      <c r="AT621" s="149" t="s">
        <v>133</v>
      </c>
      <c r="AU621" s="149" t="s">
        <v>78</v>
      </c>
      <c r="AY621" s="18" t="s">
        <v>128</v>
      </c>
      <c r="BE621" s="150">
        <f>IF(N621="základní",J621,0)</f>
        <v>0</v>
      </c>
      <c r="BF621" s="150">
        <f>IF(N621="snížená",J621,0)</f>
        <v>0</v>
      </c>
      <c r="BG621" s="150">
        <f>IF(N621="zákl. přenesená",J621,0)</f>
        <v>0</v>
      </c>
      <c r="BH621" s="150">
        <f>IF(N621="sníž. přenesená",J621,0)</f>
        <v>0</v>
      </c>
      <c r="BI621" s="150">
        <f>IF(N621="nulová",J621,0)</f>
        <v>0</v>
      </c>
      <c r="BJ621" s="18" t="s">
        <v>76</v>
      </c>
      <c r="BK621" s="150">
        <f>ROUND(I621*H621,2)</f>
        <v>0</v>
      </c>
      <c r="BL621" s="18" t="s">
        <v>390</v>
      </c>
      <c r="BM621" s="149" t="s">
        <v>697</v>
      </c>
    </row>
    <row r="622" spans="2:51" s="14" customFormat="1" ht="12">
      <c r="B622" s="158"/>
      <c r="D622" s="152" t="s">
        <v>140</v>
      </c>
      <c r="E622" s="159" t="s">
        <v>1</v>
      </c>
      <c r="F622" s="160" t="s">
        <v>586</v>
      </c>
      <c r="H622" s="161">
        <v>6</v>
      </c>
      <c r="L622" s="158"/>
      <c r="M622" s="162"/>
      <c r="N622" s="163"/>
      <c r="O622" s="163"/>
      <c r="P622" s="163"/>
      <c r="Q622" s="163"/>
      <c r="R622" s="163"/>
      <c r="S622" s="163"/>
      <c r="T622" s="164"/>
      <c r="AT622" s="159" t="s">
        <v>140</v>
      </c>
      <c r="AU622" s="159" t="s">
        <v>78</v>
      </c>
      <c r="AV622" s="14" t="s">
        <v>78</v>
      </c>
      <c r="AW622" s="14" t="s">
        <v>28</v>
      </c>
      <c r="AX622" s="14" t="s">
        <v>71</v>
      </c>
      <c r="AY622" s="159" t="s">
        <v>128</v>
      </c>
    </row>
    <row r="623" spans="2:51" s="14" customFormat="1" ht="12">
      <c r="B623" s="158"/>
      <c r="D623" s="152" t="s">
        <v>140</v>
      </c>
      <c r="E623" s="159" t="s">
        <v>1</v>
      </c>
      <c r="F623" s="160" t="s">
        <v>587</v>
      </c>
      <c r="H623" s="161">
        <v>7</v>
      </c>
      <c r="L623" s="158"/>
      <c r="M623" s="162"/>
      <c r="N623" s="163"/>
      <c r="O623" s="163"/>
      <c r="P623" s="163"/>
      <c r="Q623" s="163"/>
      <c r="R623" s="163"/>
      <c r="S623" s="163"/>
      <c r="T623" s="164"/>
      <c r="AT623" s="159" t="s">
        <v>140</v>
      </c>
      <c r="AU623" s="159" t="s">
        <v>78</v>
      </c>
      <c r="AV623" s="14" t="s">
        <v>78</v>
      </c>
      <c r="AW623" s="14" t="s">
        <v>28</v>
      </c>
      <c r="AX623" s="14" t="s">
        <v>71</v>
      </c>
      <c r="AY623" s="159" t="s">
        <v>128</v>
      </c>
    </row>
    <row r="624" spans="2:51" s="14" customFormat="1" ht="12">
      <c r="B624" s="158"/>
      <c r="D624" s="152" t="s">
        <v>140</v>
      </c>
      <c r="E624" s="159" t="s">
        <v>1</v>
      </c>
      <c r="F624" s="160" t="s">
        <v>580</v>
      </c>
      <c r="H624" s="161">
        <v>8</v>
      </c>
      <c r="L624" s="158"/>
      <c r="M624" s="162"/>
      <c r="N624" s="163"/>
      <c r="O624" s="163"/>
      <c r="P624" s="163"/>
      <c r="Q624" s="163"/>
      <c r="R624" s="163"/>
      <c r="S624" s="163"/>
      <c r="T624" s="164"/>
      <c r="AT624" s="159" t="s">
        <v>140</v>
      </c>
      <c r="AU624" s="159" t="s">
        <v>78</v>
      </c>
      <c r="AV624" s="14" t="s">
        <v>78</v>
      </c>
      <c r="AW624" s="14" t="s">
        <v>28</v>
      </c>
      <c r="AX624" s="14" t="s">
        <v>71</v>
      </c>
      <c r="AY624" s="159" t="s">
        <v>128</v>
      </c>
    </row>
    <row r="625" spans="2:51" s="14" customFormat="1" ht="12">
      <c r="B625" s="158"/>
      <c r="D625" s="152" t="s">
        <v>140</v>
      </c>
      <c r="E625" s="159" t="s">
        <v>1</v>
      </c>
      <c r="F625" s="160" t="s">
        <v>581</v>
      </c>
      <c r="H625" s="161">
        <v>8</v>
      </c>
      <c r="L625" s="158"/>
      <c r="M625" s="162"/>
      <c r="N625" s="163"/>
      <c r="O625" s="163"/>
      <c r="P625" s="163"/>
      <c r="Q625" s="163"/>
      <c r="R625" s="163"/>
      <c r="S625" s="163"/>
      <c r="T625" s="164"/>
      <c r="AT625" s="159" t="s">
        <v>140</v>
      </c>
      <c r="AU625" s="159" t="s">
        <v>78</v>
      </c>
      <c r="AV625" s="14" t="s">
        <v>78</v>
      </c>
      <c r="AW625" s="14" t="s">
        <v>28</v>
      </c>
      <c r="AX625" s="14" t="s">
        <v>71</v>
      </c>
      <c r="AY625" s="159" t="s">
        <v>128</v>
      </c>
    </row>
    <row r="626" spans="2:51" s="16" customFormat="1" ht="12">
      <c r="B626" s="172"/>
      <c r="D626" s="152" t="s">
        <v>140</v>
      </c>
      <c r="E626" s="173" t="s">
        <v>1</v>
      </c>
      <c r="F626" s="174" t="s">
        <v>187</v>
      </c>
      <c r="H626" s="175">
        <v>29</v>
      </c>
      <c r="L626" s="172"/>
      <c r="M626" s="176"/>
      <c r="N626" s="177"/>
      <c r="O626" s="177"/>
      <c r="P626" s="177"/>
      <c r="Q626" s="177"/>
      <c r="R626" s="177"/>
      <c r="S626" s="177"/>
      <c r="T626" s="178"/>
      <c r="AT626" s="173" t="s">
        <v>140</v>
      </c>
      <c r="AU626" s="173" t="s">
        <v>78</v>
      </c>
      <c r="AV626" s="16" t="s">
        <v>137</v>
      </c>
      <c r="AW626" s="16" t="s">
        <v>28</v>
      </c>
      <c r="AX626" s="16" t="s">
        <v>76</v>
      </c>
      <c r="AY626" s="173" t="s">
        <v>128</v>
      </c>
    </row>
    <row r="627" spans="1:65" s="2" customFormat="1" ht="24.2" customHeight="1">
      <c r="A627" s="30"/>
      <c r="B627" s="137"/>
      <c r="C627" s="179" t="s">
        <v>698</v>
      </c>
      <c r="D627" s="179" t="s">
        <v>432</v>
      </c>
      <c r="E627" s="180" t="s">
        <v>699</v>
      </c>
      <c r="F627" s="181" t="s">
        <v>700</v>
      </c>
      <c r="G627" s="182" t="s">
        <v>460</v>
      </c>
      <c r="H627" s="183">
        <v>29</v>
      </c>
      <c r="I627" s="184"/>
      <c r="J627" s="184">
        <f>ROUND(I627*H627,2)</f>
        <v>0</v>
      </c>
      <c r="K627" s="185"/>
      <c r="L627" s="186"/>
      <c r="M627" s="187" t="s">
        <v>1</v>
      </c>
      <c r="N627" s="188" t="s">
        <v>36</v>
      </c>
      <c r="O627" s="147">
        <v>0</v>
      </c>
      <c r="P627" s="147">
        <f>O627*H627</f>
        <v>0</v>
      </c>
      <c r="Q627" s="147">
        <v>0.0005</v>
      </c>
      <c r="R627" s="147">
        <f>Q627*H627</f>
        <v>0.0145</v>
      </c>
      <c r="S627" s="147">
        <v>0</v>
      </c>
      <c r="T627" s="148">
        <f>S627*H627</f>
        <v>0</v>
      </c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R627" s="149" t="s">
        <v>436</v>
      </c>
      <c r="AT627" s="149" t="s">
        <v>432</v>
      </c>
      <c r="AU627" s="149" t="s">
        <v>78</v>
      </c>
      <c r="AY627" s="18" t="s">
        <v>128</v>
      </c>
      <c r="BE627" s="150">
        <f>IF(N627="základní",J627,0)</f>
        <v>0</v>
      </c>
      <c r="BF627" s="150">
        <f>IF(N627="snížená",J627,0)</f>
        <v>0</v>
      </c>
      <c r="BG627" s="150">
        <f>IF(N627="zákl. přenesená",J627,0)</f>
        <v>0</v>
      </c>
      <c r="BH627" s="150">
        <f>IF(N627="sníž. přenesená",J627,0)</f>
        <v>0</v>
      </c>
      <c r="BI627" s="150">
        <f>IF(N627="nulová",J627,0)</f>
        <v>0</v>
      </c>
      <c r="BJ627" s="18" t="s">
        <v>76</v>
      </c>
      <c r="BK627" s="150">
        <f>ROUND(I627*H627,2)</f>
        <v>0</v>
      </c>
      <c r="BL627" s="18" t="s">
        <v>390</v>
      </c>
      <c r="BM627" s="149" t="s">
        <v>701</v>
      </c>
    </row>
    <row r="628" spans="1:65" s="2" customFormat="1" ht="16.5" customHeight="1">
      <c r="A628" s="30"/>
      <c r="B628" s="137"/>
      <c r="C628" s="138" t="s">
        <v>702</v>
      </c>
      <c r="D628" s="138" t="s">
        <v>133</v>
      </c>
      <c r="E628" s="139" t="s">
        <v>703</v>
      </c>
      <c r="F628" s="140" t="s">
        <v>704</v>
      </c>
      <c r="G628" s="141" t="s">
        <v>460</v>
      </c>
      <c r="H628" s="142">
        <v>29</v>
      </c>
      <c r="I628" s="143"/>
      <c r="J628" s="143">
        <f>ROUND(I628*H628,2)</f>
        <v>0</v>
      </c>
      <c r="K628" s="144"/>
      <c r="L628" s="31"/>
      <c r="M628" s="145" t="s">
        <v>1</v>
      </c>
      <c r="N628" s="146" t="s">
        <v>36</v>
      </c>
      <c r="O628" s="147">
        <v>0.336</v>
      </c>
      <c r="P628" s="147">
        <f>O628*H628</f>
        <v>9.744</v>
      </c>
      <c r="Q628" s="147">
        <v>0</v>
      </c>
      <c r="R628" s="147">
        <f>Q628*H628</f>
        <v>0</v>
      </c>
      <c r="S628" s="147">
        <v>0</v>
      </c>
      <c r="T628" s="148">
        <f>S628*H628</f>
        <v>0</v>
      </c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R628" s="149" t="s">
        <v>390</v>
      </c>
      <c r="AT628" s="149" t="s">
        <v>133</v>
      </c>
      <c r="AU628" s="149" t="s">
        <v>78</v>
      </c>
      <c r="AY628" s="18" t="s">
        <v>128</v>
      </c>
      <c r="BE628" s="150">
        <f>IF(N628="základní",J628,0)</f>
        <v>0</v>
      </c>
      <c r="BF628" s="150">
        <f>IF(N628="snížená",J628,0)</f>
        <v>0</v>
      </c>
      <c r="BG628" s="150">
        <f>IF(N628="zákl. přenesená",J628,0)</f>
        <v>0</v>
      </c>
      <c r="BH628" s="150">
        <f>IF(N628="sníž. přenesená",J628,0)</f>
        <v>0</v>
      </c>
      <c r="BI628" s="150">
        <f>IF(N628="nulová",J628,0)</f>
        <v>0</v>
      </c>
      <c r="BJ628" s="18" t="s">
        <v>76</v>
      </c>
      <c r="BK628" s="150">
        <f>ROUND(I628*H628,2)</f>
        <v>0</v>
      </c>
      <c r="BL628" s="18" t="s">
        <v>390</v>
      </c>
      <c r="BM628" s="149" t="s">
        <v>705</v>
      </c>
    </row>
    <row r="629" spans="2:51" s="14" customFormat="1" ht="12">
      <c r="B629" s="158"/>
      <c r="D629" s="152" t="s">
        <v>140</v>
      </c>
      <c r="E629" s="159" t="s">
        <v>1</v>
      </c>
      <c r="F629" s="160" t="s">
        <v>586</v>
      </c>
      <c r="H629" s="161">
        <v>6</v>
      </c>
      <c r="L629" s="158"/>
      <c r="M629" s="162"/>
      <c r="N629" s="163"/>
      <c r="O629" s="163"/>
      <c r="P629" s="163"/>
      <c r="Q629" s="163"/>
      <c r="R629" s="163"/>
      <c r="S629" s="163"/>
      <c r="T629" s="164"/>
      <c r="AT629" s="159" t="s">
        <v>140</v>
      </c>
      <c r="AU629" s="159" t="s">
        <v>78</v>
      </c>
      <c r="AV629" s="14" t="s">
        <v>78</v>
      </c>
      <c r="AW629" s="14" t="s">
        <v>28</v>
      </c>
      <c r="AX629" s="14" t="s">
        <v>71</v>
      </c>
      <c r="AY629" s="159" t="s">
        <v>128</v>
      </c>
    </row>
    <row r="630" spans="2:51" s="14" customFormat="1" ht="12">
      <c r="B630" s="158"/>
      <c r="D630" s="152" t="s">
        <v>140</v>
      </c>
      <c r="E630" s="159" t="s">
        <v>1</v>
      </c>
      <c r="F630" s="160" t="s">
        <v>587</v>
      </c>
      <c r="H630" s="161">
        <v>7</v>
      </c>
      <c r="L630" s="158"/>
      <c r="M630" s="162"/>
      <c r="N630" s="163"/>
      <c r="O630" s="163"/>
      <c r="P630" s="163"/>
      <c r="Q630" s="163"/>
      <c r="R630" s="163"/>
      <c r="S630" s="163"/>
      <c r="T630" s="164"/>
      <c r="AT630" s="159" t="s">
        <v>140</v>
      </c>
      <c r="AU630" s="159" t="s">
        <v>78</v>
      </c>
      <c r="AV630" s="14" t="s">
        <v>78</v>
      </c>
      <c r="AW630" s="14" t="s">
        <v>28</v>
      </c>
      <c r="AX630" s="14" t="s">
        <v>71</v>
      </c>
      <c r="AY630" s="159" t="s">
        <v>128</v>
      </c>
    </row>
    <row r="631" spans="2:51" s="14" customFormat="1" ht="12">
      <c r="B631" s="158"/>
      <c r="D631" s="152" t="s">
        <v>140</v>
      </c>
      <c r="E631" s="159" t="s">
        <v>1</v>
      </c>
      <c r="F631" s="160" t="s">
        <v>580</v>
      </c>
      <c r="H631" s="161">
        <v>8</v>
      </c>
      <c r="L631" s="158"/>
      <c r="M631" s="162"/>
      <c r="N631" s="163"/>
      <c r="O631" s="163"/>
      <c r="P631" s="163"/>
      <c r="Q631" s="163"/>
      <c r="R631" s="163"/>
      <c r="S631" s="163"/>
      <c r="T631" s="164"/>
      <c r="AT631" s="159" t="s">
        <v>140</v>
      </c>
      <c r="AU631" s="159" t="s">
        <v>78</v>
      </c>
      <c r="AV631" s="14" t="s">
        <v>78</v>
      </c>
      <c r="AW631" s="14" t="s">
        <v>28</v>
      </c>
      <c r="AX631" s="14" t="s">
        <v>71</v>
      </c>
      <c r="AY631" s="159" t="s">
        <v>128</v>
      </c>
    </row>
    <row r="632" spans="2:51" s="14" customFormat="1" ht="12">
      <c r="B632" s="158"/>
      <c r="D632" s="152" t="s">
        <v>140</v>
      </c>
      <c r="E632" s="159" t="s">
        <v>1</v>
      </c>
      <c r="F632" s="160" t="s">
        <v>581</v>
      </c>
      <c r="H632" s="161">
        <v>8</v>
      </c>
      <c r="L632" s="158"/>
      <c r="M632" s="162"/>
      <c r="N632" s="163"/>
      <c r="O632" s="163"/>
      <c r="P632" s="163"/>
      <c r="Q632" s="163"/>
      <c r="R632" s="163"/>
      <c r="S632" s="163"/>
      <c r="T632" s="164"/>
      <c r="AT632" s="159" t="s">
        <v>140</v>
      </c>
      <c r="AU632" s="159" t="s">
        <v>78</v>
      </c>
      <c r="AV632" s="14" t="s">
        <v>78</v>
      </c>
      <c r="AW632" s="14" t="s">
        <v>28</v>
      </c>
      <c r="AX632" s="14" t="s">
        <v>71</v>
      </c>
      <c r="AY632" s="159" t="s">
        <v>128</v>
      </c>
    </row>
    <row r="633" spans="2:51" s="16" customFormat="1" ht="12">
      <c r="B633" s="172"/>
      <c r="D633" s="152" t="s">
        <v>140</v>
      </c>
      <c r="E633" s="173" t="s">
        <v>1</v>
      </c>
      <c r="F633" s="174" t="s">
        <v>187</v>
      </c>
      <c r="H633" s="175">
        <v>29</v>
      </c>
      <c r="L633" s="172"/>
      <c r="M633" s="176"/>
      <c r="N633" s="177"/>
      <c r="O633" s="177"/>
      <c r="P633" s="177"/>
      <c r="Q633" s="177"/>
      <c r="R633" s="177"/>
      <c r="S633" s="177"/>
      <c r="T633" s="178"/>
      <c r="AT633" s="173" t="s">
        <v>140</v>
      </c>
      <c r="AU633" s="173" t="s">
        <v>78</v>
      </c>
      <c r="AV633" s="16" t="s">
        <v>137</v>
      </c>
      <c r="AW633" s="16" t="s">
        <v>28</v>
      </c>
      <c r="AX633" s="16" t="s">
        <v>76</v>
      </c>
      <c r="AY633" s="173" t="s">
        <v>128</v>
      </c>
    </row>
    <row r="634" spans="1:65" s="2" customFormat="1" ht="24.2" customHeight="1">
      <c r="A634" s="30"/>
      <c r="B634" s="137"/>
      <c r="C634" s="179" t="s">
        <v>706</v>
      </c>
      <c r="D634" s="179" t="s">
        <v>432</v>
      </c>
      <c r="E634" s="180" t="s">
        <v>707</v>
      </c>
      <c r="F634" s="181" t="s">
        <v>708</v>
      </c>
      <c r="G634" s="182" t="s">
        <v>460</v>
      </c>
      <c r="H634" s="183">
        <v>29</v>
      </c>
      <c r="I634" s="184"/>
      <c r="J634" s="184">
        <f>ROUND(I634*H634,2)</f>
        <v>0</v>
      </c>
      <c r="K634" s="185"/>
      <c r="L634" s="186"/>
      <c r="M634" s="187" t="s">
        <v>1</v>
      </c>
      <c r="N634" s="188" t="s">
        <v>36</v>
      </c>
      <c r="O634" s="147">
        <v>0</v>
      </c>
      <c r="P634" s="147">
        <f>O634*H634</f>
        <v>0</v>
      </c>
      <c r="Q634" s="147">
        <v>0.0013</v>
      </c>
      <c r="R634" s="147">
        <f>Q634*H634</f>
        <v>0.0377</v>
      </c>
      <c r="S634" s="147">
        <v>0</v>
      </c>
      <c r="T634" s="148">
        <f>S634*H634</f>
        <v>0</v>
      </c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R634" s="149" t="s">
        <v>436</v>
      </c>
      <c r="AT634" s="149" t="s">
        <v>432</v>
      </c>
      <c r="AU634" s="149" t="s">
        <v>78</v>
      </c>
      <c r="AY634" s="18" t="s">
        <v>128</v>
      </c>
      <c r="BE634" s="150">
        <f>IF(N634="základní",J634,0)</f>
        <v>0</v>
      </c>
      <c r="BF634" s="150">
        <f>IF(N634="snížená",J634,0)</f>
        <v>0</v>
      </c>
      <c r="BG634" s="150">
        <f>IF(N634="zákl. přenesená",J634,0)</f>
        <v>0</v>
      </c>
      <c r="BH634" s="150">
        <f>IF(N634="sníž. přenesená",J634,0)</f>
        <v>0</v>
      </c>
      <c r="BI634" s="150">
        <f>IF(N634="nulová",J634,0)</f>
        <v>0</v>
      </c>
      <c r="BJ634" s="18" t="s">
        <v>76</v>
      </c>
      <c r="BK634" s="150">
        <f>ROUND(I634*H634,2)</f>
        <v>0</v>
      </c>
      <c r="BL634" s="18" t="s">
        <v>390</v>
      </c>
      <c r="BM634" s="149" t="s">
        <v>709</v>
      </c>
    </row>
    <row r="635" spans="1:65" s="2" customFormat="1" ht="16.5" customHeight="1">
      <c r="A635" s="30"/>
      <c r="B635" s="137"/>
      <c r="C635" s="138" t="s">
        <v>710</v>
      </c>
      <c r="D635" s="138" t="s">
        <v>133</v>
      </c>
      <c r="E635" s="139" t="s">
        <v>711</v>
      </c>
      <c r="F635" s="140" t="s">
        <v>712</v>
      </c>
      <c r="G635" s="141" t="s">
        <v>576</v>
      </c>
      <c r="H635" s="142">
        <v>1</v>
      </c>
      <c r="I635" s="143"/>
      <c r="J635" s="143">
        <f>ROUND(I635*H635,2)</f>
        <v>0</v>
      </c>
      <c r="K635" s="144"/>
      <c r="L635" s="31"/>
      <c r="M635" s="145" t="s">
        <v>1</v>
      </c>
      <c r="N635" s="146" t="s">
        <v>36</v>
      </c>
      <c r="O635" s="147">
        <v>0.2</v>
      </c>
      <c r="P635" s="147">
        <f>O635*H635</f>
        <v>0.2</v>
      </c>
      <c r="Q635" s="147">
        <v>0.00184</v>
      </c>
      <c r="R635" s="147">
        <f>Q635*H635</f>
        <v>0.00184</v>
      </c>
      <c r="S635" s="147">
        <v>0</v>
      </c>
      <c r="T635" s="148">
        <f>S635*H635</f>
        <v>0</v>
      </c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R635" s="149" t="s">
        <v>390</v>
      </c>
      <c r="AT635" s="149" t="s">
        <v>133</v>
      </c>
      <c r="AU635" s="149" t="s">
        <v>78</v>
      </c>
      <c r="AY635" s="18" t="s">
        <v>128</v>
      </c>
      <c r="BE635" s="150">
        <f>IF(N635="základní",J635,0)</f>
        <v>0</v>
      </c>
      <c r="BF635" s="150">
        <f>IF(N635="snížená",J635,0)</f>
        <v>0</v>
      </c>
      <c r="BG635" s="150">
        <f>IF(N635="zákl. přenesená",J635,0)</f>
        <v>0</v>
      </c>
      <c r="BH635" s="150">
        <f>IF(N635="sníž. přenesená",J635,0)</f>
        <v>0</v>
      </c>
      <c r="BI635" s="150">
        <f>IF(N635="nulová",J635,0)</f>
        <v>0</v>
      </c>
      <c r="BJ635" s="18" t="s">
        <v>76</v>
      </c>
      <c r="BK635" s="150">
        <f>ROUND(I635*H635,2)</f>
        <v>0</v>
      </c>
      <c r="BL635" s="18" t="s">
        <v>390</v>
      </c>
      <c r="BM635" s="149" t="s">
        <v>713</v>
      </c>
    </row>
    <row r="636" spans="1:65" s="2" customFormat="1" ht="24.2" customHeight="1">
      <c r="A636" s="30"/>
      <c r="B636" s="137"/>
      <c r="C636" s="138" t="s">
        <v>714</v>
      </c>
      <c r="D636" s="138" t="s">
        <v>133</v>
      </c>
      <c r="E636" s="139" t="s">
        <v>715</v>
      </c>
      <c r="F636" s="140" t="s">
        <v>716</v>
      </c>
      <c r="G636" s="141" t="s">
        <v>460</v>
      </c>
      <c r="H636" s="142">
        <v>29</v>
      </c>
      <c r="I636" s="143"/>
      <c r="J636" s="143">
        <f>ROUND(I636*H636,2)</f>
        <v>0</v>
      </c>
      <c r="K636" s="144"/>
      <c r="L636" s="31"/>
      <c r="M636" s="145" t="s">
        <v>1</v>
      </c>
      <c r="N636" s="146" t="s">
        <v>36</v>
      </c>
      <c r="O636" s="147">
        <v>0.32</v>
      </c>
      <c r="P636" s="147">
        <f>O636*H636</f>
        <v>9.28</v>
      </c>
      <c r="Q636" s="147">
        <v>4E-05</v>
      </c>
      <c r="R636" s="147">
        <f>Q636*H636</f>
        <v>0.00116</v>
      </c>
      <c r="S636" s="147">
        <v>0</v>
      </c>
      <c r="T636" s="148">
        <f>S636*H636</f>
        <v>0</v>
      </c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R636" s="149" t="s">
        <v>390</v>
      </c>
      <c r="AT636" s="149" t="s">
        <v>133</v>
      </c>
      <c r="AU636" s="149" t="s">
        <v>78</v>
      </c>
      <c r="AY636" s="18" t="s">
        <v>128</v>
      </c>
      <c r="BE636" s="150">
        <f>IF(N636="základní",J636,0)</f>
        <v>0</v>
      </c>
      <c r="BF636" s="150">
        <f>IF(N636="snížená",J636,0)</f>
        <v>0</v>
      </c>
      <c r="BG636" s="150">
        <f>IF(N636="zákl. přenesená",J636,0)</f>
        <v>0</v>
      </c>
      <c r="BH636" s="150">
        <f>IF(N636="sníž. přenesená",J636,0)</f>
        <v>0</v>
      </c>
      <c r="BI636" s="150">
        <f>IF(N636="nulová",J636,0)</f>
        <v>0</v>
      </c>
      <c r="BJ636" s="18" t="s">
        <v>76</v>
      </c>
      <c r="BK636" s="150">
        <f>ROUND(I636*H636,2)</f>
        <v>0</v>
      </c>
      <c r="BL636" s="18" t="s">
        <v>390</v>
      </c>
      <c r="BM636" s="149" t="s">
        <v>717</v>
      </c>
    </row>
    <row r="637" spans="2:51" s="13" customFormat="1" ht="12">
      <c r="B637" s="151"/>
      <c r="D637" s="152" t="s">
        <v>140</v>
      </c>
      <c r="E637" s="153" t="s">
        <v>1</v>
      </c>
      <c r="F637" s="154" t="s">
        <v>718</v>
      </c>
      <c r="H637" s="153" t="s">
        <v>1</v>
      </c>
      <c r="L637" s="151"/>
      <c r="M637" s="155"/>
      <c r="N637" s="156"/>
      <c r="O637" s="156"/>
      <c r="P637" s="156"/>
      <c r="Q637" s="156"/>
      <c r="R637" s="156"/>
      <c r="S637" s="156"/>
      <c r="T637" s="157"/>
      <c r="AT637" s="153" t="s">
        <v>140</v>
      </c>
      <c r="AU637" s="153" t="s">
        <v>78</v>
      </c>
      <c r="AV637" s="13" t="s">
        <v>76</v>
      </c>
      <c r="AW637" s="13" t="s">
        <v>28</v>
      </c>
      <c r="AX637" s="13" t="s">
        <v>71</v>
      </c>
      <c r="AY637" s="153" t="s">
        <v>128</v>
      </c>
    </row>
    <row r="638" spans="2:51" s="14" customFormat="1" ht="12">
      <c r="B638" s="158"/>
      <c r="D638" s="152" t="s">
        <v>140</v>
      </c>
      <c r="E638" s="159" t="s">
        <v>1</v>
      </c>
      <c r="F638" s="160" t="s">
        <v>719</v>
      </c>
      <c r="H638" s="161">
        <v>1</v>
      </c>
      <c r="L638" s="158"/>
      <c r="M638" s="162"/>
      <c r="N638" s="163"/>
      <c r="O638" s="163"/>
      <c r="P638" s="163"/>
      <c r="Q638" s="163"/>
      <c r="R638" s="163"/>
      <c r="S638" s="163"/>
      <c r="T638" s="164"/>
      <c r="AT638" s="159" t="s">
        <v>140</v>
      </c>
      <c r="AU638" s="159" t="s">
        <v>78</v>
      </c>
      <c r="AV638" s="14" t="s">
        <v>78</v>
      </c>
      <c r="AW638" s="14" t="s">
        <v>28</v>
      </c>
      <c r="AX638" s="14" t="s">
        <v>71</v>
      </c>
      <c r="AY638" s="159" t="s">
        <v>128</v>
      </c>
    </row>
    <row r="639" spans="2:51" s="13" customFormat="1" ht="12">
      <c r="B639" s="151"/>
      <c r="D639" s="152" t="s">
        <v>140</v>
      </c>
      <c r="E639" s="153" t="s">
        <v>1</v>
      </c>
      <c r="F639" s="154" t="s">
        <v>720</v>
      </c>
      <c r="H639" s="153" t="s">
        <v>1</v>
      </c>
      <c r="L639" s="151"/>
      <c r="M639" s="155"/>
      <c r="N639" s="156"/>
      <c r="O639" s="156"/>
      <c r="P639" s="156"/>
      <c r="Q639" s="156"/>
      <c r="R639" s="156"/>
      <c r="S639" s="156"/>
      <c r="T639" s="157"/>
      <c r="AT639" s="153" t="s">
        <v>140</v>
      </c>
      <c r="AU639" s="153" t="s">
        <v>78</v>
      </c>
      <c r="AV639" s="13" t="s">
        <v>76</v>
      </c>
      <c r="AW639" s="13" t="s">
        <v>28</v>
      </c>
      <c r="AX639" s="13" t="s">
        <v>71</v>
      </c>
      <c r="AY639" s="153" t="s">
        <v>128</v>
      </c>
    </row>
    <row r="640" spans="2:51" s="14" customFormat="1" ht="12">
      <c r="B640" s="158"/>
      <c r="D640" s="152" t="s">
        <v>140</v>
      </c>
      <c r="E640" s="159" t="s">
        <v>1</v>
      </c>
      <c r="F640" s="160" t="s">
        <v>578</v>
      </c>
      <c r="H640" s="161">
        <v>6</v>
      </c>
      <c r="L640" s="158"/>
      <c r="M640" s="162"/>
      <c r="N640" s="163"/>
      <c r="O640" s="163"/>
      <c r="P640" s="163"/>
      <c r="Q640" s="163"/>
      <c r="R640" s="163"/>
      <c r="S640" s="163"/>
      <c r="T640" s="164"/>
      <c r="AT640" s="159" t="s">
        <v>140</v>
      </c>
      <c r="AU640" s="159" t="s">
        <v>78</v>
      </c>
      <c r="AV640" s="14" t="s">
        <v>78</v>
      </c>
      <c r="AW640" s="14" t="s">
        <v>28</v>
      </c>
      <c r="AX640" s="14" t="s">
        <v>71</v>
      </c>
      <c r="AY640" s="159" t="s">
        <v>128</v>
      </c>
    </row>
    <row r="641" spans="2:51" s="14" customFormat="1" ht="12">
      <c r="B641" s="158"/>
      <c r="D641" s="152" t="s">
        <v>140</v>
      </c>
      <c r="E641" s="159" t="s">
        <v>1</v>
      </c>
      <c r="F641" s="160" t="s">
        <v>721</v>
      </c>
      <c r="H641" s="161">
        <v>6</v>
      </c>
      <c r="L641" s="158"/>
      <c r="M641" s="162"/>
      <c r="N641" s="163"/>
      <c r="O641" s="163"/>
      <c r="P641" s="163"/>
      <c r="Q641" s="163"/>
      <c r="R641" s="163"/>
      <c r="S641" s="163"/>
      <c r="T641" s="164"/>
      <c r="AT641" s="159" t="s">
        <v>140</v>
      </c>
      <c r="AU641" s="159" t="s">
        <v>78</v>
      </c>
      <c r="AV641" s="14" t="s">
        <v>78</v>
      </c>
      <c r="AW641" s="14" t="s">
        <v>28</v>
      </c>
      <c r="AX641" s="14" t="s">
        <v>71</v>
      </c>
      <c r="AY641" s="159" t="s">
        <v>128</v>
      </c>
    </row>
    <row r="642" spans="2:51" s="14" customFormat="1" ht="12">
      <c r="B642" s="158"/>
      <c r="D642" s="152" t="s">
        <v>140</v>
      </c>
      <c r="E642" s="159" t="s">
        <v>1</v>
      </c>
      <c r="F642" s="160" t="s">
        <v>635</v>
      </c>
      <c r="H642" s="161">
        <v>8</v>
      </c>
      <c r="L642" s="158"/>
      <c r="M642" s="162"/>
      <c r="N642" s="163"/>
      <c r="O642" s="163"/>
      <c r="P642" s="163"/>
      <c r="Q642" s="163"/>
      <c r="R642" s="163"/>
      <c r="S642" s="163"/>
      <c r="T642" s="164"/>
      <c r="AT642" s="159" t="s">
        <v>140</v>
      </c>
      <c r="AU642" s="159" t="s">
        <v>78</v>
      </c>
      <c r="AV642" s="14" t="s">
        <v>78</v>
      </c>
      <c r="AW642" s="14" t="s">
        <v>28</v>
      </c>
      <c r="AX642" s="14" t="s">
        <v>71</v>
      </c>
      <c r="AY642" s="159" t="s">
        <v>128</v>
      </c>
    </row>
    <row r="643" spans="2:51" s="14" customFormat="1" ht="12">
      <c r="B643" s="158"/>
      <c r="D643" s="152" t="s">
        <v>140</v>
      </c>
      <c r="E643" s="159" t="s">
        <v>1</v>
      </c>
      <c r="F643" s="160" t="s">
        <v>636</v>
      </c>
      <c r="H643" s="161">
        <v>8</v>
      </c>
      <c r="L643" s="158"/>
      <c r="M643" s="162"/>
      <c r="N643" s="163"/>
      <c r="O643" s="163"/>
      <c r="P643" s="163"/>
      <c r="Q643" s="163"/>
      <c r="R643" s="163"/>
      <c r="S643" s="163"/>
      <c r="T643" s="164"/>
      <c r="AT643" s="159" t="s">
        <v>140</v>
      </c>
      <c r="AU643" s="159" t="s">
        <v>78</v>
      </c>
      <c r="AV643" s="14" t="s">
        <v>78</v>
      </c>
      <c r="AW643" s="14" t="s">
        <v>28</v>
      </c>
      <c r="AX643" s="14" t="s">
        <v>71</v>
      </c>
      <c r="AY643" s="159" t="s">
        <v>128</v>
      </c>
    </row>
    <row r="644" spans="2:51" s="16" customFormat="1" ht="12">
      <c r="B644" s="172"/>
      <c r="D644" s="152" t="s">
        <v>140</v>
      </c>
      <c r="E644" s="173" t="s">
        <v>1</v>
      </c>
      <c r="F644" s="174" t="s">
        <v>187</v>
      </c>
      <c r="H644" s="175">
        <v>29</v>
      </c>
      <c r="L644" s="172"/>
      <c r="M644" s="176"/>
      <c r="N644" s="177"/>
      <c r="O644" s="177"/>
      <c r="P644" s="177"/>
      <c r="Q644" s="177"/>
      <c r="R644" s="177"/>
      <c r="S644" s="177"/>
      <c r="T644" s="178"/>
      <c r="AT644" s="173" t="s">
        <v>140</v>
      </c>
      <c r="AU644" s="173" t="s">
        <v>78</v>
      </c>
      <c r="AV644" s="16" t="s">
        <v>137</v>
      </c>
      <c r="AW644" s="16" t="s">
        <v>28</v>
      </c>
      <c r="AX644" s="16" t="s">
        <v>76</v>
      </c>
      <c r="AY644" s="173" t="s">
        <v>128</v>
      </c>
    </row>
    <row r="645" spans="1:65" s="2" customFormat="1" ht="24.2" customHeight="1">
      <c r="A645" s="30"/>
      <c r="B645" s="137"/>
      <c r="C645" s="179" t="s">
        <v>546</v>
      </c>
      <c r="D645" s="179" t="s">
        <v>432</v>
      </c>
      <c r="E645" s="180" t="s">
        <v>722</v>
      </c>
      <c r="F645" s="181" t="s">
        <v>723</v>
      </c>
      <c r="G645" s="182" t="s">
        <v>460</v>
      </c>
      <c r="H645" s="183">
        <v>1</v>
      </c>
      <c r="I645" s="184"/>
      <c r="J645" s="184">
        <f>ROUND(I645*H645,2)</f>
        <v>0</v>
      </c>
      <c r="K645" s="185"/>
      <c r="L645" s="186"/>
      <c r="M645" s="187" t="s">
        <v>1</v>
      </c>
      <c r="N645" s="188" t="s">
        <v>36</v>
      </c>
      <c r="O645" s="147">
        <v>0</v>
      </c>
      <c r="P645" s="147">
        <f>O645*H645</f>
        <v>0</v>
      </c>
      <c r="Q645" s="147">
        <v>0.0018</v>
      </c>
      <c r="R645" s="147">
        <f>Q645*H645</f>
        <v>0.0018</v>
      </c>
      <c r="S645" s="147">
        <v>0</v>
      </c>
      <c r="T645" s="148">
        <f>S645*H645</f>
        <v>0</v>
      </c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R645" s="149" t="s">
        <v>436</v>
      </c>
      <c r="AT645" s="149" t="s">
        <v>432</v>
      </c>
      <c r="AU645" s="149" t="s">
        <v>78</v>
      </c>
      <c r="AY645" s="18" t="s">
        <v>128</v>
      </c>
      <c r="BE645" s="150">
        <f>IF(N645="základní",J645,0)</f>
        <v>0</v>
      </c>
      <c r="BF645" s="150">
        <f>IF(N645="snížená",J645,0)</f>
        <v>0</v>
      </c>
      <c r="BG645" s="150">
        <f>IF(N645="zákl. přenesená",J645,0)</f>
        <v>0</v>
      </c>
      <c r="BH645" s="150">
        <f>IF(N645="sníž. přenesená",J645,0)</f>
        <v>0</v>
      </c>
      <c r="BI645" s="150">
        <f>IF(N645="nulová",J645,0)</f>
        <v>0</v>
      </c>
      <c r="BJ645" s="18" t="s">
        <v>76</v>
      </c>
      <c r="BK645" s="150">
        <f>ROUND(I645*H645,2)</f>
        <v>0</v>
      </c>
      <c r="BL645" s="18" t="s">
        <v>390</v>
      </c>
      <c r="BM645" s="149" t="s">
        <v>724</v>
      </c>
    </row>
    <row r="646" spans="1:65" s="2" customFormat="1" ht="16.5" customHeight="1">
      <c r="A646" s="30"/>
      <c r="B646" s="137"/>
      <c r="C646" s="179" t="s">
        <v>725</v>
      </c>
      <c r="D646" s="179" t="s">
        <v>432</v>
      </c>
      <c r="E646" s="180" t="s">
        <v>726</v>
      </c>
      <c r="F646" s="181" t="s">
        <v>727</v>
      </c>
      <c r="G646" s="182" t="s">
        <v>460</v>
      </c>
      <c r="H646" s="183">
        <v>28</v>
      </c>
      <c r="I646" s="184"/>
      <c r="J646" s="184">
        <f>ROUND(I646*H646,2)</f>
        <v>0</v>
      </c>
      <c r="K646" s="185"/>
      <c r="L646" s="186"/>
      <c r="M646" s="187" t="s">
        <v>1</v>
      </c>
      <c r="N646" s="188" t="s">
        <v>36</v>
      </c>
      <c r="O646" s="147">
        <v>0</v>
      </c>
      <c r="P646" s="147">
        <f>O646*H646</f>
        <v>0</v>
      </c>
      <c r="Q646" s="147">
        <v>0.0018</v>
      </c>
      <c r="R646" s="147">
        <f>Q646*H646</f>
        <v>0.0504</v>
      </c>
      <c r="S646" s="147">
        <v>0</v>
      </c>
      <c r="T646" s="148">
        <f>S646*H646</f>
        <v>0</v>
      </c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R646" s="149" t="s">
        <v>436</v>
      </c>
      <c r="AT646" s="149" t="s">
        <v>432</v>
      </c>
      <c r="AU646" s="149" t="s">
        <v>78</v>
      </c>
      <c r="AY646" s="18" t="s">
        <v>128</v>
      </c>
      <c r="BE646" s="150">
        <f>IF(N646="základní",J646,0)</f>
        <v>0</v>
      </c>
      <c r="BF646" s="150">
        <f>IF(N646="snížená",J646,0)</f>
        <v>0</v>
      </c>
      <c r="BG646" s="150">
        <f>IF(N646="zákl. přenesená",J646,0)</f>
        <v>0</v>
      </c>
      <c r="BH646" s="150">
        <f>IF(N646="sníž. přenesená",J646,0)</f>
        <v>0</v>
      </c>
      <c r="BI646" s="150">
        <f>IF(N646="nulová",J646,0)</f>
        <v>0</v>
      </c>
      <c r="BJ646" s="18" t="s">
        <v>76</v>
      </c>
      <c r="BK646" s="150">
        <f>ROUND(I646*H646,2)</f>
        <v>0</v>
      </c>
      <c r="BL646" s="18" t="s">
        <v>390</v>
      </c>
      <c r="BM646" s="149" t="s">
        <v>728</v>
      </c>
    </row>
    <row r="647" spans="1:65" s="2" customFormat="1" ht="21.75" customHeight="1">
      <c r="A647" s="30"/>
      <c r="B647" s="137"/>
      <c r="C647" s="138" t="s">
        <v>729</v>
      </c>
      <c r="D647" s="138" t="s">
        <v>133</v>
      </c>
      <c r="E647" s="139" t="s">
        <v>730</v>
      </c>
      <c r="F647" s="140" t="s">
        <v>731</v>
      </c>
      <c r="G647" s="141" t="s">
        <v>460</v>
      </c>
      <c r="H647" s="142">
        <v>28</v>
      </c>
      <c r="I647" s="143"/>
      <c r="J647" s="143">
        <f>ROUND(I647*H647,2)</f>
        <v>0</v>
      </c>
      <c r="K647" s="144"/>
      <c r="L647" s="31"/>
      <c r="M647" s="145" t="s">
        <v>1</v>
      </c>
      <c r="N647" s="146" t="s">
        <v>36</v>
      </c>
      <c r="O647" s="147">
        <v>0.246</v>
      </c>
      <c r="P647" s="147">
        <f>O647*H647</f>
        <v>6.888</v>
      </c>
      <c r="Q647" s="147">
        <v>0.00015</v>
      </c>
      <c r="R647" s="147">
        <f>Q647*H647</f>
        <v>0.0042</v>
      </c>
      <c r="S647" s="147">
        <v>0</v>
      </c>
      <c r="T647" s="148">
        <f>S647*H647</f>
        <v>0</v>
      </c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R647" s="149" t="s">
        <v>390</v>
      </c>
      <c r="AT647" s="149" t="s">
        <v>133</v>
      </c>
      <c r="AU647" s="149" t="s">
        <v>78</v>
      </c>
      <c r="AY647" s="18" t="s">
        <v>128</v>
      </c>
      <c r="BE647" s="150">
        <f>IF(N647="základní",J647,0)</f>
        <v>0</v>
      </c>
      <c r="BF647" s="150">
        <f>IF(N647="snížená",J647,0)</f>
        <v>0</v>
      </c>
      <c r="BG647" s="150">
        <f>IF(N647="zákl. přenesená",J647,0)</f>
        <v>0</v>
      </c>
      <c r="BH647" s="150">
        <f>IF(N647="sníž. přenesená",J647,0)</f>
        <v>0</v>
      </c>
      <c r="BI647" s="150">
        <f>IF(N647="nulová",J647,0)</f>
        <v>0</v>
      </c>
      <c r="BJ647" s="18" t="s">
        <v>76</v>
      </c>
      <c r="BK647" s="150">
        <f>ROUND(I647*H647,2)</f>
        <v>0</v>
      </c>
      <c r="BL647" s="18" t="s">
        <v>390</v>
      </c>
      <c r="BM647" s="149" t="s">
        <v>732</v>
      </c>
    </row>
    <row r="648" spans="2:51" s="14" customFormat="1" ht="12">
      <c r="B648" s="158"/>
      <c r="D648" s="152" t="s">
        <v>140</v>
      </c>
      <c r="E648" s="159" t="s">
        <v>1</v>
      </c>
      <c r="F648" s="160" t="s">
        <v>578</v>
      </c>
      <c r="H648" s="161">
        <v>6</v>
      </c>
      <c r="L648" s="158"/>
      <c r="M648" s="162"/>
      <c r="N648" s="163"/>
      <c r="O648" s="163"/>
      <c r="P648" s="163"/>
      <c r="Q648" s="163"/>
      <c r="R648" s="163"/>
      <c r="S648" s="163"/>
      <c r="T648" s="164"/>
      <c r="AT648" s="159" t="s">
        <v>140</v>
      </c>
      <c r="AU648" s="159" t="s">
        <v>78</v>
      </c>
      <c r="AV648" s="14" t="s">
        <v>78</v>
      </c>
      <c r="AW648" s="14" t="s">
        <v>28</v>
      </c>
      <c r="AX648" s="14" t="s">
        <v>71</v>
      </c>
      <c r="AY648" s="159" t="s">
        <v>128</v>
      </c>
    </row>
    <row r="649" spans="2:51" s="14" customFormat="1" ht="12">
      <c r="B649" s="158"/>
      <c r="D649" s="152" t="s">
        <v>140</v>
      </c>
      <c r="E649" s="159" t="s">
        <v>1</v>
      </c>
      <c r="F649" s="160" t="s">
        <v>721</v>
      </c>
      <c r="H649" s="161">
        <v>6</v>
      </c>
      <c r="L649" s="158"/>
      <c r="M649" s="162"/>
      <c r="N649" s="163"/>
      <c r="O649" s="163"/>
      <c r="P649" s="163"/>
      <c r="Q649" s="163"/>
      <c r="R649" s="163"/>
      <c r="S649" s="163"/>
      <c r="T649" s="164"/>
      <c r="AT649" s="159" t="s">
        <v>140</v>
      </c>
      <c r="AU649" s="159" t="s">
        <v>78</v>
      </c>
      <c r="AV649" s="14" t="s">
        <v>78</v>
      </c>
      <c r="AW649" s="14" t="s">
        <v>28</v>
      </c>
      <c r="AX649" s="14" t="s">
        <v>71</v>
      </c>
      <c r="AY649" s="159" t="s">
        <v>128</v>
      </c>
    </row>
    <row r="650" spans="2:51" s="14" customFormat="1" ht="12">
      <c r="B650" s="158"/>
      <c r="D650" s="152" t="s">
        <v>140</v>
      </c>
      <c r="E650" s="159" t="s">
        <v>1</v>
      </c>
      <c r="F650" s="160" t="s">
        <v>635</v>
      </c>
      <c r="H650" s="161">
        <v>8</v>
      </c>
      <c r="L650" s="158"/>
      <c r="M650" s="162"/>
      <c r="N650" s="163"/>
      <c r="O650" s="163"/>
      <c r="P650" s="163"/>
      <c r="Q650" s="163"/>
      <c r="R650" s="163"/>
      <c r="S650" s="163"/>
      <c r="T650" s="164"/>
      <c r="AT650" s="159" t="s">
        <v>140</v>
      </c>
      <c r="AU650" s="159" t="s">
        <v>78</v>
      </c>
      <c r="AV650" s="14" t="s">
        <v>78</v>
      </c>
      <c r="AW650" s="14" t="s">
        <v>28</v>
      </c>
      <c r="AX650" s="14" t="s">
        <v>71</v>
      </c>
      <c r="AY650" s="159" t="s">
        <v>128</v>
      </c>
    </row>
    <row r="651" spans="2:51" s="14" customFormat="1" ht="12">
      <c r="B651" s="158"/>
      <c r="D651" s="152" t="s">
        <v>140</v>
      </c>
      <c r="E651" s="159" t="s">
        <v>1</v>
      </c>
      <c r="F651" s="160" t="s">
        <v>636</v>
      </c>
      <c r="H651" s="161">
        <v>8</v>
      </c>
      <c r="L651" s="158"/>
      <c r="M651" s="162"/>
      <c r="N651" s="163"/>
      <c r="O651" s="163"/>
      <c r="P651" s="163"/>
      <c r="Q651" s="163"/>
      <c r="R651" s="163"/>
      <c r="S651" s="163"/>
      <c r="T651" s="164"/>
      <c r="AT651" s="159" t="s">
        <v>140</v>
      </c>
      <c r="AU651" s="159" t="s">
        <v>78</v>
      </c>
      <c r="AV651" s="14" t="s">
        <v>78</v>
      </c>
      <c r="AW651" s="14" t="s">
        <v>28</v>
      </c>
      <c r="AX651" s="14" t="s">
        <v>71</v>
      </c>
      <c r="AY651" s="159" t="s">
        <v>128</v>
      </c>
    </row>
    <row r="652" spans="2:51" s="16" customFormat="1" ht="12">
      <c r="B652" s="172"/>
      <c r="D652" s="152" t="s">
        <v>140</v>
      </c>
      <c r="E652" s="173" t="s">
        <v>1</v>
      </c>
      <c r="F652" s="174" t="s">
        <v>187</v>
      </c>
      <c r="H652" s="175">
        <v>28</v>
      </c>
      <c r="L652" s="172"/>
      <c r="M652" s="176"/>
      <c r="N652" s="177"/>
      <c r="O652" s="177"/>
      <c r="P652" s="177"/>
      <c r="Q652" s="177"/>
      <c r="R652" s="177"/>
      <c r="S652" s="177"/>
      <c r="T652" s="178"/>
      <c r="AT652" s="173" t="s">
        <v>140</v>
      </c>
      <c r="AU652" s="173" t="s">
        <v>78</v>
      </c>
      <c r="AV652" s="16" t="s">
        <v>137</v>
      </c>
      <c r="AW652" s="16" t="s">
        <v>28</v>
      </c>
      <c r="AX652" s="16" t="s">
        <v>76</v>
      </c>
      <c r="AY652" s="173" t="s">
        <v>128</v>
      </c>
    </row>
    <row r="653" spans="1:65" s="2" customFormat="1" ht="24.2" customHeight="1">
      <c r="A653" s="30"/>
      <c r="B653" s="137"/>
      <c r="C653" s="179" t="s">
        <v>733</v>
      </c>
      <c r="D653" s="179" t="s">
        <v>432</v>
      </c>
      <c r="E653" s="180" t="s">
        <v>734</v>
      </c>
      <c r="F653" s="181" t="s">
        <v>735</v>
      </c>
      <c r="G653" s="182" t="s">
        <v>460</v>
      </c>
      <c r="H653" s="183">
        <v>28</v>
      </c>
      <c r="I653" s="184"/>
      <c r="J653" s="184">
        <f>ROUND(I653*H653,2)</f>
        <v>0</v>
      </c>
      <c r="K653" s="185"/>
      <c r="L653" s="186"/>
      <c r="M653" s="187" t="s">
        <v>1</v>
      </c>
      <c r="N653" s="188" t="s">
        <v>36</v>
      </c>
      <c r="O653" s="147">
        <v>0</v>
      </c>
      <c r="P653" s="147">
        <f>O653*H653</f>
        <v>0</v>
      </c>
      <c r="Q653" s="147">
        <v>0.00019</v>
      </c>
      <c r="R653" s="147">
        <f>Q653*H653</f>
        <v>0.00532</v>
      </c>
      <c r="S653" s="147">
        <v>0</v>
      </c>
      <c r="T653" s="148">
        <f>S653*H653</f>
        <v>0</v>
      </c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R653" s="149" t="s">
        <v>436</v>
      </c>
      <c r="AT653" s="149" t="s">
        <v>432</v>
      </c>
      <c r="AU653" s="149" t="s">
        <v>78</v>
      </c>
      <c r="AY653" s="18" t="s">
        <v>128</v>
      </c>
      <c r="BE653" s="150">
        <f>IF(N653="základní",J653,0)</f>
        <v>0</v>
      </c>
      <c r="BF653" s="150">
        <f>IF(N653="snížená",J653,0)</f>
        <v>0</v>
      </c>
      <c r="BG653" s="150">
        <f>IF(N653="zákl. přenesená",J653,0)</f>
        <v>0</v>
      </c>
      <c r="BH653" s="150">
        <f>IF(N653="sníž. přenesená",J653,0)</f>
        <v>0</v>
      </c>
      <c r="BI653" s="150">
        <f>IF(N653="nulová",J653,0)</f>
        <v>0</v>
      </c>
      <c r="BJ653" s="18" t="s">
        <v>76</v>
      </c>
      <c r="BK653" s="150">
        <f>ROUND(I653*H653,2)</f>
        <v>0</v>
      </c>
      <c r="BL653" s="18" t="s">
        <v>390</v>
      </c>
      <c r="BM653" s="149" t="s">
        <v>736</v>
      </c>
    </row>
    <row r="654" spans="1:65" s="2" customFormat="1" ht="24.2" customHeight="1">
      <c r="A654" s="30"/>
      <c r="B654" s="137"/>
      <c r="C654" s="138" t="s">
        <v>737</v>
      </c>
      <c r="D654" s="138" t="s">
        <v>133</v>
      </c>
      <c r="E654" s="139" t="s">
        <v>738</v>
      </c>
      <c r="F654" s="140" t="s">
        <v>739</v>
      </c>
      <c r="G654" s="141" t="s">
        <v>449</v>
      </c>
      <c r="H654" s="142">
        <v>6070.752</v>
      </c>
      <c r="I654" s="143"/>
      <c r="J654" s="143">
        <f>ROUND(I654*H654,2)</f>
        <v>0</v>
      </c>
      <c r="K654" s="144"/>
      <c r="L654" s="31"/>
      <c r="M654" s="145" t="s">
        <v>1</v>
      </c>
      <c r="N654" s="146" t="s">
        <v>36</v>
      </c>
      <c r="O654" s="147">
        <v>0</v>
      </c>
      <c r="P654" s="147">
        <f>O654*H654</f>
        <v>0</v>
      </c>
      <c r="Q654" s="147">
        <v>0</v>
      </c>
      <c r="R654" s="147">
        <f>Q654*H654</f>
        <v>0</v>
      </c>
      <c r="S654" s="147">
        <v>0</v>
      </c>
      <c r="T654" s="148">
        <f>S654*H654</f>
        <v>0</v>
      </c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R654" s="149" t="s">
        <v>390</v>
      </c>
      <c r="AT654" s="149" t="s">
        <v>133</v>
      </c>
      <c r="AU654" s="149" t="s">
        <v>78</v>
      </c>
      <c r="AY654" s="18" t="s">
        <v>128</v>
      </c>
      <c r="BE654" s="150">
        <f>IF(N654="základní",J654,0)</f>
        <v>0</v>
      </c>
      <c r="BF654" s="150">
        <f>IF(N654="snížená",J654,0)</f>
        <v>0</v>
      </c>
      <c r="BG654" s="150">
        <f>IF(N654="zákl. přenesená",J654,0)</f>
        <v>0</v>
      </c>
      <c r="BH654" s="150">
        <f>IF(N654="sníž. přenesená",J654,0)</f>
        <v>0</v>
      </c>
      <c r="BI654" s="150">
        <f>IF(N654="nulová",J654,0)</f>
        <v>0</v>
      </c>
      <c r="BJ654" s="18" t="s">
        <v>76</v>
      </c>
      <c r="BK654" s="150">
        <f>ROUND(I654*H654,2)</f>
        <v>0</v>
      </c>
      <c r="BL654" s="18" t="s">
        <v>390</v>
      </c>
      <c r="BM654" s="149" t="s">
        <v>740</v>
      </c>
    </row>
    <row r="655" spans="2:63" s="12" customFormat="1" ht="22.9" customHeight="1">
      <c r="B655" s="125"/>
      <c r="D655" s="126" t="s">
        <v>70</v>
      </c>
      <c r="E655" s="135" t="s">
        <v>741</v>
      </c>
      <c r="F655" s="135" t="s">
        <v>742</v>
      </c>
      <c r="J655" s="136">
        <f>BK655</f>
        <v>0</v>
      </c>
      <c r="L655" s="125"/>
      <c r="M655" s="129"/>
      <c r="N655" s="130"/>
      <c r="O655" s="130"/>
      <c r="P655" s="131">
        <f>SUM(P656:P658)</f>
        <v>24</v>
      </c>
      <c r="Q655" s="130"/>
      <c r="R655" s="131">
        <f>SUM(R656:R658)</f>
        <v>0.009479999999999999</v>
      </c>
      <c r="S655" s="130"/>
      <c r="T655" s="132">
        <f>SUM(T656:T658)</f>
        <v>0</v>
      </c>
      <c r="AR655" s="126" t="s">
        <v>78</v>
      </c>
      <c r="AT655" s="133" t="s">
        <v>70</v>
      </c>
      <c r="AU655" s="133" t="s">
        <v>76</v>
      </c>
      <c r="AY655" s="126" t="s">
        <v>128</v>
      </c>
      <c r="BK655" s="134">
        <f>SUM(BK656:BK658)</f>
        <v>0</v>
      </c>
    </row>
    <row r="656" spans="1:65" s="2" customFormat="1" ht="37.9" customHeight="1">
      <c r="A656" s="30"/>
      <c r="B656" s="137"/>
      <c r="C656" s="138" t="s">
        <v>743</v>
      </c>
      <c r="D656" s="138" t="s">
        <v>133</v>
      </c>
      <c r="E656" s="139" t="s">
        <v>744</v>
      </c>
      <c r="F656" s="140" t="s">
        <v>745</v>
      </c>
      <c r="G656" s="141" t="s">
        <v>460</v>
      </c>
      <c r="H656" s="142">
        <v>36</v>
      </c>
      <c r="I656" s="143"/>
      <c r="J656" s="143">
        <f>ROUND(I656*H656,2)</f>
        <v>0</v>
      </c>
      <c r="K656" s="144"/>
      <c r="L656" s="31"/>
      <c r="M656" s="145" t="s">
        <v>1</v>
      </c>
      <c r="N656" s="146" t="s">
        <v>36</v>
      </c>
      <c r="O656" s="147">
        <v>0.5</v>
      </c>
      <c r="P656" s="147">
        <f>O656*H656</f>
        <v>18</v>
      </c>
      <c r="Q656" s="147">
        <v>0.00015</v>
      </c>
      <c r="R656" s="147">
        <f>Q656*H656</f>
        <v>0.005399999999999999</v>
      </c>
      <c r="S656" s="147">
        <v>0</v>
      </c>
      <c r="T656" s="148">
        <f>S656*H656</f>
        <v>0</v>
      </c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R656" s="149" t="s">
        <v>390</v>
      </c>
      <c r="AT656" s="149" t="s">
        <v>133</v>
      </c>
      <c r="AU656" s="149" t="s">
        <v>78</v>
      </c>
      <c r="AY656" s="18" t="s">
        <v>128</v>
      </c>
      <c r="BE656" s="150">
        <f>IF(N656="základní",J656,0)</f>
        <v>0</v>
      </c>
      <c r="BF656" s="150">
        <f>IF(N656="snížená",J656,0)</f>
        <v>0</v>
      </c>
      <c r="BG656" s="150">
        <f>IF(N656="zákl. přenesená",J656,0)</f>
        <v>0</v>
      </c>
      <c r="BH656" s="150">
        <f>IF(N656="sníž. přenesená",J656,0)</f>
        <v>0</v>
      </c>
      <c r="BI656" s="150">
        <f>IF(N656="nulová",J656,0)</f>
        <v>0</v>
      </c>
      <c r="BJ656" s="18" t="s">
        <v>76</v>
      </c>
      <c r="BK656" s="150">
        <f>ROUND(I656*H656,2)</f>
        <v>0</v>
      </c>
      <c r="BL656" s="18" t="s">
        <v>390</v>
      </c>
      <c r="BM656" s="149" t="s">
        <v>746</v>
      </c>
    </row>
    <row r="657" spans="1:65" s="2" customFormat="1" ht="37.9" customHeight="1">
      <c r="A657" s="30"/>
      <c r="B657" s="137"/>
      <c r="C657" s="138" t="s">
        <v>245</v>
      </c>
      <c r="D657" s="138" t="s">
        <v>133</v>
      </c>
      <c r="E657" s="139" t="s">
        <v>747</v>
      </c>
      <c r="F657" s="140" t="s">
        <v>748</v>
      </c>
      <c r="G657" s="141" t="s">
        <v>460</v>
      </c>
      <c r="H657" s="142">
        <v>12</v>
      </c>
      <c r="I657" s="143"/>
      <c r="J657" s="143">
        <f>ROUND(I657*H657,2)</f>
        <v>0</v>
      </c>
      <c r="K657" s="144"/>
      <c r="L657" s="31"/>
      <c r="M657" s="145" t="s">
        <v>1</v>
      </c>
      <c r="N657" s="146" t="s">
        <v>36</v>
      </c>
      <c r="O657" s="147">
        <v>0.5</v>
      </c>
      <c r="P657" s="147">
        <f>O657*H657</f>
        <v>6</v>
      </c>
      <c r="Q657" s="147">
        <v>0.00034</v>
      </c>
      <c r="R657" s="147">
        <f>Q657*H657</f>
        <v>0.00408</v>
      </c>
      <c r="S657" s="147">
        <v>0</v>
      </c>
      <c r="T657" s="148">
        <f>S657*H657</f>
        <v>0</v>
      </c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R657" s="149" t="s">
        <v>390</v>
      </c>
      <c r="AT657" s="149" t="s">
        <v>133</v>
      </c>
      <c r="AU657" s="149" t="s">
        <v>78</v>
      </c>
      <c r="AY657" s="18" t="s">
        <v>128</v>
      </c>
      <c r="BE657" s="150">
        <f>IF(N657="základní",J657,0)</f>
        <v>0</v>
      </c>
      <c r="BF657" s="150">
        <f>IF(N657="snížená",J657,0)</f>
        <v>0</v>
      </c>
      <c r="BG657" s="150">
        <f>IF(N657="zákl. přenesená",J657,0)</f>
        <v>0</v>
      </c>
      <c r="BH657" s="150">
        <f>IF(N657="sníž. přenesená",J657,0)</f>
        <v>0</v>
      </c>
      <c r="BI657" s="150">
        <f>IF(N657="nulová",J657,0)</f>
        <v>0</v>
      </c>
      <c r="BJ657" s="18" t="s">
        <v>76</v>
      </c>
      <c r="BK657" s="150">
        <f>ROUND(I657*H657,2)</f>
        <v>0</v>
      </c>
      <c r="BL657" s="18" t="s">
        <v>390</v>
      </c>
      <c r="BM657" s="149" t="s">
        <v>749</v>
      </c>
    </row>
    <row r="658" spans="1:65" s="2" customFormat="1" ht="24.2" customHeight="1">
      <c r="A658" s="30"/>
      <c r="B658" s="137"/>
      <c r="C658" s="138" t="s">
        <v>250</v>
      </c>
      <c r="D658" s="138" t="s">
        <v>133</v>
      </c>
      <c r="E658" s="139" t="s">
        <v>750</v>
      </c>
      <c r="F658" s="140" t="s">
        <v>751</v>
      </c>
      <c r="G658" s="141" t="s">
        <v>449</v>
      </c>
      <c r="H658" s="142">
        <v>662.4</v>
      </c>
      <c r="I658" s="143"/>
      <c r="J658" s="143">
        <f>ROUND(I658*H658,2)</f>
        <v>0</v>
      </c>
      <c r="K658" s="144"/>
      <c r="L658" s="31"/>
      <c r="M658" s="145" t="s">
        <v>1</v>
      </c>
      <c r="N658" s="146" t="s">
        <v>36</v>
      </c>
      <c r="O658" s="147">
        <v>0</v>
      </c>
      <c r="P658" s="147">
        <f>O658*H658</f>
        <v>0</v>
      </c>
      <c r="Q658" s="147">
        <v>0</v>
      </c>
      <c r="R658" s="147">
        <f>Q658*H658</f>
        <v>0</v>
      </c>
      <c r="S658" s="147">
        <v>0</v>
      </c>
      <c r="T658" s="148">
        <f>S658*H658</f>
        <v>0</v>
      </c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R658" s="149" t="s">
        <v>390</v>
      </c>
      <c r="AT658" s="149" t="s">
        <v>133</v>
      </c>
      <c r="AU658" s="149" t="s">
        <v>78</v>
      </c>
      <c r="AY658" s="18" t="s">
        <v>128</v>
      </c>
      <c r="BE658" s="150">
        <f>IF(N658="základní",J658,0)</f>
        <v>0</v>
      </c>
      <c r="BF658" s="150">
        <f>IF(N658="snížená",J658,0)</f>
        <v>0</v>
      </c>
      <c r="BG658" s="150">
        <f>IF(N658="zákl. přenesená",J658,0)</f>
        <v>0</v>
      </c>
      <c r="BH658" s="150">
        <f>IF(N658="sníž. přenesená",J658,0)</f>
        <v>0</v>
      </c>
      <c r="BI658" s="150">
        <f>IF(N658="nulová",J658,0)</f>
        <v>0</v>
      </c>
      <c r="BJ658" s="18" t="s">
        <v>76</v>
      </c>
      <c r="BK658" s="150">
        <f>ROUND(I658*H658,2)</f>
        <v>0</v>
      </c>
      <c r="BL658" s="18" t="s">
        <v>390</v>
      </c>
      <c r="BM658" s="149" t="s">
        <v>752</v>
      </c>
    </row>
    <row r="659" spans="2:63" s="12" customFormat="1" ht="22.9" customHeight="1">
      <c r="B659" s="125"/>
      <c r="D659" s="126" t="s">
        <v>70</v>
      </c>
      <c r="E659" s="135" t="s">
        <v>753</v>
      </c>
      <c r="F659" s="135" t="s">
        <v>754</v>
      </c>
      <c r="J659" s="136">
        <f>BK659</f>
        <v>0</v>
      </c>
      <c r="L659" s="125"/>
      <c r="M659" s="129"/>
      <c r="N659" s="130"/>
      <c r="O659" s="130"/>
      <c r="P659" s="131">
        <f>SUM(P660:P727)</f>
        <v>79.9781</v>
      </c>
      <c r="Q659" s="130"/>
      <c r="R659" s="131">
        <f>SUM(R660:R727)</f>
        <v>0.05494</v>
      </c>
      <c r="S659" s="130"/>
      <c r="T659" s="132">
        <f>SUM(T660:T727)</f>
        <v>0</v>
      </c>
      <c r="AR659" s="126" t="s">
        <v>78</v>
      </c>
      <c r="AT659" s="133" t="s">
        <v>70</v>
      </c>
      <c r="AU659" s="133" t="s">
        <v>76</v>
      </c>
      <c r="AY659" s="126" t="s">
        <v>128</v>
      </c>
      <c r="BK659" s="134">
        <f>SUM(BK660:BK727)</f>
        <v>0</v>
      </c>
    </row>
    <row r="660" spans="1:65" s="2" customFormat="1" ht="16.5" customHeight="1">
      <c r="A660" s="30"/>
      <c r="B660" s="137"/>
      <c r="C660" s="138" t="s">
        <v>256</v>
      </c>
      <c r="D660" s="138" t="s">
        <v>133</v>
      </c>
      <c r="E660" s="139" t="s">
        <v>755</v>
      </c>
      <c r="F660" s="140" t="s">
        <v>756</v>
      </c>
      <c r="G660" s="141" t="s">
        <v>460</v>
      </c>
      <c r="H660" s="142">
        <v>46</v>
      </c>
      <c r="I660" s="143"/>
      <c r="J660" s="143">
        <f>ROUND(I660*H660,2)</f>
        <v>0</v>
      </c>
      <c r="K660" s="144"/>
      <c r="L660" s="31"/>
      <c r="M660" s="145" t="s">
        <v>1</v>
      </c>
      <c r="N660" s="146" t="s">
        <v>36</v>
      </c>
      <c r="O660" s="147">
        <v>0.2</v>
      </c>
      <c r="P660" s="147">
        <f>O660*H660</f>
        <v>9.200000000000001</v>
      </c>
      <c r="Q660" s="147">
        <v>0</v>
      </c>
      <c r="R660" s="147">
        <f>Q660*H660</f>
        <v>0</v>
      </c>
      <c r="S660" s="147">
        <v>0</v>
      </c>
      <c r="T660" s="148">
        <f>S660*H660</f>
        <v>0</v>
      </c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R660" s="149" t="s">
        <v>390</v>
      </c>
      <c r="AT660" s="149" t="s">
        <v>133</v>
      </c>
      <c r="AU660" s="149" t="s">
        <v>78</v>
      </c>
      <c r="AY660" s="18" t="s">
        <v>128</v>
      </c>
      <c r="BE660" s="150">
        <f>IF(N660="základní",J660,0)</f>
        <v>0</v>
      </c>
      <c r="BF660" s="150">
        <f>IF(N660="snížená",J660,0)</f>
        <v>0</v>
      </c>
      <c r="BG660" s="150">
        <f>IF(N660="zákl. přenesená",J660,0)</f>
        <v>0</v>
      </c>
      <c r="BH660" s="150">
        <f>IF(N660="sníž. přenesená",J660,0)</f>
        <v>0</v>
      </c>
      <c r="BI660" s="150">
        <f>IF(N660="nulová",J660,0)</f>
        <v>0</v>
      </c>
      <c r="BJ660" s="18" t="s">
        <v>76</v>
      </c>
      <c r="BK660" s="150">
        <f>ROUND(I660*H660,2)</f>
        <v>0</v>
      </c>
      <c r="BL660" s="18" t="s">
        <v>390</v>
      </c>
      <c r="BM660" s="149" t="s">
        <v>757</v>
      </c>
    </row>
    <row r="661" spans="2:51" s="14" customFormat="1" ht="12">
      <c r="B661" s="158"/>
      <c r="D661" s="152" t="s">
        <v>140</v>
      </c>
      <c r="E661" s="159" t="s">
        <v>1</v>
      </c>
      <c r="F661" s="160" t="s">
        <v>758</v>
      </c>
      <c r="H661" s="161">
        <v>8</v>
      </c>
      <c r="L661" s="158"/>
      <c r="M661" s="162"/>
      <c r="N661" s="163"/>
      <c r="O661" s="163"/>
      <c r="P661" s="163"/>
      <c r="Q661" s="163"/>
      <c r="R661" s="163"/>
      <c r="S661" s="163"/>
      <c r="T661" s="164"/>
      <c r="AT661" s="159" t="s">
        <v>140</v>
      </c>
      <c r="AU661" s="159" t="s">
        <v>78</v>
      </c>
      <c r="AV661" s="14" t="s">
        <v>78</v>
      </c>
      <c r="AW661" s="14" t="s">
        <v>28</v>
      </c>
      <c r="AX661" s="14" t="s">
        <v>71</v>
      </c>
      <c r="AY661" s="159" t="s">
        <v>128</v>
      </c>
    </row>
    <row r="662" spans="2:51" s="14" customFormat="1" ht="12">
      <c r="B662" s="158"/>
      <c r="D662" s="152" t="s">
        <v>140</v>
      </c>
      <c r="E662" s="159" t="s">
        <v>1</v>
      </c>
      <c r="F662" s="160" t="s">
        <v>759</v>
      </c>
      <c r="H662" s="161">
        <v>10</v>
      </c>
      <c r="L662" s="158"/>
      <c r="M662" s="162"/>
      <c r="N662" s="163"/>
      <c r="O662" s="163"/>
      <c r="P662" s="163"/>
      <c r="Q662" s="163"/>
      <c r="R662" s="163"/>
      <c r="S662" s="163"/>
      <c r="T662" s="164"/>
      <c r="AT662" s="159" t="s">
        <v>140</v>
      </c>
      <c r="AU662" s="159" t="s">
        <v>78</v>
      </c>
      <c r="AV662" s="14" t="s">
        <v>78</v>
      </c>
      <c r="AW662" s="14" t="s">
        <v>28</v>
      </c>
      <c r="AX662" s="14" t="s">
        <v>71</v>
      </c>
      <c r="AY662" s="159" t="s">
        <v>128</v>
      </c>
    </row>
    <row r="663" spans="2:51" s="14" customFormat="1" ht="12">
      <c r="B663" s="158"/>
      <c r="D663" s="152" t="s">
        <v>140</v>
      </c>
      <c r="E663" s="159" t="s">
        <v>1</v>
      </c>
      <c r="F663" s="160" t="s">
        <v>760</v>
      </c>
      <c r="H663" s="161">
        <v>14</v>
      </c>
      <c r="L663" s="158"/>
      <c r="M663" s="162"/>
      <c r="N663" s="163"/>
      <c r="O663" s="163"/>
      <c r="P663" s="163"/>
      <c r="Q663" s="163"/>
      <c r="R663" s="163"/>
      <c r="S663" s="163"/>
      <c r="T663" s="164"/>
      <c r="AT663" s="159" t="s">
        <v>140</v>
      </c>
      <c r="AU663" s="159" t="s">
        <v>78</v>
      </c>
      <c r="AV663" s="14" t="s">
        <v>78</v>
      </c>
      <c r="AW663" s="14" t="s">
        <v>28</v>
      </c>
      <c r="AX663" s="14" t="s">
        <v>71</v>
      </c>
      <c r="AY663" s="159" t="s">
        <v>128</v>
      </c>
    </row>
    <row r="664" spans="2:51" s="14" customFormat="1" ht="12">
      <c r="B664" s="158"/>
      <c r="D664" s="152" t="s">
        <v>140</v>
      </c>
      <c r="E664" s="159" t="s">
        <v>1</v>
      </c>
      <c r="F664" s="160" t="s">
        <v>761</v>
      </c>
      <c r="H664" s="161">
        <v>14</v>
      </c>
      <c r="L664" s="158"/>
      <c r="M664" s="162"/>
      <c r="N664" s="163"/>
      <c r="O664" s="163"/>
      <c r="P664" s="163"/>
      <c r="Q664" s="163"/>
      <c r="R664" s="163"/>
      <c r="S664" s="163"/>
      <c r="T664" s="164"/>
      <c r="AT664" s="159" t="s">
        <v>140</v>
      </c>
      <c r="AU664" s="159" t="s">
        <v>78</v>
      </c>
      <c r="AV664" s="14" t="s">
        <v>78</v>
      </c>
      <c r="AW664" s="14" t="s">
        <v>28</v>
      </c>
      <c r="AX664" s="14" t="s">
        <v>71</v>
      </c>
      <c r="AY664" s="159" t="s">
        <v>128</v>
      </c>
    </row>
    <row r="665" spans="2:51" s="16" customFormat="1" ht="12">
      <c r="B665" s="172"/>
      <c r="D665" s="152" t="s">
        <v>140</v>
      </c>
      <c r="E665" s="173" t="s">
        <v>1</v>
      </c>
      <c r="F665" s="174" t="s">
        <v>187</v>
      </c>
      <c r="H665" s="175">
        <v>46</v>
      </c>
      <c r="L665" s="172"/>
      <c r="M665" s="176"/>
      <c r="N665" s="177"/>
      <c r="O665" s="177"/>
      <c r="P665" s="177"/>
      <c r="Q665" s="177"/>
      <c r="R665" s="177"/>
      <c r="S665" s="177"/>
      <c r="T665" s="178"/>
      <c r="AT665" s="173" t="s">
        <v>140</v>
      </c>
      <c r="AU665" s="173" t="s">
        <v>78</v>
      </c>
      <c r="AV665" s="16" t="s">
        <v>137</v>
      </c>
      <c r="AW665" s="16" t="s">
        <v>28</v>
      </c>
      <c r="AX665" s="16" t="s">
        <v>76</v>
      </c>
      <c r="AY665" s="173" t="s">
        <v>128</v>
      </c>
    </row>
    <row r="666" spans="1:65" s="2" customFormat="1" ht="24.2" customHeight="1">
      <c r="A666" s="30"/>
      <c r="B666" s="137"/>
      <c r="C666" s="179" t="s">
        <v>762</v>
      </c>
      <c r="D666" s="179" t="s">
        <v>432</v>
      </c>
      <c r="E666" s="180" t="s">
        <v>763</v>
      </c>
      <c r="F666" s="181" t="s">
        <v>764</v>
      </c>
      <c r="G666" s="182" t="s">
        <v>460</v>
      </c>
      <c r="H666" s="183">
        <v>46</v>
      </c>
      <c r="I666" s="184"/>
      <c r="J666" s="184">
        <f>ROUND(I666*H666,2)</f>
        <v>0</v>
      </c>
      <c r="K666" s="185"/>
      <c r="L666" s="186"/>
      <c r="M666" s="187" t="s">
        <v>1</v>
      </c>
      <c r="N666" s="188" t="s">
        <v>36</v>
      </c>
      <c r="O666" s="147">
        <v>0</v>
      </c>
      <c r="P666" s="147">
        <f>O666*H666</f>
        <v>0</v>
      </c>
      <c r="Q666" s="147">
        <v>4E-05</v>
      </c>
      <c r="R666" s="147">
        <f>Q666*H666</f>
        <v>0.00184</v>
      </c>
      <c r="S666" s="147">
        <v>0</v>
      </c>
      <c r="T666" s="148">
        <f>S666*H666</f>
        <v>0</v>
      </c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R666" s="149" t="s">
        <v>436</v>
      </c>
      <c r="AT666" s="149" t="s">
        <v>432</v>
      </c>
      <c r="AU666" s="149" t="s">
        <v>78</v>
      </c>
      <c r="AY666" s="18" t="s">
        <v>128</v>
      </c>
      <c r="BE666" s="150">
        <f>IF(N666="základní",J666,0)</f>
        <v>0</v>
      </c>
      <c r="BF666" s="150">
        <f>IF(N666="snížená",J666,0)</f>
        <v>0</v>
      </c>
      <c r="BG666" s="150">
        <f>IF(N666="zákl. přenesená",J666,0)</f>
        <v>0</v>
      </c>
      <c r="BH666" s="150">
        <f>IF(N666="sníž. přenesená",J666,0)</f>
        <v>0</v>
      </c>
      <c r="BI666" s="150">
        <f>IF(N666="nulová",J666,0)</f>
        <v>0</v>
      </c>
      <c r="BJ666" s="18" t="s">
        <v>76</v>
      </c>
      <c r="BK666" s="150">
        <f>ROUND(I666*H666,2)</f>
        <v>0</v>
      </c>
      <c r="BL666" s="18" t="s">
        <v>390</v>
      </c>
      <c r="BM666" s="149" t="s">
        <v>765</v>
      </c>
    </row>
    <row r="667" spans="1:65" s="2" customFormat="1" ht="24.2" customHeight="1">
      <c r="A667" s="30"/>
      <c r="B667" s="137"/>
      <c r="C667" s="138" t="s">
        <v>766</v>
      </c>
      <c r="D667" s="138" t="s">
        <v>133</v>
      </c>
      <c r="E667" s="139" t="s">
        <v>767</v>
      </c>
      <c r="F667" s="140" t="s">
        <v>768</v>
      </c>
      <c r="G667" s="141" t="s">
        <v>341</v>
      </c>
      <c r="H667" s="142">
        <v>137.05</v>
      </c>
      <c r="I667" s="143"/>
      <c r="J667" s="143">
        <f>ROUND(I667*H667,2)</f>
        <v>0</v>
      </c>
      <c r="K667" s="144"/>
      <c r="L667" s="31"/>
      <c r="M667" s="145" t="s">
        <v>1</v>
      </c>
      <c r="N667" s="146" t="s">
        <v>36</v>
      </c>
      <c r="O667" s="147">
        <v>0.082</v>
      </c>
      <c r="P667" s="147">
        <f>O667*H667</f>
        <v>11.238100000000001</v>
      </c>
      <c r="Q667" s="147">
        <v>0</v>
      </c>
      <c r="R667" s="147">
        <f>Q667*H667</f>
        <v>0</v>
      </c>
      <c r="S667" s="147">
        <v>0</v>
      </c>
      <c r="T667" s="148">
        <f>S667*H667</f>
        <v>0</v>
      </c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R667" s="149" t="s">
        <v>390</v>
      </c>
      <c r="AT667" s="149" t="s">
        <v>133</v>
      </c>
      <c r="AU667" s="149" t="s">
        <v>78</v>
      </c>
      <c r="AY667" s="18" t="s">
        <v>128</v>
      </c>
      <c r="BE667" s="150">
        <f>IF(N667="základní",J667,0)</f>
        <v>0</v>
      </c>
      <c r="BF667" s="150">
        <f>IF(N667="snížená",J667,0)</f>
        <v>0</v>
      </c>
      <c r="BG667" s="150">
        <f>IF(N667="zákl. přenesená",J667,0)</f>
        <v>0</v>
      </c>
      <c r="BH667" s="150">
        <f>IF(N667="sníž. přenesená",J667,0)</f>
        <v>0</v>
      </c>
      <c r="BI667" s="150">
        <f>IF(N667="nulová",J667,0)</f>
        <v>0</v>
      </c>
      <c r="BJ667" s="18" t="s">
        <v>76</v>
      </c>
      <c r="BK667" s="150">
        <f>ROUND(I667*H667,2)</f>
        <v>0</v>
      </c>
      <c r="BL667" s="18" t="s">
        <v>390</v>
      </c>
      <c r="BM667" s="149" t="s">
        <v>769</v>
      </c>
    </row>
    <row r="668" spans="2:51" s="13" customFormat="1" ht="12" hidden="1">
      <c r="B668" s="151"/>
      <c r="D668" s="152" t="s">
        <v>140</v>
      </c>
      <c r="E668" s="153" t="s">
        <v>1</v>
      </c>
      <c r="F668" s="154" t="s">
        <v>343</v>
      </c>
      <c r="H668" s="153" t="s">
        <v>1</v>
      </c>
      <c r="L668" s="151"/>
      <c r="M668" s="155"/>
      <c r="N668" s="156"/>
      <c r="O668" s="156"/>
      <c r="P668" s="156"/>
      <c r="Q668" s="156"/>
      <c r="R668" s="156"/>
      <c r="S668" s="156"/>
      <c r="T668" s="157"/>
      <c r="AT668" s="153" t="s">
        <v>140</v>
      </c>
      <c r="AU668" s="153" t="s">
        <v>78</v>
      </c>
      <c r="AV668" s="13" t="s">
        <v>76</v>
      </c>
      <c r="AW668" s="13" t="s">
        <v>28</v>
      </c>
      <c r="AX668" s="13" t="s">
        <v>71</v>
      </c>
      <c r="AY668" s="153" t="s">
        <v>128</v>
      </c>
    </row>
    <row r="669" spans="2:51" s="13" customFormat="1" ht="12" hidden="1">
      <c r="B669" s="151"/>
      <c r="D669" s="152" t="s">
        <v>140</v>
      </c>
      <c r="E669" s="153" t="s">
        <v>1</v>
      </c>
      <c r="F669" s="154" t="s">
        <v>142</v>
      </c>
      <c r="H669" s="153" t="s">
        <v>1</v>
      </c>
      <c r="L669" s="151"/>
      <c r="M669" s="155"/>
      <c r="N669" s="156"/>
      <c r="O669" s="156"/>
      <c r="P669" s="156"/>
      <c r="Q669" s="156"/>
      <c r="R669" s="156"/>
      <c r="S669" s="156"/>
      <c r="T669" s="157"/>
      <c r="AT669" s="153" t="s">
        <v>140</v>
      </c>
      <c r="AU669" s="153" t="s">
        <v>78</v>
      </c>
      <c r="AV669" s="13" t="s">
        <v>76</v>
      </c>
      <c r="AW669" s="13" t="s">
        <v>28</v>
      </c>
      <c r="AX669" s="13" t="s">
        <v>71</v>
      </c>
      <c r="AY669" s="153" t="s">
        <v>128</v>
      </c>
    </row>
    <row r="670" spans="2:51" s="14" customFormat="1" ht="12" hidden="1">
      <c r="B670" s="158"/>
      <c r="D670" s="152" t="s">
        <v>140</v>
      </c>
      <c r="E670" s="159" t="s">
        <v>1</v>
      </c>
      <c r="F670" s="160" t="s">
        <v>344</v>
      </c>
      <c r="H670" s="161">
        <v>4.7</v>
      </c>
      <c r="L670" s="158"/>
      <c r="M670" s="162"/>
      <c r="N670" s="163"/>
      <c r="O670" s="163"/>
      <c r="P670" s="163"/>
      <c r="Q670" s="163"/>
      <c r="R670" s="163"/>
      <c r="S670" s="163"/>
      <c r="T670" s="164"/>
      <c r="AT670" s="159" t="s">
        <v>140</v>
      </c>
      <c r="AU670" s="159" t="s">
        <v>78</v>
      </c>
      <c r="AV670" s="14" t="s">
        <v>78</v>
      </c>
      <c r="AW670" s="14" t="s">
        <v>28</v>
      </c>
      <c r="AX670" s="14" t="s">
        <v>71</v>
      </c>
      <c r="AY670" s="159" t="s">
        <v>128</v>
      </c>
    </row>
    <row r="671" spans="2:51" s="14" customFormat="1" ht="12" hidden="1">
      <c r="B671" s="158"/>
      <c r="D671" s="152" t="s">
        <v>140</v>
      </c>
      <c r="E671" s="159" t="s">
        <v>1</v>
      </c>
      <c r="F671" s="160" t="s">
        <v>345</v>
      </c>
      <c r="H671" s="161">
        <v>4.7</v>
      </c>
      <c r="L671" s="158"/>
      <c r="M671" s="162"/>
      <c r="N671" s="163"/>
      <c r="O671" s="163"/>
      <c r="P671" s="163"/>
      <c r="Q671" s="163"/>
      <c r="R671" s="163"/>
      <c r="S671" s="163"/>
      <c r="T671" s="164"/>
      <c r="AT671" s="159" t="s">
        <v>140</v>
      </c>
      <c r="AU671" s="159" t="s">
        <v>78</v>
      </c>
      <c r="AV671" s="14" t="s">
        <v>78</v>
      </c>
      <c r="AW671" s="14" t="s">
        <v>28</v>
      </c>
      <c r="AX671" s="14" t="s">
        <v>71</v>
      </c>
      <c r="AY671" s="159" t="s">
        <v>128</v>
      </c>
    </row>
    <row r="672" spans="2:51" s="14" customFormat="1" ht="12" hidden="1">
      <c r="B672" s="158"/>
      <c r="D672" s="152" t="s">
        <v>140</v>
      </c>
      <c r="E672" s="159" t="s">
        <v>1</v>
      </c>
      <c r="F672" s="160" t="s">
        <v>346</v>
      </c>
      <c r="H672" s="161">
        <v>4.7</v>
      </c>
      <c r="L672" s="158"/>
      <c r="M672" s="162"/>
      <c r="N672" s="163"/>
      <c r="O672" s="163"/>
      <c r="P672" s="163"/>
      <c r="Q672" s="163"/>
      <c r="R672" s="163"/>
      <c r="S672" s="163"/>
      <c r="T672" s="164"/>
      <c r="AT672" s="159" t="s">
        <v>140</v>
      </c>
      <c r="AU672" s="159" t="s">
        <v>78</v>
      </c>
      <c r="AV672" s="14" t="s">
        <v>78</v>
      </c>
      <c r="AW672" s="14" t="s">
        <v>28</v>
      </c>
      <c r="AX672" s="14" t="s">
        <v>71</v>
      </c>
      <c r="AY672" s="159" t="s">
        <v>128</v>
      </c>
    </row>
    <row r="673" spans="2:51" s="14" customFormat="1" ht="12" hidden="1">
      <c r="B673" s="158"/>
      <c r="D673" s="152" t="s">
        <v>140</v>
      </c>
      <c r="E673" s="159" t="s">
        <v>1</v>
      </c>
      <c r="F673" s="160" t="s">
        <v>347</v>
      </c>
      <c r="H673" s="161">
        <v>4.75</v>
      </c>
      <c r="L673" s="158"/>
      <c r="M673" s="162"/>
      <c r="N673" s="163"/>
      <c r="O673" s="163"/>
      <c r="P673" s="163"/>
      <c r="Q673" s="163"/>
      <c r="R673" s="163"/>
      <c r="S673" s="163"/>
      <c r="T673" s="164"/>
      <c r="AT673" s="159" t="s">
        <v>140</v>
      </c>
      <c r="AU673" s="159" t="s">
        <v>78</v>
      </c>
      <c r="AV673" s="14" t="s">
        <v>78</v>
      </c>
      <c r="AW673" s="14" t="s">
        <v>28</v>
      </c>
      <c r="AX673" s="14" t="s">
        <v>71</v>
      </c>
      <c r="AY673" s="159" t="s">
        <v>128</v>
      </c>
    </row>
    <row r="674" spans="2:51" s="14" customFormat="1" ht="12" hidden="1">
      <c r="B674" s="158"/>
      <c r="D674" s="152" t="s">
        <v>140</v>
      </c>
      <c r="E674" s="159" t="s">
        <v>1</v>
      </c>
      <c r="F674" s="160" t="s">
        <v>348</v>
      </c>
      <c r="H674" s="161">
        <v>4.85</v>
      </c>
      <c r="L674" s="158"/>
      <c r="M674" s="162"/>
      <c r="N674" s="163"/>
      <c r="O674" s="163"/>
      <c r="P674" s="163"/>
      <c r="Q674" s="163"/>
      <c r="R674" s="163"/>
      <c r="S674" s="163"/>
      <c r="T674" s="164"/>
      <c r="AT674" s="159" t="s">
        <v>140</v>
      </c>
      <c r="AU674" s="159" t="s">
        <v>78</v>
      </c>
      <c r="AV674" s="14" t="s">
        <v>78</v>
      </c>
      <c r="AW674" s="14" t="s">
        <v>28</v>
      </c>
      <c r="AX674" s="14" t="s">
        <v>71</v>
      </c>
      <c r="AY674" s="159" t="s">
        <v>128</v>
      </c>
    </row>
    <row r="675" spans="2:51" s="14" customFormat="1" ht="12" hidden="1">
      <c r="B675" s="158"/>
      <c r="D675" s="152" t="s">
        <v>140</v>
      </c>
      <c r="E675" s="159" t="s">
        <v>1</v>
      </c>
      <c r="F675" s="160" t="s">
        <v>349</v>
      </c>
      <c r="H675" s="161">
        <v>4.65</v>
      </c>
      <c r="L675" s="158"/>
      <c r="M675" s="162"/>
      <c r="N675" s="163"/>
      <c r="O675" s="163"/>
      <c r="P675" s="163"/>
      <c r="Q675" s="163"/>
      <c r="R675" s="163"/>
      <c r="S675" s="163"/>
      <c r="T675" s="164"/>
      <c r="AT675" s="159" t="s">
        <v>140</v>
      </c>
      <c r="AU675" s="159" t="s">
        <v>78</v>
      </c>
      <c r="AV675" s="14" t="s">
        <v>78</v>
      </c>
      <c r="AW675" s="14" t="s">
        <v>28</v>
      </c>
      <c r="AX675" s="14" t="s">
        <v>71</v>
      </c>
      <c r="AY675" s="159" t="s">
        <v>128</v>
      </c>
    </row>
    <row r="676" spans="2:51" s="15" customFormat="1" ht="12" hidden="1">
      <c r="B676" s="165"/>
      <c r="D676" s="152" t="s">
        <v>140</v>
      </c>
      <c r="E676" s="166" t="s">
        <v>1</v>
      </c>
      <c r="F676" s="167" t="s">
        <v>149</v>
      </c>
      <c r="H676" s="168">
        <v>28.35</v>
      </c>
      <c r="L676" s="165"/>
      <c r="M676" s="169"/>
      <c r="N676" s="170"/>
      <c r="O676" s="170"/>
      <c r="P676" s="170"/>
      <c r="Q676" s="170"/>
      <c r="R676" s="170"/>
      <c r="S676" s="170"/>
      <c r="T676" s="171"/>
      <c r="AT676" s="166" t="s">
        <v>140</v>
      </c>
      <c r="AU676" s="166" t="s">
        <v>78</v>
      </c>
      <c r="AV676" s="15" t="s">
        <v>138</v>
      </c>
      <c r="AW676" s="15" t="s">
        <v>28</v>
      </c>
      <c r="AX676" s="15" t="s">
        <v>71</v>
      </c>
      <c r="AY676" s="166" t="s">
        <v>128</v>
      </c>
    </row>
    <row r="677" spans="2:51" s="13" customFormat="1" ht="12" hidden="1">
      <c r="B677" s="151"/>
      <c r="D677" s="152" t="s">
        <v>140</v>
      </c>
      <c r="E677" s="153" t="s">
        <v>1</v>
      </c>
      <c r="F677" s="154" t="s">
        <v>150</v>
      </c>
      <c r="H677" s="153" t="s">
        <v>1</v>
      </c>
      <c r="L677" s="151"/>
      <c r="M677" s="155"/>
      <c r="N677" s="156"/>
      <c r="O677" s="156"/>
      <c r="P677" s="156"/>
      <c r="Q677" s="156"/>
      <c r="R677" s="156"/>
      <c r="S677" s="156"/>
      <c r="T677" s="157"/>
      <c r="AT677" s="153" t="s">
        <v>140</v>
      </c>
      <c r="AU677" s="153" t="s">
        <v>78</v>
      </c>
      <c r="AV677" s="13" t="s">
        <v>76</v>
      </c>
      <c r="AW677" s="13" t="s">
        <v>28</v>
      </c>
      <c r="AX677" s="13" t="s">
        <v>71</v>
      </c>
      <c r="AY677" s="153" t="s">
        <v>128</v>
      </c>
    </row>
    <row r="678" spans="2:51" s="14" customFormat="1" ht="12" hidden="1">
      <c r="B678" s="158"/>
      <c r="D678" s="152" t="s">
        <v>140</v>
      </c>
      <c r="E678" s="159" t="s">
        <v>1</v>
      </c>
      <c r="F678" s="160" t="s">
        <v>350</v>
      </c>
      <c r="H678" s="161">
        <v>4.7</v>
      </c>
      <c r="L678" s="158"/>
      <c r="M678" s="162"/>
      <c r="N678" s="163"/>
      <c r="O678" s="163"/>
      <c r="P678" s="163"/>
      <c r="Q678" s="163"/>
      <c r="R678" s="163"/>
      <c r="S678" s="163"/>
      <c r="T678" s="164"/>
      <c r="AT678" s="159" t="s">
        <v>140</v>
      </c>
      <c r="AU678" s="159" t="s">
        <v>78</v>
      </c>
      <c r="AV678" s="14" t="s">
        <v>78</v>
      </c>
      <c r="AW678" s="14" t="s">
        <v>28</v>
      </c>
      <c r="AX678" s="14" t="s">
        <v>71</v>
      </c>
      <c r="AY678" s="159" t="s">
        <v>128</v>
      </c>
    </row>
    <row r="679" spans="2:51" s="14" customFormat="1" ht="12" hidden="1">
      <c r="B679" s="158"/>
      <c r="D679" s="152" t="s">
        <v>140</v>
      </c>
      <c r="E679" s="159" t="s">
        <v>1</v>
      </c>
      <c r="F679" s="160" t="s">
        <v>351</v>
      </c>
      <c r="H679" s="161">
        <v>4.7</v>
      </c>
      <c r="L679" s="158"/>
      <c r="M679" s="162"/>
      <c r="N679" s="163"/>
      <c r="O679" s="163"/>
      <c r="P679" s="163"/>
      <c r="Q679" s="163"/>
      <c r="R679" s="163"/>
      <c r="S679" s="163"/>
      <c r="T679" s="164"/>
      <c r="AT679" s="159" t="s">
        <v>140</v>
      </c>
      <c r="AU679" s="159" t="s">
        <v>78</v>
      </c>
      <c r="AV679" s="14" t="s">
        <v>78</v>
      </c>
      <c r="AW679" s="14" t="s">
        <v>28</v>
      </c>
      <c r="AX679" s="14" t="s">
        <v>71</v>
      </c>
      <c r="AY679" s="159" t="s">
        <v>128</v>
      </c>
    </row>
    <row r="680" spans="2:51" s="14" customFormat="1" ht="12" hidden="1">
      <c r="B680" s="158"/>
      <c r="D680" s="152" t="s">
        <v>140</v>
      </c>
      <c r="E680" s="159" t="s">
        <v>1</v>
      </c>
      <c r="F680" s="160" t="s">
        <v>352</v>
      </c>
      <c r="H680" s="161">
        <v>5</v>
      </c>
      <c r="L680" s="158"/>
      <c r="M680" s="162"/>
      <c r="N680" s="163"/>
      <c r="O680" s="163"/>
      <c r="P680" s="163"/>
      <c r="Q680" s="163"/>
      <c r="R680" s="163"/>
      <c r="S680" s="163"/>
      <c r="T680" s="164"/>
      <c r="AT680" s="159" t="s">
        <v>140</v>
      </c>
      <c r="AU680" s="159" t="s">
        <v>78</v>
      </c>
      <c r="AV680" s="14" t="s">
        <v>78</v>
      </c>
      <c r="AW680" s="14" t="s">
        <v>28</v>
      </c>
      <c r="AX680" s="14" t="s">
        <v>71</v>
      </c>
      <c r="AY680" s="159" t="s">
        <v>128</v>
      </c>
    </row>
    <row r="681" spans="2:51" s="14" customFormat="1" ht="12" hidden="1">
      <c r="B681" s="158"/>
      <c r="D681" s="152" t="s">
        <v>140</v>
      </c>
      <c r="E681" s="159" t="s">
        <v>1</v>
      </c>
      <c r="F681" s="160" t="s">
        <v>353</v>
      </c>
      <c r="H681" s="161">
        <v>4.85</v>
      </c>
      <c r="L681" s="158"/>
      <c r="M681" s="162"/>
      <c r="N681" s="163"/>
      <c r="O681" s="163"/>
      <c r="P681" s="163"/>
      <c r="Q681" s="163"/>
      <c r="R681" s="163"/>
      <c r="S681" s="163"/>
      <c r="T681" s="164"/>
      <c r="AT681" s="159" t="s">
        <v>140</v>
      </c>
      <c r="AU681" s="159" t="s">
        <v>78</v>
      </c>
      <c r="AV681" s="14" t="s">
        <v>78</v>
      </c>
      <c r="AW681" s="14" t="s">
        <v>28</v>
      </c>
      <c r="AX681" s="14" t="s">
        <v>71</v>
      </c>
      <c r="AY681" s="159" t="s">
        <v>128</v>
      </c>
    </row>
    <row r="682" spans="2:51" s="14" customFormat="1" ht="12" hidden="1">
      <c r="B682" s="158"/>
      <c r="D682" s="152" t="s">
        <v>140</v>
      </c>
      <c r="E682" s="159" t="s">
        <v>1</v>
      </c>
      <c r="F682" s="160" t="s">
        <v>354</v>
      </c>
      <c r="H682" s="161">
        <v>4.65</v>
      </c>
      <c r="L682" s="158"/>
      <c r="M682" s="162"/>
      <c r="N682" s="163"/>
      <c r="O682" s="163"/>
      <c r="P682" s="163"/>
      <c r="Q682" s="163"/>
      <c r="R682" s="163"/>
      <c r="S682" s="163"/>
      <c r="T682" s="164"/>
      <c r="AT682" s="159" t="s">
        <v>140</v>
      </c>
      <c r="AU682" s="159" t="s">
        <v>78</v>
      </c>
      <c r="AV682" s="14" t="s">
        <v>78</v>
      </c>
      <c r="AW682" s="14" t="s">
        <v>28</v>
      </c>
      <c r="AX682" s="14" t="s">
        <v>71</v>
      </c>
      <c r="AY682" s="159" t="s">
        <v>128</v>
      </c>
    </row>
    <row r="683" spans="2:51" s="14" customFormat="1" ht="12" hidden="1">
      <c r="B683" s="158"/>
      <c r="D683" s="152" t="s">
        <v>140</v>
      </c>
      <c r="E683" s="159" t="s">
        <v>1</v>
      </c>
      <c r="F683" s="160" t="s">
        <v>355</v>
      </c>
      <c r="H683" s="161">
        <v>4.65</v>
      </c>
      <c r="L683" s="158"/>
      <c r="M683" s="162"/>
      <c r="N683" s="163"/>
      <c r="O683" s="163"/>
      <c r="P683" s="163"/>
      <c r="Q683" s="163"/>
      <c r="R683" s="163"/>
      <c r="S683" s="163"/>
      <c r="T683" s="164"/>
      <c r="AT683" s="159" t="s">
        <v>140</v>
      </c>
      <c r="AU683" s="159" t="s">
        <v>78</v>
      </c>
      <c r="AV683" s="14" t="s">
        <v>78</v>
      </c>
      <c r="AW683" s="14" t="s">
        <v>28</v>
      </c>
      <c r="AX683" s="14" t="s">
        <v>71</v>
      </c>
      <c r="AY683" s="159" t="s">
        <v>128</v>
      </c>
    </row>
    <row r="684" spans="2:51" s="14" customFormat="1" ht="12" hidden="1">
      <c r="B684" s="158"/>
      <c r="D684" s="152" t="s">
        <v>140</v>
      </c>
      <c r="E684" s="159" t="s">
        <v>1</v>
      </c>
      <c r="F684" s="160" t="s">
        <v>356</v>
      </c>
      <c r="H684" s="161">
        <v>4.65</v>
      </c>
      <c r="L684" s="158"/>
      <c r="M684" s="162"/>
      <c r="N684" s="163"/>
      <c r="O684" s="163"/>
      <c r="P684" s="163"/>
      <c r="Q684" s="163"/>
      <c r="R684" s="163"/>
      <c r="S684" s="163"/>
      <c r="T684" s="164"/>
      <c r="AT684" s="159" t="s">
        <v>140</v>
      </c>
      <c r="AU684" s="159" t="s">
        <v>78</v>
      </c>
      <c r="AV684" s="14" t="s">
        <v>78</v>
      </c>
      <c r="AW684" s="14" t="s">
        <v>28</v>
      </c>
      <c r="AX684" s="14" t="s">
        <v>71</v>
      </c>
      <c r="AY684" s="159" t="s">
        <v>128</v>
      </c>
    </row>
    <row r="685" spans="2:51" s="15" customFormat="1" ht="12" hidden="1">
      <c r="B685" s="165"/>
      <c r="D685" s="152" t="s">
        <v>140</v>
      </c>
      <c r="E685" s="166" t="s">
        <v>1</v>
      </c>
      <c r="F685" s="167" t="s">
        <v>149</v>
      </c>
      <c r="H685" s="168">
        <v>33.199999999999996</v>
      </c>
      <c r="L685" s="165"/>
      <c r="M685" s="169"/>
      <c r="N685" s="170"/>
      <c r="O685" s="170"/>
      <c r="P685" s="170"/>
      <c r="Q685" s="170"/>
      <c r="R685" s="170"/>
      <c r="S685" s="170"/>
      <c r="T685" s="171"/>
      <c r="AT685" s="166" t="s">
        <v>140</v>
      </c>
      <c r="AU685" s="166" t="s">
        <v>78</v>
      </c>
      <c r="AV685" s="15" t="s">
        <v>138</v>
      </c>
      <c r="AW685" s="15" t="s">
        <v>28</v>
      </c>
      <c r="AX685" s="15" t="s">
        <v>71</v>
      </c>
      <c r="AY685" s="166" t="s">
        <v>128</v>
      </c>
    </row>
    <row r="686" spans="2:51" s="13" customFormat="1" ht="12" hidden="1">
      <c r="B686" s="151"/>
      <c r="D686" s="152" t="s">
        <v>140</v>
      </c>
      <c r="E686" s="153" t="s">
        <v>1</v>
      </c>
      <c r="F686" s="154" t="s">
        <v>158</v>
      </c>
      <c r="H686" s="153" t="s">
        <v>1</v>
      </c>
      <c r="L686" s="151"/>
      <c r="M686" s="155"/>
      <c r="N686" s="156"/>
      <c r="O686" s="156"/>
      <c r="P686" s="156"/>
      <c r="Q686" s="156"/>
      <c r="R686" s="156"/>
      <c r="S686" s="156"/>
      <c r="T686" s="157"/>
      <c r="AT686" s="153" t="s">
        <v>140</v>
      </c>
      <c r="AU686" s="153" t="s">
        <v>78</v>
      </c>
      <c r="AV686" s="13" t="s">
        <v>76</v>
      </c>
      <c r="AW686" s="13" t="s">
        <v>28</v>
      </c>
      <c r="AX686" s="13" t="s">
        <v>71</v>
      </c>
      <c r="AY686" s="153" t="s">
        <v>128</v>
      </c>
    </row>
    <row r="687" spans="2:51" s="14" customFormat="1" ht="12" hidden="1">
      <c r="B687" s="158"/>
      <c r="D687" s="152" t="s">
        <v>140</v>
      </c>
      <c r="E687" s="159" t="s">
        <v>1</v>
      </c>
      <c r="F687" s="160" t="s">
        <v>357</v>
      </c>
      <c r="H687" s="161">
        <v>4.7</v>
      </c>
      <c r="L687" s="158"/>
      <c r="M687" s="162"/>
      <c r="N687" s="163"/>
      <c r="O687" s="163"/>
      <c r="P687" s="163"/>
      <c r="Q687" s="163"/>
      <c r="R687" s="163"/>
      <c r="S687" s="163"/>
      <c r="T687" s="164"/>
      <c r="AT687" s="159" t="s">
        <v>140</v>
      </c>
      <c r="AU687" s="159" t="s">
        <v>78</v>
      </c>
      <c r="AV687" s="14" t="s">
        <v>78</v>
      </c>
      <c r="AW687" s="14" t="s">
        <v>28</v>
      </c>
      <c r="AX687" s="14" t="s">
        <v>71</v>
      </c>
      <c r="AY687" s="159" t="s">
        <v>128</v>
      </c>
    </row>
    <row r="688" spans="2:51" s="14" customFormat="1" ht="12" hidden="1">
      <c r="B688" s="158"/>
      <c r="D688" s="152" t="s">
        <v>140</v>
      </c>
      <c r="E688" s="159" t="s">
        <v>1</v>
      </c>
      <c r="F688" s="160" t="s">
        <v>358</v>
      </c>
      <c r="H688" s="161">
        <v>4.7</v>
      </c>
      <c r="L688" s="158"/>
      <c r="M688" s="162"/>
      <c r="N688" s="163"/>
      <c r="O688" s="163"/>
      <c r="P688" s="163"/>
      <c r="Q688" s="163"/>
      <c r="R688" s="163"/>
      <c r="S688" s="163"/>
      <c r="T688" s="164"/>
      <c r="AT688" s="159" t="s">
        <v>140</v>
      </c>
      <c r="AU688" s="159" t="s">
        <v>78</v>
      </c>
      <c r="AV688" s="14" t="s">
        <v>78</v>
      </c>
      <c r="AW688" s="14" t="s">
        <v>28</v>
      </c>
      <c r="AX688" s="14" t="s">
        <v>71</v>
      </c>
      <c r="AY688" s="159" t="s">
        <v>128</v>
      </c>
    </row>
    <row r="689" spans="2:51" s="14" customFormat="1" ht="12" hidden="1">
      <c r="B689" s="158"/>
      <c r="D689" s="152" t="s">
        <v>140</v>
      </c>
      <c r="E689" s="159" t="s">
        <v>1</v>
      </c>
      <c r="F689" s="160" t="s">
        <v>359</v>
      </c>
      <c r="H689" s="161">
        <v>4.7</v>
      </c>
      <c r="L689" s="158"/>
      <c r="M689" s="162"/>
      <c r="N689" s="163"/>
      <c r="O689" s="163"/>
      <c r="P689" s="163"/>
      <c r="Q689" s="163"/>
      <c r="R689" s="163"/>
      <c r="S689" s="163"/>
      <c r="T689" s="164"/>
      <c r="AT689" s="159" t="s">
        <v>140</v>
      </c>
      <c r="AU689" s="159" t="s">
        <v>78</v>
      </c>
      <c r="AV689" s="14" t="s">
        <v>78</v>
      </c>
      <c r="AW689" s="14" t="s">
        <v>28</v>
      </c>
      <c r="AX689" s="14" t="s">
        <v>71</v>
      </c>
      <c r="AY689" s="159" t="s">
        <v>128</v>
      </c>
    </row>
    <row r="690" spans="2:51" s="14" customFormat="1" ht="12" hidden="1">
      <c r="B690" s="158"/>
      <c r="D690" s="152" t="s">
        <v>140</v>
      </c>
      <c r="E690" s="159" t="s">
        <v>1</v>
      </c>
      <c r="F690" s="160" t="s">
        <v>360</v>
      </c>
      <c r="H690" s="161">
        <v>4.8</v>
      </c>
      <c r="L690" s="158"/>
      <c r="M690" s="162"/>
      <c r="N690" s="163"/>
      <c r="O690" s="163"/>
      <c r="P690" s="163"/>
      <c r="Q690" s="163"/>
      <c r="R690" s="163"/>
      <c r="S690" s="163"/>
      <c r="T690" s="164"/>
      <c r="AT690" s="159" t="s">
        <v>140</v>
      </c>
      <c r="AU690" s="159" t="s">
        <v>78</v>
      </c>
      <c r="AV690" s="14" t="s">
        <v>78</v>
      </c>
      <c r="AW690" s="14" t="s">
        <v>28</v>
      </c>
      <c r="AX690" s="14" t="s">
        <v>71</v>
      </c>
      <c r="AY690" s="159" t="s">
        <v>128</v>
      </c>
    </row>
    <row r="691" spans="2:51" s="14" customFormat="1" ht="12" hidden="1">
      <c r="B691" s="158"/>
      <c r="D691" s="152" t="s">
        <v>140</v>
      </c>
      <c r="E691" s="159" t="s">
        <v>1</v>
      </c>
      <c r="F691" s="160" t="s">
        <v>361</v>
      </c>
      <c r="H691" s="161">
        <v>4.85</v>
      </c>
      <c r="L691" s="158"/>
      <c r="M691" s="162"/>
      <c r="N691" s="163"/>
      <c r="O691" s="163"/>
      <c r="P691" s="163"/>
      <c r="Q691" s="163"/>
      <c r="R691" s="163"/>
      <c r="S691" s="163"/>
      <c r="T691" s="164"/>
      <c r="AT691" s="159" t="s">
        <v>140</v>
      </c>
      <c r="AU691" s="159" t="s">
        <v>78</v>
      </c>
      <c r="AV691" s="14" t="s">
        <v>78</v>
      </c>
      <c r="AW691" s="14" t="s">
        <v>28</v>
      </c>
      <c r="AX691" s="14" t="s">
        <v>71</v>
      </c>
      <c r="AY691" s="159" t="s">
        <v>128</v>
      </c>
    </row>
    <row r="692" spans="2:51" s="14" customFormat="1" ht="12" hidden="1">
      <c r="B692" s="158"/>
      <c r="D692" s="152" t="s">
        <v>140</v>
      </c>
      <c r="E692" s="159" t="s">
        <v>1</v>
      </c>
      <c r="F692" s="160" t="s">
        <v>362</v>
      </c>
      <c r="H692" s="161">
        <v>4.7</v>
      </c>
      <c r="L692" s="158"/>
      <c r="M692" s="162"/>
      <c r="N692" s="163"/>
      <c r="O692" s="163"/>
      <c r="P692" s="163"/>
      <c r="Q692" s="163"/>
      <c r="R692" s="163"/>
      <c r="S692" s="163"/>
      <c r="T692" s="164"/>
      <c r="AT692" s="159" t="s">
        <v>140</v>
      </c>
      <c r="AU692" s="159" t="s">
        <v>78</v>
      </c>
      <c r="AV692" s="14" t="s">
        <v>78</v>
      </c>
      <c r="AW692" s="14" t="s">
        <v>28</v>
      </c>
      <c r="AX692" s="14" t="s">
        <v>71</v>
      </c>
      <c r="AY692" s="159" t="s">
        <v>128</v>
      </c>
    </row>
    <row r="693" spans="2:51" s="14" customFormat="1" ht="12" hidden="1">
      <c r="B693" s="158"/>
      <c r="D693" s="152" t="s">
        <v>140</v>
      </c>
      <c r="E693" s="159" t="s">
        <v>1</v>
      </c>
      <c r="F693" s="160" t="s">
        <v>363</v>
      </c>
      <c r="H693" s="161">
        <v>4.65</v>
      </c>
      <c r="L693" s="158"/>
      <c r="M693" s="162"/>
      <c r="N693" s="163"/>
      <c r="O693" s="163"/>
      <c r="P693" s="163"/>
      <c r="Q693" s="163"/>
      <c r="R693" s="163"/>
      <c r="S693" s="163"/>
      <c r="T693" s="164"/>
      <c r="AT693" s="159" t="s">
        <v>140</v>
      </c>
      <c r="AU693" s="159" t="s">
        <v>78</v>
      </c>
      <c r="AV693" s="14" t="s">
        <v>78</v>
      </c>
      <c r="AW693" s="14" t="s">
        <v>28</v>
      </c>
      <c r="AX693" s="14" t="s">
        <v>71</v>
      </c>
      <c r="AY693" s="159" t="s">
        <v>128</v>
      </c>
    </row>
    <row r="694" spans="2:51" s="14" customFormat="1" ht="12" hidden="1">
      <c r="B694" s="158"/>
      <c r="D694" s="152" t="s">
        <v>140</v>
      </c>
      <c r="E694" s="159" t="s">
        <v>1</v>
      </c>
      <c r="F694" s="160" t="s">
        <v>364</v>
      </c>
      <c r="H694" s="161">
        <v>4.65</v>
      </c>
      <c r="L694" s="158"/>
      <c r="M694" s="162"/>
      <c r="N694" s="163"/>
      <c r="O694" s="163"/>
      <c r="P694" s="163"/>
      <c r="Q694" s="163"/>
      <c r="R694" s="163"/>
      <c r="S694" s="163"/>
      <c r="T694" s="164"/>
      <c r="AT694" s="159" t="s">
        <v>140</v>
      </c>
      <c r="AU694" s="159" t="s">
        <v>78</v>
      </c>
      <c r="AV694" s="14" t="s">
        <v>78</v>
      </c>
      <c r="AW694" s="14" t="s">
        <v>28</v>
      </c>
      <c r="AX694" s="14" t="s">
        <v>71</v>
      </c>
      <c r="AY694" s="159" t="s">
        <v>128</v>
      </c>
    </row>
    <row r="695" spans="2:51" s="15" customFormat="1" ht="12" hidden="1">
      <c r="B695" s="165"/>
      <c r="D695" s="152" t="s">
        <v>140</v>
      </c>
      <c r="E695" s="166" t="s">
        <v>1</v>
      </c>
      <c r="F695" s="167" t="s">
        <v>149</v>
      </c>
      <c r="H695" s="168">
        <v>37.75</v>
      </c>
      <c r="L695" s="165"/>
      <c r="M695" s="169"/>
      <c r="N695" s="170"/>
      <c r="O695" s="170"/>
      <c r="P695" s="170"/>
      <c r="Q695" s="170"/>
      <c r="R695" s="170"/>
      <c r="S695" s="170"/>
      <c r="T695" s="171"/>
      <c r="AT695" s="166" t="s">
        <v>140</v>
      </c>
      <c r="AU695" s="166" t="s">
        <v>78</v>
      </c>
      <c r="AV695" s="15" t="s">
        <v>138</v>
      </c>
      <c r="AW695" s="15" t="s">
        <v>28</v>
      </c>
      <c r="AX695" s="15" t="s">
        <v>71</v>
      </c>
      <c r="AY695" s="166" t="s">
        <v>128</v>
      </c>
    </row>
    <row r="696" spans="2:51" s="13" customFormat="1" ht="12" hidden="1">
      <c r="B696" s="151"/>
      <c r="D696" s="152" t="s">
        <v>140</v>
      </c>
      <c r="E696" s="153" t="s">
        <v>1</v>
      </c>
      <c r="F696" s="154" t="s">
        <v>167</v>
      </c>
      <c r="H696" s="153" t="s">
        <v>1</v>
      </c>
      <c r="L696" s="151"/>
      <c r="M696" s="155"/>
      <c r="N696" s="156"/>
      <c r="O696" s="156"/>
      <c r="P696" s="156"/>
      <c r="Q696" s="156"/>
      <c r="R696" s="156"/>
      <c r="S696" s="156"/>
      <c r="T696" s="157"/>
      <c r="AT696" s="153" t="s">
        <v>140</v>
      </c>
      <c r="AU696" s="153" t="s">
        <v>78</v>
      </c>
      <c r="AV696" s="13" t="s">
        <v>76</v>
      </c>
      <c r="AW696" s="13" t="s">
        <v>28</v>
      </c>
      <c r="AX696" s="13" t="s">
        <v>71</v>
      </c>
      <c r="AY696" s="153" t="s">
        <v>128</v>
      </c>
    </row>
    <row r="697" spans="2:51" s="14" customFormat="1" ht="12" hidden="1">
      <c r="B697" s="158"/>
      <c r="D697" s="152" t="s">
        <v>140</v>
      </c>
      <c r="E697" s="159" t="s">
        <v>1</v>
      </c>
      <c r="F697" s="160" t="s">
        <v>365</v>
      </c>
      <c r="H697" s="161">
        <v>4.7</v>
      </c>
      <c r="L697" s="158"/>
      <c r="M697" s="162"/>
      <c r="N697" s="163"/>
      <c r="O697" s="163"/>
      <c r="P697" s="163"/>
      <c r="Q697" s="163"/>
      <c r="R697" s="163"/>
      <c r="S697" s="163"/>
      <c r="T697" s="164"/>
      <c r="AT697" s="159" t="s">
        <v>140</v>
      </c>
      <c r="AU697" s="159" t="s">
        <v>78</v>
      </c>
      <c r="AV697" s="14" t="s">
        <v>78</v>
      </c>
      <c r="AW697" s="14" t="s">
        <v>28</v>
      </c>
      <c r="AX697" s="14" t="s">
        <v>71</v>
      </c>
      <c r="AY697" s="159" t="s">
        <v>128</v>
      </c>
    </row>
    <row r="698" spans="2:51" s="14" customFormat="1" ht="12" hidden="1">
      <c r="B698" s="158"/>
      <c r="D698" s="152" t="s">
        <v>140</v>
      </c>
      <c r="E698" s="159" t="s">
        <v>1</v>
      </c>
      <c r="F698" s="160" t="s">
        <v>366</v>
      </c>
      <c r="H698" s="161">
        <v>4.7</v>
      </c>
      <c r="L698" s="158"/>
      <c r="M698" s="162"/>
      <c r="N698" s="163"/>
      <c r="O698" s="163"/>
      <c r="P698" s="163"/>
      <c r="Q698" s="163"/>
      <c r="R698" s="163"/>
      <c r="S698" s="163"/>
      <c r="T698" s="164"/>
      <c r="AT698" s="159" t="s">
        <v>140</v>
      </c>
      <c r="AU698" s="159" t="s">
        <v>78</v>
      </c>
      <c r="AV698" s="14" t="s">
        <v>78</v>
      </c>
      <c r="AW698" s="14" t="s">
        <v>28</v>
      </c>
      <c r="AX698" s="14" t="s">
        <v>71</v>
      </c>
      <c r="AY698" s="159" t="s">
        <v>128</v>
      </c>
    </row>
    <row r="699" spans="2:51" s="14" customFormat="1" ht="12" hidden="1">
      <c r="B699" s="158"/>
      <c r="D699" s="152" t="s">
        <v>140</v>
      </c>
      <c r="E699" s="159" t="s">
        <v>1</v>
      </c>
      <c r="F699" s="160" t="s">
        <v>367</v>
      </c>
      <c r="H699" s="161">
        <v>4.7</v>
      </c>
      <c r="L699" s="158"/>
      <c r="M699" s="162"/>
      <c r="N699" s="163"/>
      <c r="O699" s="163"/>
      <c r="P699" s="163"/>
      <c r="Q699" s="163"/>
      <c r="R699" s="163"/>
      <c r="S699" s="163"/>
      <c r="T699" s="164"/>
      <c r="AT699" s="159" t="s">
        <v>140</v>
      </c>
      <c r="AU699" s="159" t="s">
        <v>78</v>
      </c>
      <c r="AV699" s="14" t="s">
        <v>78</v>
      </c>
      <c r="AW699" s="14" t="s">
        <v>28</v>
      </c>
      <c r="AX699" s="14" t="s">
        <v>71</v>
      </c>
      <c r="AY699" s="159" t="s">
        <v>128</v>
      </c>
    </row>
    <row r="700" spans="2:51" s="14" customFormat="1" ht="12" hidden="1">
      <c r="B700" s="158"/>
      <c r="D700" s="152" t="s">
        <v>140</v>
      </c>
      <c r="E700" s="159" t="s">
        <v>1</v>
      </c>
      <c r="F700" s="160" t="s">
        <v>368</v>
      </c>
      <c r="H700" s="161">
        <v>4.8</v>
      </c>
      <c r="L700" s="158"/>
      <c r="M700" s="162"/>
      <c r="N700" s="163"/>
      <c r="O700" s="163"/>
      <c r="P700" s="163"/>
      <c r="Q700" s="163"/>
      <c r="R700" s="163"/>
      <c r="S700" s="163"/>
      <c r="T700" s="164"/>
      <c r="AT700" s="159" t="s">
        <v>140</v>
      </c>
      <c r="AU700" s="159" t="s">
        <v>78</v>
      </c>
      <c r="AV700" s="14" t="s">
        <v>78</v>
      </c>
      <c r="AW700" s="14" t="s">
        <v>28</v>
      </c>
      <c r="AX700" s="14" t="s">
        <v>71</v>
      </c>
      <c r="AY700" s="159" t="s">
        <v>128</v>
      </c>
    </row>
    <row r="701" spans="2:51" s="14" customFormat="1" ht="12" hidden="1">
      <c r="B701" s="158"/>
      <c r="D701" s="152" t="s">
        <v>140</v>
      </c>
      <c r="E701" s="159" t="s">
        <v>1</v>
      </c>
      <c r="F701" s="160" t="s">
        <v>369</v>
      </c>
      <c r="H701" s="161">
        <v>4.85</v>
      </c>
      <c r="L701" s="158"/>
      <c r="M701" s="162"/>
      <c r="N701" s="163"/>
      <c r="O701" s="163"/>
      <c r="P701" s="163"/>
      <c r="Q701" s="163"/>
      <c r="R701" s="163"/>
      <c r="S701" s="163"/>
      <c r="T701" s="164"/>
      <c r="AT701" s="159" t="s">
        <v>140</v>
      </c>
      <c r="AU701" s="159" t="s">
        <v>78</v>
      </c>
      <c r="AV701" s="14" t="s">
        <v>78</v>
      </c>
      <c r="AW701" s="14" t="s">
        <v>28</v>
      </c>
      <c r="AX701" s="14" t="s">
        <v>71</v>
      </c>
      <c r="AY701" s="159" t="s">
        <v>128</v>
      </c>
    </row>
    <row r="702" spans="2:51" s="14" customFormat="1" ht="12" hidden="1">
      <c r="B702" s="158"/>
      <c r="D702" s="152" t="s">
        <v>140</v>
      </c>
      <c r="E702" s="159" t="s">
        <v>1</v>
      </c>
      <c r="F702" s="160" t="s">
        <v>370</v>
      </c>
      <c r="H702" s="161">
        <v>4.7</v>
      </c>
      <c r="L702" s="158"/>
      <c r="M702" s="162"/>
      <c r="N702" s="163"/>
      <c r="O702" s="163"/>
      <c r="P702" s="163"/>
      <c r="Q702" s="163"/>
      <c r="R702" s="163"/>
      <c r="S702" s="163"/>
      <c r="T702" s="164"/>
      <c r="AT702" s="159" t="s">
        <v>140</v>
      </c>
      <c r="AU702" s="159" t="s">
        <v>78</v>
      </c>
      <c r="AV702" s="14" t="s">
        <v>78</v>
      </c>
      <c r="AW702" s="14" t="s">
        <v>28</v>
      </c>
      <c r="AX702" s="14" t="s">
        <v>71</v>
      </c>
      <c r="AY702" s="159" t="s">
        <v>128</v>
      </c>
    </row>
    <row r="703" spans="2:51" s="14" customFormat="1" ht="12" hidden="1">
      <c r="B703" s="158"/>
      <c r="D703" s="152" t="s">
        <v>140</v>
      </c>
      <c r="E703" s="159" t="s">
        <v>1</v>
      </c>
      <c r="F703" s="160" t="s">
        <v>371</v>
      </c>
      <c r="H703" s="161">
        <v>4.65</v>
      </c>
      <c r="L703" s="158"/>
      <c r="M703" s="162"/>
      <c r="N703" s="163"/>
      <c r="O703" s="163"/>
      <c r="P703" s="163"/>
      <c r="Q703" s="163"/>
      <c r="R703" s="163"/>
      <c r="S703" s="163"/>
      <c r="T703" s="164"/>
      <c r="AT703" s="159" t="s">
        <v>140</v>
      </c>
      <c r="AU703" s="159" t="s">
        <v>78</v>
      </c>
      <c r="AV703" s="14" t="s">
        <v>78</v>
      </c>
      <c r="AW703" s="14" t="s">
        <v>28</v>
      </c>
      <c r="AX703" s="14" t="s">
        <v>71</v>
      </c>
      <c r="AY703" s="159" t="s">
        <v>128</v>
      </c>
    </row>
    <row r="704" spans="2:51" s="14" customFormat="1" ht="12" hidden="1">
      <c r="B704" s="158"/>
      <c r="D704" s="152" t="s">
        <v>140</v>
      </c>
      <c r="E704" s="159" t="s">
        <v>1</v>
      </c>
      <c r="F704" s="160" t="s">
        <v>372</v>
      </c>
      <c r="H704" s="161">
        <v>4.65</v>
      </c>
      <c r="L704" s="158"/>
      <c r="M704" s="162"/>
      <c r="N704" s="163"/>
      <c r="O704" s="163"/>
      <c r="P704" s="163"/>
      <c r="Q704" s="163"/>
      <c r="R704" s="163"/>
      <c r="S704" s="163"/>
      <c r="T704" s="164"/>
      <c r="AT704" s="159" t="s">
        <v>140</v>
      </c>
      <c r="AU704" s="159" t="s">
        <v>78</v>
      </c>
      <c r="AV704" s="14" t="s">
        <v>78</v>
      </c>
      <c r="AW704" s="14" t="s">
        <v>28</v>
      </c>
      <c r="AX704" s="14" t="s">
        <v>71</v>
      </c>
      <c r="AY704" s="159" t="s">
        <v>128</v>
      </c>
    </row>
    <row r="705" spans="2:51" s="15" customFormat="1" ht="12" hidden="1">
      <c r="B705" s="165"/>
      <c r="D705" s="152" t="s">
        <v>140</v>
      </c>
      <c r="E705" s="166" t="s">
        <v>1</v>
      </c>
      <c r="F705" s="167" t="s">
        <v>149</v>
      </c>
      <c r="H705" s="168">
        <v>37.75</v>
      </c>
      <c r="L705" s="165"/>
      <c r="M705" s="169"/>
      <c r="N705" s="170"/>
      <c r="O705" s="170"/>
      <c r="P705" s="170"/>
      <c r="Q705" s="170"/>
      <c r="R705" s="170"/>
      <c r="S705" s="170"/>
      <c r="T705" s="171"/>
      <c r="AT705" s="166" t="s">
        <v>140</v>
      </c>
      <c r="AU705" s="166" t="s">
        <v>78</v>
      </c>
      <c r="AV705" s="15" t="s">
        <v>138</v>
      </c>
      <c r="AW705" s="15" t="s">
        <v>28</v>
      </c>
      <c r="AX705" s="15" t="s">
        <v>71</v>
      </c>
      <c r="AY705" s="166" t="s">
        <v>128</v>
      </c>
    </row>
    <row r="706" spans="2:51" s="16" customFormat="1" ht="12" hidden="1">
      <c r="B706" s="172"/>
      <c r="D706" s="152" t="s">
        <v>140</v>
      </c>
      <c r="E706" s="173" t="s">
        <v>1</v>
      </c>
      <c r="F706" s="174" t="s">
        <v>187</v>
      </c>
      <c r="H706" s="175">
        <v>137.05</v>
      </c>
      <c r="L706" s="172"/>
      <c r="M706" s="176"/>
      <c r="N706" s="177"/>
      <c r="O706" s="177"/>
      <c r="P706" s="177"/>
      <c r="Q706" s="177"/>
      <c r="R706" s="177"/>
      <c r="S706" s="177"/>
      <c r="T706" s="178"/>
      <c r="AT706" s="173" t="s">
        <v>140</v>
      </c>
      <c r="AU706" s="173" t="s">
        <v>78</v>
      </c>
      <c r="AV706" s="16" t="s">
        <v>137</v>
      </c>
      <c r="AW706" s="16" t="s">
        <v>28</v>
      </c>
      <c r="AX706" s="16" t="s">
        <v>76</v>
      </c>
      <c r="AY706" s="173" t="s">
        <v>128</v>
      </c>
    </row>
    <row r="707" spans="1:65" s="2" customFormat="1" ht="16.5" customHeight="1">
      <c r="A707" s="30"/>
      <c r="B707" s="137"/>
      <c r="C707" s="179" t="s">
        <v>770</v>
      </c>
      <c r="D707" s="179" t="s">
        <v>432</v>
      </c>
      <c r="E707" s="180" t="s">
        <v>771</v>
      </c>
      <c r="F707" s="181" t="s">
        <v>772</v>
      </c>
      <c r="G707" s="182" t="s">
        <v>773</v>
      </c>
      <c r="H707" s="183">
        <v>0.137</v>
      </c>
      <c r="I707" s="184"/>
      <c r="J707" s="184">
        <f>ROUND(I707*H707,2)</f>
        <v>0</v>
      </c>
      <c r="K707" s="185"/>
      <c r="L707" s="186"/>
      <c r="M707" s="187" t="s">
        <v>1</v>
      </c>
      <c r="N707" s="188" t="s">
        <v>36</v>
      </c>
      <c r="O707" s="147">
        <v>0</v>
      </c>
      <c r="P707" s="147">
        <f>O707*H707</f>
        <v>0</v>
      </c>
      <c r="Q707" s="147">
        <v>0.12</v>
      </c>
      <c r="R707" s="147">
        <f>Q707*H707</f>
        <v>0.01644</v>
      </c>
      <c r="S707" s="147">
        <v>0</v>
      </c>
      <c r="T707" s="148">
        <f>S707*H707</f>
        <v>0</v>
      </c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R707" s="149" t="s">
        <v>436</v>
      </c>
      <c r="AT707" s="149" t="s">
        <v>432</v>
      </c>
      <c r="AU707" s="149" t="s">
        <v>78</v>
      </c>
      <c r="AY707" s="18" t="s">
        <v>128</v>
      </c>
      <c r="BE707" s="150">
        <f>IF(N707="základní",J707,0)</f>
        <v>0</v>
      </c>
      <c r="BF707" s="150">
        <f>IF(N707="snížená",J707,0)</f>
        <v>0</v>
      </c>
      <c r="BG707" s="150">
        <f>IF(N707="zákl. přenesená",J707,0)</f>
        <v>0</v>
      </c>
      <c r="BH707" s="150">
        <f>IF(N707="sníž. přenesená",J707,0)</f>
        <v>0</v>
      </c>
      <c r="BI707" s="150">
        <f>IF(N707="nulová",J707,0)</f>
        <v>0</v>
      </c>
      <c r="BJ707" s="18" t="s">
        <v>76</v>
      </c>
      <c r="BK707" s="150">
        <f>ROUND(I707*H707,2)</f>
        <v>0</v>
      </c>
      <c r="BL707" s="18" t="s">
        <v>390</v>
      </c>
      <c r="BM707" s="149" t="s">
        <v>774</v>
      </c>
    </row>
    <row r="708" spans="2:51" s="14" customFormat="1" ht="12">
      <c r="B708" s="158"/>
      <c r="D708" s="152" t="s">
        <v>140</v>
      </c>
      <c r="E708" s="159" t="s">
        <v>1</v>
      </c>
      <c r="F708" s="160" t="s">
        <v>775</v>
      </c>
      <c r="H708" s="161">
        <v>0.137</v>
      </c>
      <c r="L708" s="158"/>
      <c r="M708" s="162"/>
      <c r="N708" s="163"/>
      <c r="O708" s="163"/>
      <c r="P708" s="163"/>
      <c r="Q708" s="163"/>
      <c r="R708" s="163"/>
      <c r="S708" s="163"/>
      <c r="T708" s="164"/>
      <c r="AT708" s="159" t="s">
        <v>140</v>
      </c>
      <c r="AU708" s="159" t="s">
        <v>78</v>
      </c>
      <c r="AV708" s="14" t="s">
        <v>78</v>
      </c>
      <c r="AW708" s="14" t="s">
        <v>28</v>
      </c>
      <c r="AX708" s="14" t="s">
        <v>76</v>
      </c>
      <c r="AY708" s="159" t="s">
        <v>128</v>
      </c>
    </row>
    <row r="709" spans="1:65" s="2" customFormat="1" ht="24.2" customHeight="1">
      <c r="A709" s="30"/>
      <c r="B709" s="137"/>
      <c r="C709" s="138" t="s">
        <v>776</v>
      </c>
      <c r="D709" s="138" t="s">
        <v>133</v>
      </c>
      <c r="E709" s="139" t="s">
        <v>777</v>
      </c>
      <c r="F709" s="140" t="s">
        <v>778</v>
      </c>
      <c r="G709" s="141" t="s">
        <v>341</v>
      </c>
      <c r="H709" s="142">
        <v>59</v>
      </c>
      <c r="I709" s="143"/>
      <c r="J709" s="143">
        <f>ROUND(I709*H709,2)</f>
        <v>0</v>
      </c>
      <c r="K709" s="144"/>
      <c r="L709" s="31"/>
      <c r="M709" s="145" t="s">
        <v>1</v>
      </c>
      <c r="N709" s="146" t="s">
        <v>36</v>
      </c>
      <c r="O709" s="147">
        <v>0.046</v>
      </c>
      <c r="P709" s="147">
        <f>O709*H709</f>
        <v>2.714</v>
      </c>
      <c r="Q709" s="147">
        <v>0</v>
      </c>
      <c r="R709" s="147">
        <f>Q709*H709</f>
        <v>0</v>
      </c>
      <c r="S709" s="147">
        <v>0</v>
      </c>
      <c r="T709" s="148">
        <f>S709*H709</f>
        <v>0</v>
      </c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R709" s="149" t="s">
        <v>390</v>
      </c>
      <c r="AT709" s="149" t="s">
        <v>133</v>
      </c>
      <c r="AU709" s="149" t="s">
        <v>78</v>
      </c>
      <c r="AY709" s="18" t="s">
        <v>128</v>
      </c>
      <c r="BE709" s="150">
        <f>IF(N709="základní",J709,0)</f>
        <v>0</v>
      </c>
      <c r="BF709" s="150">
        <f>IF(N709="snížená",J709,0)</f>
        <v>0</v>
      </c>
      <c r="BG709" s="150">
        <f>IF(N709="zákl. přenesená",J709,0)</f>
        <v>0</v>
      </c>
      <c r="BH709" s="150">
        <f>IF(N709="sníž. přenesená",J709,0)</f>
        <v>0</v>
      </c>
      <c r="BI709" s="150">
        <f>IF(N709="nulová",J709,0)</f>
        <v>0</v>
      </c>
      <c r="BJ709" s="18" t="s">
        <v>76</v>
      </c>
      <c r="BK709" s="150">
        <f>ROUND(I709*H709,2)</f>
        <v>0</v>
      </c>
      <c r="BL709" s="18" t="s">
        <v>390</v>
      </c>
      <c r="BM709" s="149" t="s">
        <v>779</v>
      </c>
    </row>
    <row r="710" spans="2:51" s="13" customFormat="1" ht="12">
      <c r="B710" s="151"/>
      <c r="D710" s="152" t="s">
        <v>140</v>
      </c>
      <c r="E710" s="153" t="s">
        <v>1</v>
      </c>
      <c r="F710" s="154" t="s">
        <v>343</v>
      </c>
      <c r="H710" s="153" t="s">
        <v>1</v>
      </c>
      <c r="L710" s="151"/>
      <c r="M710" s="155"/>
      <c r="N710" s="156"/>
      <c r="O710" s="156"/>
      <c r="P710" s="156"/>
      <c r="Q710" s="156"/>
      <c r="R710" s="156"/>
      <c r="S710" s="156"/>
      <c r="T710" s="157"/>
      <c r="AT710" s="153" t="s">
        <v>140</v>
      </c>
      <c r="AU710" s="153" t="s">
        <v>78</v>
      </c>
      <c r="AV710" s="13" t="s">
        <v>76</v>
      </c>
      <c r="AW710" s="13" t="s">
        <v>28</v>
      </c>
      <c r="AX710" s="13" t="s">
        <v>71</v>
      </c>
      <c r="AY710" s="153" t="s">
        <v>128</v>
      </c>
    </row>
    <row r="711" spans="2:51" s="14" customFormat="1" ht="12">
      <c r="B711" s="158"/>
      <c r="D711" s="152" t="s">
        <v>140</v>
      </c>
      <c r="E711" s="159" t="s">
        <v>1</v>
      </c>
      <c r="F711" s="160" t="s">
        <v>780</v>
      </c>
      <c r="H711" s="161">
        <v>12</v>
      </c>
      <c r="L711" s="158"/>
      <c r="M711" s="162"/>
      <c r="N711" s="163"/>
      <c r="O711" s="163"/>
      <c r="P711" s="163"/>
      <c r="Q711" s="163"/>
      <c r="R711" s="163"/>
      <c r="S711" s="163"/>
      <c r="T711" s="164"/>
      <c r="AT711" s="159" t="s">
        <v>140</v>
      </c>
      <c r="AU711" s="159" t="s">
        <v>78</v>
      </c>
      <c r="AV711" s="14" t="s">
        <v>78</v>
      </c>
      <c r="AW711" s="14" t="s">
        <v>28</v>
      </c>
      <c r="AX711" s="14" t="s">
        <v>71</v>
      </c>
      <c r="AY711" s="159" t="s">
        <v>128</v>
      </c>
    </row>
    <row r="712" spans="2:51" s="14" customFormat="1" ht="12">
      <c r="B712" s="158"/>
      <c r="D712" s="152" t="s">
        <v>140</v>
      </c>
      <c r="E712" s="159" t="s">
        <v>1</v>
      </c>
      <c r="F712" s="160" t="s">
        <v>781</v>
      </c>
      <c r="H712" s="161">
        <v>15</v>
      </c>
      <c r="L712" s="158"/>
      <c r="M712" s="162"/>
      <c r="N712" s="163"/>
      <c r="O712" s="163"/>
      <c r="P712" s="163"/>
      <c r="Q712" s="163"/>
      <c r="R712" s="163"/>
      <c r="S712" s="163"/>
      <c r="T712" s="164"/>
      <c r="AT712" s="159" t="s">
        <v>140</v>
      </c>
      <c r="AU712" s="159" t="s">
        <v>78</v>
      </c>
      <c r="AV712" s="14" t="s">
        <v>78</v>
      </c>
      <c r="AW712" s="14" t="s">
        <v>28</v>
      </c>
      <c r="AX712" s="14" t="s">
        <v>71</v>
      </c>
      <c r="AY712" s="159" t="s">
        <v>128</v>
      </c>
    </row>
    <row r="713" spans="2:51" s="14" customFormat="1" ht="12">
      <c r="B713" s="158"/>
      <c r="D713" s="152" t="s">
        <v>140</v>
      </c>
      <c r="E713" s="159" t="s">
        <v>1</v>
      </c>
      <c r="F713" s="160" t="s">
        <v>782</v>
      </c>
      <c r="H713" s="161">
        <v>16</v>
      </c>
      <c r="L713" s="158"/>
      <c r="M713" s="162"/>
      <c r="N713" s="163"/>
      <c r="O713" s="163"/>
      <c r="P713" s="163"/>
      <c r="Q713" s="163"/>
      <c r="R713" s="163"/>
      <c r="S713" s="163"/>
      <c r="T713" s="164"/>
      <c r="AT713" s="159" t="s">
        <v>140</v>
      </c>
      <c r="AU713" s="159" t="s">
        <v>78</v>
      </c>
      <c r="AV713" s="14" t="s">
        <v>78</v>
      </c>
      <c r="AW713" s="14" t="s">
        <v>28</v>
      </c>
      <c r="AX713" s="14" t="s">
        <v>71</v>
      </c>
      <c r="AY713" s="159" t="s">
        <v>128</v>
      </c>
    </row>
    <row r="714" spans="2:51" s="14" customFormat="1" ht="12">
      <c r="B714" s="158"/>
      <c r="D714" s="152" t="s">
        <v>140</v>
      </c>
      <c r="E714" s="159" t="s">
        <v>1</v>
      </c>
      <c r="F714" s="160" t="s">
        <v>783</v>
      </c>
      <c r="H714" s="161">
        <v>16</v>
      </c>
      <c r="L714" s="158"/>
      <c r="M714" s="162"/>
      <c r="N714" s="163"/>
      <c r="O714" s="163"/>
      <c r="P714" s="163"/>
      <c r="Q714" s="163"/>
      <c r="R714" s="163"/>
      <c r="S714" s="163"/>
      <c r="T714" s="164"/>
      <c r="AT714" s="159" t="s">
        <v>140</v>
      </c>
      <c r="AU714" s="159" t="s">
        <v>78</v>
      </c>
      <c r="AV714" s="14" t="s">
        <v>78</v>
      </c>
      <c r="AW714" s="14" t="s">
        <v>28</v>
      </c>
      <c r="AX714" s="14" t="s">
        <v>71</v>
      </c>
      <c r="AY714" s="159" t="s">
        <v>128</v>
      </c>
    </row>
    <row r="715" spans="2:51" s="16" customFormat="1" ht="12">
      <c r="B715" s="172"/>
      <c r="D715" s="152" t="s">
        <v>140</v>
      </c>
      <c r="E715" s="173" t="s">
        <v>1</v>
      </c>
      <c r="F715" s="174" t="s">
        <v>187</v>
      </c>
      <c r="H715" s="175">
        <v>59</v>
      </c>
      <c r="L715" s="172"/>
      <c r="M715" s="176"/>
      <c r="N715" s="177"/>
      <c r="O715" s="177"/>
      <c r="P715" s="177"/>
      <c r="Q715" s="177"/>
      <c r="R715" s="177"/>
      <c r="S715" s="177"/>
      <c r="T715" s="178"/>
      <c r="AT715" s="173" t="s">
        <v>140</v>
      </c>
      <c r="AU715" s="173" t="s">
        <v>78</v>
      </c>
      <c r="AV715" s="16" t="s">
        <v>137</v>
      </c>
      <c r="AW715" s="16" t="s">
        <v>28</v>
      </c>
      <c r="AX715" s="16" t="s">
        <v>76</v>
      </c>
      <c r="AY715" s="173" t="s">
        <v>128</v>
      </c>
    </row>
    <row r="716" spans="1:65" s="2" customFormat="1" ht="16.5" customHeight="1">
      <c r="A716" s="30"/>
      <c r="B716" s="137"/>
      <c r="C716" s="179" t="s">
        <v>784</v>
      </c>
      <c r="D716" s="179" t="s">
        <v>432</v>
      </c>
      <c r="E716" s="180" t="s">
        <v>771</v>
      </c>
      <c r="F716" s="181" t="s">
        <v>772</v>
      </c>
      <c r="G716" s="182" t="s">
        <v>773</v>
      </c>
      <c r="H716" s="183">
        <v>0.059</v>
      </c>
      <c r="I716" s="184"/>
      <c r="J716" s="184">
        <f>ROUND(I716*H716,2)</f>
        <v>0</v>
      </c>
      <c r="K716" s="185"/>
      <c r="L716" s="186"/>
      <c r="M716" s="187" t="s">
        <v>1</v>
      </c>
      <c r="N716" s="188" t="s">
        <v>36</v>
      </c>
      <c r="O716" s="147">
        <v>0</v>
      </c>
      <c r="P716" s="147">
        <f>O716*H716</f>
        <v>0</v>
      </c>
      <c r="Q716" s="147">
        <v>0.12</v>
      </c>
      <c r="R716" s="147">
        <f>Q716*H716</f>
        <v>0.0070799999999999995</v>
      </c>
      <c r="S716" s="147">
        <v>0</v>
      </c>
      <c r="T716" s="148">
        <f>S716*H716</f>
        <v>0</v>
      </c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R716" s="149" t="s">
        <v>436</v>
      </c>
      <c r="AT716" s="149" t="s">
        <v>432</v>
      </c>
      <c r="AU716" s="149" t="s">
        <v>78</v>
      </c>
      <c r="AY716" s="18" t="s">
        <v>128</v>
      </c>
      <c r="BE716" s="150">
        <f>IF(N716="základní",J716,0)</f>
        <v>0</v>
      </c>
      <c r="BF716" s="150">
        <f>IF(N716="snížená",J716,0)</f>
        <v>0</v>
      </c>
      <c r="BG716" s="150">
        <f>IF(N716="zákl. přenesená",J716,0)</f>
        <v>0</v>
      </c>
      <c r="BH716" s="150">
        <f>IF(N716="sníž. přenesená",J716,0)</f>
        <v>0</v>
      </c>
      <c r="BI716" s="150">
        <f>IF(N716="nulová",J716,0)</f>
        <v>0</v>
      </c>
      <c r="BJ716" s="18" t="s">
        <v>76</v>
      </c>
      <c r="BK716" s="150">
        <f>ROUND(I716*H716,2)</f>
        <v>0</v>
      </c>
      <c r="BL716" s="18" t="s">
        <v>390</v>
      </c>
      <c r="BM716" s="149" t="s">
        <v>785</v>
      </c>
    </row>
    <row r="717" spans="2:51" s="14" customFormat="1" ht="12">
      <c r="B717" s="158"/>
      <c r="D717" s="152" t="s">
        <v>140</v>
      </c>
      <c r="E717" s="159" t="s">
        <v>1</v>
      </c>
      <c r="F717" s="160" t="s">
        <v>786</v>
      </c>
      <c r="H717" s="161">
        <v>0.059</v>
      </c>
      <c r="L717" s="158"/>
      <c r="M717" s="162"/>
      <c r="N717" s="163"/>
      <c r="O717" s="163"/>
      <c r="P717" s="163"/>
      <c r="Q717" s="163"/>
      <c r="R717" s="163"/>
      <c r="S717" s="163"/>
      <c r="T717" s="164"/>
      <c r="AT717" s="159" t="s">
        <v>140</v>
      </c>
      <c r="AU717" s="159" t="s">
        <v>78</v>
      </c>
      <c r="AV717" s="14" t="s">
        <v>78</v>
      </c>
      <c r="AW717" s="14" t="s">
        <v>28</v>
      </c>
      <c r="AX717" s="14" t="s">
        <v>76</v>
      </c>
      <c r="AY717" s="159" t="s">
        <v>128</v>
      </c>
    </row>
    <row r="718" spans="1:65" s="2" customFormat="1" ht="37.9" customHeight="1">
      <c r="A718" s="30"/>
      <c r="B718" s="137"/>
      <c r="C718" s="138" t="s">
        <v>787</v>
      </c>
      <c r="D718" s="138" t="s">
        <v>133</v>
      </c>
      <c r="E718" s="139" t="s">
        <v>788</v>
      </c>
      <c r="F718" s="140" t="s">
        <v>789</v>
      </c>
      <c r="G718" s="141" t="s">
        <v>460</v>
      </c>
      <c r="H718" s="142">
        <v>58</v>
      </c>
      <c r="I718" s="143"/>
      <c r="J718" s="143">
        <f>ROUND(I718*H718,2)</f>
        <v>0</v>
      </c>
      <c r="K718" s="144"/>
      <c r="L718" s="31"/>
      <c r="M718" s="145" t="s">
        <v>1</v>
      </c>
      <c r="N718" s="146" t="s">
        <v>36</v>
      </c>
      <c r="O718" s="147">
        <v>0.766</v>
      </c>
      <c r="P718" s="147">
        <f>O718*H718</f>
        <v>44.428</v>
      </c>
      <c r="Q718" s="147">
        <v>0</v>
      </c>
      <c r="R718" s="147">
        <f>Q718*H718</f>
        <v>0</v>
      </c>
      <c r="S718" s="147">
        <v>0</v>
      </c>
      <c r="T718" s="148">
        <f>S718*H718</f>
        <v>0</v>
      </c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R718" s="149" t="s">
        <v>390</v>
      </c>
      <c r="AT718" s="149" t="s">
        <v>133</v>
      </c>
      <c r="AU718" s="149" t="s">
        <v>78</v>
      </c>
      <c r="AY718" s="18" t="s">
        <v>128</v>
      </c>
      <c r="BE718" s="150">
        <f>IF(N718="základní",J718,0)</f>
        <v>0</v>
      </c>
      <c r="BF718" s="150">
        <f>IF(N718="snížená",J718,0)</f>
        <v>0</v>
      </c>
      <c r="BG718" s="150">
        <f>IF(N718="zákl. přenesená",J718,0)</f>
        <v>0</v>
      </c>
      <c r="BH718" s="150">
        <f>IF(N718="sníž. přenesená",J718,0)</f>
        <v>0</v>
      </c>
      <c r="BI718" s="150">
        <f>IF(N718="nulová",J718,0)</f>
        <v>0</v>
      </c>
      <c r="BJ718" s="18" t="s">
        <v>76</v>
      </c>
      <c r="BK718" s="150">
        <f>ROUND(I718*H718,2)</f>
        <v>0</v>
      </c>
      <c r="BL718" s="18" t="s">
        <v>390</v>
      </c>
      <c r="BM718" s="149" t="s">
        <v>790</v>
      </c>
    </row>
    <row r="719" spans="2:51" s="14" customFormat="1" ht="12">
      <c r="B719" s="158"/>
      <c r="D719" s="152" t="s">
        <v>140</v>
      </c>
      <c r="E719" s="159" t="s">
        <v>1</v>
      </c>
      <c r="F719" s="160" t="s">
        <v>791</v>
      </c>
      <c r="H719" s="161">
        <v>12</v>
      </c>
      <c r="L719" s="158"/>
      <c r="M719" s="162"/>
      <c r="N719" s="163"/>
      <c r="O719" s="163"/>
      <c r="P719" s="163"/>
      <c r="Q719" s="163"/>
      <c r="R719" s="163"/>
      <c r="S719" s="163"/>
      <c r="T719" s="164"/>
      <c r="AT719" s="159" t="s">
        <v>140</v>
      </c>
      <c r="AU719" s="159" t="s">
        <v>78</v>
      </c>
      <c r="AV719" s="14" t="s">
        <v>78</v>
      </c>
      <c r="AW719" s="14" t="s">
        <v>28</v>
      </c>
      <c r="AX719" s="14" t="s">
        <v>71</v>
      </c>
      <c r="AY719" s="159" t="s">
        <v>128</v>
      </c>
    </row>
    <row r="720" spans="2:51" s="14" customFormat="1" ht="12">
      <c r="B720" s="158"/>
      <c r="D720" s="152" t="s">
        <v>140</v>
      </c>
      <c r="E720" s="159" t="s">
        <v>1</v>
      </c>
      <c r="F720" s="160" t="s">
        <v>792</v>
      </c>
      <c r="H720" s="161">
        <v>14</v>
      </c>
      <c r="L720" s="158"/>
      <c r="M720" s="162"/>
      <c r="N720" s="163"/>
      <c r="O720" s="163"/>
      <c r="P720" s="163"/>
      <c r="Q720" s="163"/>
      <c r="R720" s="163"/>
      <c r="S720" s="163"/>
      <c r="T720" s="164"/>
      <c r="AT720" s="159" t="s">
        <v>140</v>
      </c>
      <c r="AU720" s="159" t="s">
        <v>78</v>
      </c>
      <c r="AV720" s="14" t="s">
        <v>78</v>
      </c>
      <c r="AW720" s="14" t="s">
        <v>28</v>
      </c>
      <c r="AX720" s="14" t="s">
        <v>71</v>
      </c>
      <c r="AY720" s="159" t="s">
        <v>128</v>
      </c>
    </row>
    <row r="721" spans="2:51" s="14" customFormat="1" ht="12">
      <c r="B721" s="158"/>
      <c r="D721" s="152" t="s">
        <v>140</v>
      </c>
      <c r="E721" s="159" t="s">
        <v>1</v>
      </c>
      <c r="F721" s="160" t="s">
        <v>793</v>
      </c>
      <c r="H721" s="161">
        <v>16</v>
      </c>
      <c r="L721" s="158"/>
      <c r="M721" s="162"/>
      <c r="N721" s="163"/>
      <c r="O721" s="163"/>
      <c r="P721" s="163"/>
      <c r="Q721" s="163"/>
      <c r="R721" s="163"/>
      <c r="S721" s="163"/>
      <c r="T721" s="164"/>
      <c r="AT721" s="159" t="s">
        <v>140</v>
      </c>
      <c r="AU721" s="159" t="s">
        <v>78</v>
      </c>
      <c r="AV721" s="14" t="s">
        <v>78</v>
      </c>
      <c r="AW721" s="14" t="s">
        <v>28</v>
      </c>
      <c r="AX721" s="14" t="s">
        <v>71</v>
      </c>
      <c r="AY721" s="159" t="s">
        <v>128</v>
      </c>
    </row>
    <row r="722" spans="2:51" s="14" customFormat="1" ht="12">
      <c r="B722" s="158"/>
      <c r="D722" s="152" t="s">
        <v>140</v>
      </c>
      <c r="E722" s="159" t="s">
        <v>1</v>
      </c>
      <c r="F722" s="160" t="s">
        <v>794</v>
      </c>
      <c r="H722" s="161">
        <v>16</v>
      </c>
      <c r="L722" s="158"/>
      <c r="M722" s="162"/>
      <c r="N722" s="163"/>
      <c r="O722" s="163"/>
      <c r="P722" s="163"/>
      <c r="Q722" s="163"/>
      <c r="R722" s="163"/>
      <c r="S722" s="163"/>
      <c r="T722" s="164"/>
      <c r="AT722" s="159" t="s">
        <v>140</v>
      </c>
      <c r="AU722" s="159" t="s">
        <v>78</v>
      </c>
      <c r="AV722" s="14" t="s">
        <v>78</v>
      </c>
      <c r="AW722" s="14" t="s">
        <v>28</v>
      </c>
      <c r="AX722" s="14" t="s">
        <v>71</v>
      </c>
      <c r="AY722" s="159" t="s">
        <v>128</v>
      </c>
    </row>
    <row r="723" spans="2:51" s="16" customFormat="1" ht="12">
      <c r="B723" s="172"/>
      <c r="D723" s="152" t="s">
        <v>140</v>
      </c>
      <c r="E723" s="173" t="s">
        <v>1</v>
      </c>
      <c r="F723" s="174" t="s">
        <v>187</v>
      </c>
      <c r="H723" s="175">
        <v>58</v>
      </c>
      <c r="L723" s="172"/>
      <c r="M723" s="176"/>
      <c r="N723" s="177"/>
      <c r="O723" s="177"/>
      <c r="P723" s="177"/>
      <c r="Q723" s="177"/>
      <c r="R723" s="177"/>
      <c r="S723" s="177"/>
      <c r="T723" s="178"/>
      <c r="AT723" s="173" t="s">
        <v>140</v>
      </c>
      <c r="AU723" s="173" t="s">
        <v>78</v>
      </c>
      <c r="AV723" s="16" t="s">
        <v>137</v>
      </c>
      <c r="AW723" s="16" t="s">
        <v>28</v>
      </c>
      <c r="AX723" s="16" t="s">
        <v>76</v>
      </c>
      <c r="AY723" s="173" t="s">
        <v>128</v>
      </c>
    </row>
    <row r="724" spans="1:65" s="2" customFormat="1" ht="24.2" customHeight="1">
      <c r="A724" s="30"/>
      <c r="B724" s="137"/>
      <c r="C724" s="179" t="s">
        <v>795</v>
      </c>
      <c r="D724" s="179" t="s">
        <v>432</v>
      </c>
      <c r="E724" s="180" t="s">
        <v>796</v>
      </c>
      <c r="F724" s="181" t="s">
        <v>797</v>
      </c>
      <c r="G724" s="182" t="s">
        <v>460</v>
      </c>
      <c r="H724" s="183">
        <v>58</v>
      </c>
      <c r="I724" s="184"/>
      <c r="J724" s="184">
        <f>ROUND(I724*H724,2)</f>
        <v>0</v>
      </c>
      <c r="K724" s="185"/>
      <c r="L724" s="186"/>
      <c r="M724" s="187" t="s">
        <v>1</v>
      </c>
      <c r="N724" s="188" t="s">
        <v>36</v>
      </c>
      <c r="O724" s="147">
        <v>0</v>
      </c>
      <c r="P724" s="147">
        <f>O724*H724</f>
        <v>0</v>
      </c>
      <c r="Q724" s="147">
        <v>0.00051</v>
      </c>
      <c r="R724" s="147">
        <f>Q724*H724</f>
        <v>0.029580000000000002</v>
      </c>
      <c r="S724" s="147">
        <v>0</v>
      </c>
      <c r="T724" s="148">
        <f>S724*H724</f>
        <v>0</v>
      </c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R724" s="149" t="s">
        <v>436</v>
      </c>
      <c r="AT724" s="149" t="s">
        <v>432</v>
      </c>
      <c r="AU724" s="149" t="s">
        <v>78</v>
      </c>
      <c r="AY724" s="18" t="s">
        <v>128</v>
      </c>
      <c r="BE724" s="150">
        <f>IF(N724="základní",J724,0)</f>
        <v>0</v>
      </c>
      <c r="BF724" s="150">
        <f>IF(N724="snížená",J724,0)</f>
        <v>0</v>
      </c>
      <c r="BG724" s="150">
        <f>IF(N724="zákl. přenesená",J724,0)</f>
        <v>0</v>
      </c>
      <c r="BH724" s="150">
        <f>IF(N724="sníž. přenesená",J724,0)</f>
        <v>0</v>
      </c>
      <c r="BI724" s="150">
        <f>IF(N724="nulová",J724,0)</f>
        <v>0</v>
      </c>
      <c r="BJ724" s="18" t="s">
        <v>76</v>
      </c>
      <c r="BK724" s="150">
        <f>ROUND(I724*H724,2)</f>
        <v>0</v>
      </c>
      <c r="BL724" s="18" t="s">
        <v>390</v>
      </c>
      <c r="BM724" s="149" t="s">
        <v>798</v>
      </c>
    </row>
    <row r="725" spans="1:65" s="2" customFormat="1" ht="24.2" customHeight="1">
      <c r="A725" s="30"/>
      <c r="B725" s="137"/>
      <c r="C725" s="138" t="s">
        <v>799</v>
      </c>
      <c r="D725" s="138" t="s">
        <v>133</v>
      </c>
      <c r="E725" s="139" t="s">
        <v>800</v>
      </c>
      <c r="F725" s="140" t="s">
        <v>801</v>
      </c>
      <c r="G725" s="141" t="s">
        <v>460</v>
      </c>
      <c r="H725" s="142">
        <v>1</v>
      </c>
      <c r="I725" s="143"/>
      <c r="J725" s="143">
        <f>ROUND(I725*H725,2)</f>
        <v>0</v>
      </c>
      <c r="K725" s="144"/>
      <c r="L725" s="31"/>
      <c r="M725" s="145" t="s">
        <v>1</v>
      </c>
      <c r="N725" s="146" t="s">
        <v>36</v>
      </c>
      <c r="O725" s="147">
        <v>12.398</v>
      </c>
      <c r="P725" s="147">
        <f>O725*H725</f>
        <v>12.398</v>
      </c>
      <c r="Q725" s="147">
        <v>0</v>
      </c>
      <c r="R725" s="147">
        <f>Q725*H725</f>
        <v>0</v>
      </c>
      <c r="S725" s="147">
        <v>0</v>
      </c>
      <c r="T725" s="148">
        <f>S725*H725</f>
        <v>0</v>
      </c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R725" s="149" t="s">
        <v>390</v>
      </c>
      <c r="AT725" s="149" t="s">
        <v>133</v>
      </c>
      <c r="AU725" s="149" t="s">
        <v>78</v>
      </c>
      <c r="AY725" s="18" t="s">
        <v>128</v>
      </c>
      <c r="BE725" s="150">
        <f>IF(N725="základní",J725,0)</f>
        <v>0</v>
      </c>
      <c r="BF725" s="150">
        <f>IF(N725="snížená",J725,0)</f>
        <v>0</v>
      </c>
      <c r="BG725" s="150">
        <f>IF(N725="zákl. přenesená",J725,0)</f>
        <v>0</v>
      </c>
      <c r="BH725" s="150">
        <f>IF(N725="sníž. přenesená",J725,0)</f>
        <v>0</v>
      </c>
      <c r="BI725" s="150">
        <f>IF(N725="nulová",J725,0)</f>
        <v>0</v>
      </c>
      <c r="BJ725" s="18" t="s">
        <v>76</v>
      </c>
      <c r="BK725" s="150">
        <f>ROUND(I725*H725,2)</f>
        <v>0</v>
      </c>
      <c r="BL725" s="18" t="s">
        <v>390</v>
      </c>
      <c r="BM725" s="149" t="s">
        <v>802</v>
      </c>
    </row>
    <row r="726" spans="1:65" s="2" customFormat="1" ht="16.5" customHeight="1">
      <c r="A726" s="30"/>
      <c r="B726" s="137"/>
      <c r="C726" s="138" t="s">
        <v>803</v>
      </c>
      <c r="D726" s="138" t="s">
        <v>133</v>
      </c>
      <c r="E726" s="139" t="s">
        <v>804</v>
      </c>
      <c r="F726" s="140" t="s">
        <v>805</v>
      </c>
      <c r="G726" s="141" t="s">
        <v>806</v>
      </c>
      <c r="H726" s="142">
        <v>1</v>
      </c>
      <c r="I726" s="143"/>
      <c r="J726" s="143">
        <f>ROUND(I726*H726,2)</f>
        <v>0</v>
      </c>
      <c r="K726" s="144"/>
      <c r="L726" s="31"/>
      <c r="M726" s="145" t="s">
        <v>1</v>
      </c>
      <c r="N726" s="146" t="s">
        <v>36</v>
      </c>
      <c r="O726" s="147">
        <v>0</v>
      </c>
      <c r="P726" s="147">
        <f>O726*H726</f>
        <v>0</v>
      </c>
      <c r="Q726" s="147">
        <v>0</v>
      </c>
      <c r="R726" s="147">
        <f>Q726*H726</f>
        <v>0</v>
      </c>
      <c r="S726" s="147">
        <v>0</v>
      </c>
      <c r="T726" s="148">
        <f>S726*H726</f>
        <v>0</v>
      </c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R726" s="149" t="s">
        <v>390</v>
      </c>
      <c r="AT726" s="149" t="s">
        <v>133</v>
      </c>
      <c r="AU726" s="149" t="s">
        <v>78</v>
      </c>
      <c r="AY726" s="18" t="s">
        <v>128</v>
      </c>
      <c r="BE726" s="150">
        <f>IF(N726="základní",J726,0)</f>
        <v>0</v>
      </c>
      <c r="BF726" s="150">
        <f>IF(N726="snížená",J726,0)</f>
        <v>0</v>
      </c>
      <c r="BG726" s="150">
        <f>IF(N726="zákl. přenesená",J726,0)</f>
        <v>0</v>
      </c>
      <c r="BH726" s="150">
        <f>IF(N726="sníž. přenesená",J726,0)</f>
        <v>0</v>
      </c>
      <c r="BI726" s="150">
        <f>IF(N726="nulová",J726,0)</f>
        <v>0</v>
      </c>
      <c r="BJ726" s="18" t="s">
        <v>76</v>
      </c>
      <c r="BK726" s="150">
        <f>ROUND(I726*H726,2)</f>
        <v>0</v>
      </c>
      <c r="BL726" s="18" t="s">
        <v>390</v>
      </c>
      <c r="BM726" s="149" t="s">
        <v>807</v>
      </c>
    </row>
    <row r="727" spans="1:65" s="2" customFormat="1" ht="24.2" customHeight="1">
      <c r="A727" s="30"/>
      <c r="B727" s="137"/>
      <c r="C727" s="138" t="s">
        <v>808</v>
      </c>
      <c r="D727" s="138" t="s">
        <v>133</v>
      </c>
      <c r="E727" s="139" t="s">
        <v>809</v>
      </c>
      <c r="F727" s="140" t="s">
        <v>810</v>
      </c>
      <c r="G727" s="141" t="s">
        <v>449</v>
      </c>
      <c r="H727" s="142">
        <v>923.034</v>
      </c>
      <c r="I727" s="143"/>
      <c r="J727" s="143">
        <f>ROUND(I727*H727,2)</f>
        <v>0</v>
      </c>
      <c r="K727" s="144"/>
      <c r="L727" s="31"/>
      <c r="M727" s="145" t="s">
        <v>1</v>
      </c>
      <c r="N727" s="146" t="s">
        <v>36</v>
      </c>
      <c r="O727" s="147">
        <v>0</v>
      </c>
      <c r="P727" s="147">
        <f>O727*H727</f>
        <v>0</v>
      </c>
      <c r="Q727" s="147">
        <v>0</v>
      </c>
      <c r="R727" s="147">
        <f>Q727*H727</f>
        <v>0</v>
      </c>
      <c r="S727" s="147">
        <v>0</v>
      </c>
      <c r="T727" s="148">
        <f>S727*H727</f>
        <v>0</v>
      </c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R727" s="149" t="s">
        <v>390</v>
      </c>
      <c r="AT727" s="149" t="s">
        <v>133</v>
      </c>
      <c r="AU727" s="149" t="s">
        <v>78</v>
      </c>
      <c r="AY727" s="18" t="s">
        <v>128</v>
      </c>
      <c r="BE727" s="150">
        <f>IF(N727="základní",J727,0)</f>
        <v>0</v>
      </c>
      <c r="BF727" s="150">
        <f>IF(N727="snížená",J727,0)</f>
        <v>0</v>
      </c>
      <c r="BG727" s="150">
        <f>IF(N727="zákl. přenesená",J727,0)</f>
        <v>0</v>
      </c>
      <c r="BH727" s="150">
        <f>IF(N727="sníž. přenesená",J727,0)</f>
        <v>0</v>
      </c>
      <c r="BI727" s="150">
        <f>IF(N727="nulová",J727,0)</f>
        <v>0</v>
      </c>
      <c r="BJ727" s="18" t="s">
        <v>76</v>
      </c>
      <c r="BK727" s="150">
        <f>ROUND(I727*H727,2)</f>
        <v>0</v>
      </c>
      <c r="BL727" s="18" t="s">
        <v>390</v>
      </c>
      <c r="BM727" s="149" t="s">
        <v>811</v>
      </c>
    </row>
    <row r="728" spans="2:63" s="12" customFormat="1" ht="22.9" customHeight="1">
      <c r="B728" s="125"/>
      <c r="D728" s="126" t="s">
        <v>70</v>
      </c>
      <c r="E728" s="135" t="s">
        <v>812</v>
      </c>
      <c r="F728" s="135" t="s">
        <v>813</v>
      </c>
      <c r="J728" s="136">
        <f>BK728</f>
        <v>0</v>
      </c>
      <c r="L728" s="125"/>
      <c r="M728" s="129"/>
      <c r="N728" s="130"/>
      <c r="O728" s="130"/>
      <c r="P728" s="131">
        <f>SUM(P729:P850)</f>
        <v>160.54500000000002</v>
      </c>
      <c r="Q728" s="130"/>
      <c r="R728" s="131">
        <f>SUM(R729:R850)</f>
        <v>1.576588</v>
      </c>
      <c r="S728" s="130"/>
      <c r="T728" s="132">
        <f>SUM(T729:T850)</f>
        <v>0</v>
      </c>
      <c r="AR728" s="126" t="s">
        <v>78</v>
      </c>
      <c r="AT728" s="133" t="s">
        <v>70</v>
      </c>
      <c r="AU728" s="133" t="s">
        <v>76</v>
      </c>
      <c r="AY728" s="126" t="s">
        <v>128</v>
      </c>
      <c r="BK728" s="134">
        <f>SUM(BK729:BK850)</f>
        <v>0</v>
      </c>
    </row>
    <row r="729" spans="1:65" s="2" customFormat="1" ht="24.2" customHeight="1">
      <c r="A729" s="30"/>
      <c r="B729" s="137"/>
      <c r="C729" s="138" t="s">
        <v>814</v>
      </c>
      <c r="D729" s="138" t="s">
        <v>133</v>
      </c>
      <c r="E729" s="139" t="s">
        <v>815</v>
      </c>
      <c r="F729" s="140" t="s">
        <v>816</v>
      </c>
      <c r="G729" s="141" t="s">
        <v>136</v>
      </c>
      <c r="H729" s="142">
        <v>86.5</v>
      </c>
      <c r="I729" s="143"/>
      <c r="J729" s="143">
        <f>ROUND(I729*H729,2)</f>
        <v>0</v>
      </c>
      <c r="K729" s="144"/>
      <c r="L729" s="31"/>
      <c r="M729" s="145" t="s">
        <v>1</v>
      </c>
      <c r="N729" s="146" t="s">
        <v>36</v>
      </c>
      <c r="O729" s="147">
        <v>0.968</v>
      </c>
      <c r="P729" s="147">
        <f>O729*H729</f>
        <v>83.732</v>
      </c>
      <c r="Q729" s="147">
        <v>0.01259</v>
      </c>
      <c r="R729" s="147">
        <f>Q729*H729</f>
        <v>1.089035</v>
      </c>
      <c r="S729" s="147">
        <v>0</v>
      </c>
      <c r="T729" s="148">
        <f>S729*H729</f>
        <v>0</v>
      </c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R729" s="149" t="s">
        <v>390</v>
      </c>
      <c r="AT729" s="149" t="s">
        <v>133</v>
      </c>
      <c r="AU729" s="149" t="s">
        <v>78</v>
      </c>
      <c r="AY729" s="18" t="s">
        <v>128</v>
      </c>
      <c r="BE729" s="150">
        <f>IF(N729="základní",J729,0)</f>
        <v>0</v>
      </c>
      <c r="BF729" s="150">
        <f>IF(N729="snížená",J729,0)</f>
        <v>0</v>
      </c>
      <c r="BG729" s="150">
        <f>IF(N729="zákl. přenesená",J729,0)</f>
        <v>0</v>
      </c>
      <c r="BH729" s="150">
        <f>IF(N729="sníž. přenesená",J729,0)</f>
        <v>0</v>
      </c>
      <c r="BI729" s="150">
        <f>IF(N729="nulová",J729,0)</f>
        <v>0</v>
      </c>
      <c r="BJ729" s="18" t="s">
        <v>76</v>
      </c>
      <c r="BK729" s="150">
        <f>ROUND(I729*H729,2)</f>
        <v>0</v>
      </c>
      <c r="BL729" s="18" t="s">
        <v>390</v>
      </c>
      <c r="BM729" s="149" t="s">
        <v>817</v>
      </c>
    </row>
    <row r="730" spans="2:51" s="13" customFormat="1" ht="12" hidden="1">
      <c r="B730" s="151"/>
      <c r="D730" s="152" t="s">
        <v>140</v>
      </c>
      <c r="E730" s="153" t="s">
        <v>1</v>
      </c>
      <c r="F730" s="154" t="s">
        <v>142</v>
      </c>
      <c r="H730" s="153" t="s">
        <v>1</v>
      </c>
      <c r="L730" s="151"/>
      <c r="M730" s="155"/>
      <c r="N730" s="156"/>
      <c r="O730" s="156"/>
      <c r="P730" s="156"/>
      <c r="Q730" s="156"/>
      <c r="R730" s="156"/>
      <c r="S730" s="156"/>
      <c r="T730" s="157"/>
      <c r="AT730" s="153" t="s">
        <v>140</v>
      </c>
      <c r="AU730" s="153" t="s">
        <v>78</v>
      </c>
      <c r="AV730" s="13" t="s">
        <v>76</v>
      </c>
      <c r="AW730" s="13" t="s">
        <v>28</v>
      </c>
      <c r="AX730" s="13" t="s">
        <v>71</v>
      </c>
      <c r="AY730" s="153" t="s">
        <v>128</v>
      </c>
    </row>
    <row r="731" spans="2:51" s="14" customFormat="1" ht="12" hidden="1">
      <c r="B731" s="158"/>
      <c r="D731" s="152" t="s">
        <v>140</v>
      </c>
      <c r="E731" s="159" t="s">
        <v>1</v>
      </c>
      <c r="F731" s="160" t="s">
        <v>818</v>
      </c>
      <c r="H731" s="161">
        <v>2.8</v>
      </c>
      <c r="L731" s="158"/>
      <c r="M731" s="162"/>
      <c r="N731" s="163"/>
      <c r="O731" s="163"/>
      <c r="P731" s="163"/>
      <c r="Q731" s="163"/>
      <c r="R731" s="163"/>
      <c r="S731" s="163"/>
      <c r="T731" s="164"/>
      <c r="AT731" s="159" t="s">
        <v>140</v>
      </c>
      <c r="AU731" s="159" t="s">
        <v>78</v>
      </c>
      <c r="AV731" s="14" t="s">
        <v>78</v>
      </c>
      <c r="AW731" s="14" t="s">
        <v>28</v>
      </c>
      <c r="AX731" s="14" t="s">
        <v>71</v>
      </c>
      <c r="AY731" s="159" t="s">
        <v>128</v>
      </c>
    </row>
    <row r="732" spans="2:51" s="14" customFormat="1" ht="12" hidden="1">
      <c r="B732" s="158"/>
      <c r="D732" s="152" t="s">
        <v>140</v>
      </c>
      <c r="E732" s="159" t="s">
        <v>1</v>
      </c>
      <c r="F732" s="160" t="s">
        <v>819</v>
      </c>
      <c r="H732" s="161">
        <v>2.8</v>
      </c>
      <c r="L732" s="158"/>
      <c r="M732" s="162"/>
      <c r="N732" s="163"/>
      <c r="O732" s="163"/>
      <c r="P732" s="163"/>
      <c r="Q732" s="163"/>
      <c r="R732" s="163"/>
      <c r="S732" s="163"/>
      <c r="T732" s="164"/>
      <c r="AT732" s="159" t="s">
        <v>140</v>
      </c>
      <c r="AU732" s="159" t="s">
        <v>78</v>
      </c>
      <c r="AV732" s="14" t="s">
        <v>78</v>
      </c>
      <c r="AW732" s="14" t="s">
        <v>28</v>
      </c>
      <c r="AX732" s="14" t="s">
        <v>71</v>
      </c>
      <c r="AY732" s="159" t="s">
        <v>128</v>
      </c>
    </row>
    <row r="733" spans="2:51" s="14" customFormat="1" ht="12" hidden="1">
      <c r="B733" s="158"/>
      <c r="D733" s="152" t="s">
        <v>140</v>
      </c>
      <c r="E733" s="159" t="s">
        <v>1</v>
      </c>
      <c r="F733" s="160" t="s">
        <v>820</v>
      </c>
      <c r="H733" s="161">
        <v>2.9</v>
      </c>
      <c r="L733" s="158"/>
      <c r="M733" s="162"/>
      <c r="N733" s="163"/>
      <c r="O733" s="163"/>
      <c r="P733" s="163"/>
      <c r="Q733" s="163"/>
      <c r="R733" s="163"/>
      <c r="S733" s="163"/>
      <c r="T733" s="164"/>
      <c r="AT733" s="159" t="s">
        <v>140</v>
      </c>
      <c r="AU733" s="159" t="s">
        <v>78</v>
      </c>
      <c r="AV733" s="14" t="s">
        <v>78</v>
      </c>
      <c r="AW733" s="14" t="s">
        <v>28</v>
      </c>
      <c r="AX733" s="14" t="s">
        <v>71</v>
      </c>
      <c r="AY733" s="159" t="s">
        <v>128</v>
      </c>
    </row>
    <row r="734" spans="2:51" s="14" customFormat="1" ht="12" hidden="1">
      <c r="B734" s="158"/>
      <c r="D734" s="152" t="s">
        <v>140</v>
      </c>
      <c r="E734" s="159" t="s">
        <v>1</v>
      </c>
      <c r="F734" s="160" t="s">
        <v>821</v>
      </c>
      <c r="H734" s="161">
        <v>3</v>
      </c>
      <c r="L734" s="158"/>
      <c r="M734" s="162"/>
      <c r="N734" s="163"/>
      <c r="O734" s="163"/>
      <c r="P734" s="163"/>
      <c r="Q734" s="163"/>
      <c r="R734" s="163"/>
      <c r="S734" s="163"/>
      <c r="T734" s="164"/>
      <c r="AT734" s="159" t="s">
        <v>140</v>
      </c>
      <c r="AU734" s="159" t="s">
        <v>78</v>
      </c>
      <c r="AV734" s="14" t="s">
        <v>78</v>
      </c>
      <c r="AW734" s="14" t="s">
        <v>28</v>
      </c>
      <c r="AX734" s="14" t="s">
        <v>71</v>
      </c>
      <c r="AY734" s="159" t="s">
        <v>128</v>
      </c>
    </row>
    <row r="735" spans="2:51" s="14" customFormat="1" ht="12" hidden="1">
      <c r="B735" s="158"/>
      <c r="D735" s="152" t="s">
        <v>140</v>
      </c>
      <c r="E735" s="159" t="s">
        <v>1</v>
      </c>
      <c r="F735" s="160" t="s">
        <v>822</v>
      </c>
      <c r="H735" s="161">
        <v>3</v>
      </c>
      <c r="L735" s="158"/>
      <c r="M735" s="162"/>
      <c r="N735" s="163"/>
      <c r="O735" s="163"/>
      <c r="P735" s="163"/>
      <c r="Q735" s="163"/>
      <c r="R735" s="163"/>
      <c r="S735" s="163"/>
      <c r="T735" s="164"/>
      <c r="AT735" s="159" t="s">
        <v>140</v>
      </c>
      <c r="AU735" s="159" t="s">
        <v>78</v>
      </c>
      <c r="AV735" s="14" t="s">
        <v>78</v>
      </c>
      <c r="AW735" s="14" t="s">
        <v>28</v>
      </c>
      <c r="AX735" s="14" t="s">
        <v>71</v>
      </c>
      <c r="AY735" s="159" t="s">
        <v>128</v>
      </c>
    </row>
    <row r="736" spans="2:51" s="14" customFormat="1" ht="12" hidden="1">
      <c r="B736" s="158"/>
      <c r="D736" s="152" t="s">
        <v>140</v>
      </c>
      <c r="E736" s="159" t="s">
        <v>1</v>
      </c>
      <c r="F736" s="160" t="s">
        <v>823</v>
      </c>
      <c r="H736" s="161">
        <v>2.8</v>
      </c>
      <c r="L736" s="158"/>
      <c r="M736" s="162"/>
      <c r="N736" s="163"/>
      <c r="O736" s="163"/>
      <c r="P736" s="163"/>
      <c r="Q736" s="163"/>
      <c r="R736" s="163"/>
      <c r="S736" s="163"/>
      <c r="T736" s="164"/>
      <c r="AT736" s="159" t="s">
        <v>140</v>
      </c>
      <c r="AU736" s="159" t="s">
        <v>78</v>
      </c>
      <c r="AV736" s="14" t="s">
        <v>78</v>
      </c>
      <c r="AW736" s="14" t="s">
        <v>28</v>
      </c>
      <c r="AX736" s="14" t="s">
        <v>71</v>
      </c>
      <c r="AY736" s="159" t="s">
        <v>128</v>
      </c>
    </row>
    <row r="737" spans="2:51" s="15" customFormat="1" ht="12" hidden="1">
      <c r="B737" s="165"/>
      <c r="D737" s="152" t="s">
        <v>140</v>
      </c>
      <c r="E737" s="166" t="s">
        <v>1</v>
      </c>
      <c r="F737" s="167" t="s">
        <v>149</v>
      </c>
      <c r="H737" s="168">
        <v>17.3</v>
      </c>
      <c r="L737" s="165"/>
      <c r="M737" s="169"/>
      <c r="N737" s="170"/>
      <c r="O737" s="170"/>
      <c r="P737" s="170"/>
      <c r="Q737" s="170"/>
      <c r="R737" s="170"/>
      <c r="S737" s="170"/>
      <c r="T737" s="171"/>
      <c r="AT737" s="166" t="s">
        <v>140</v>
      </c>
      <c r="AU737" s="166" t="s">
        <v>78</v>
      </c>
      <c r="AV737" s="15" t="s">
        <v>138</v>
      </c>
      <c r="AW737" s="15" t="s">
        <v>28</v>
      </c>
      <c r="AX737" s="15" t="s">
        <v>71</v>
      </c>
      <c r="AY737" s="166" t="s">
        <v>128</v>
      </c>
    </row>
    <row r="738" spans="2:51" s="13" customFormat="1" ht="12" hidden="1">
      <c r="B738" s="151"/>
      <c r="D738" s="152" t="s">
        <v>140</v>
      </c>
      <c r="E738" s="153" t="s">
        <v>1</v>
      </c>
      <c r="F738" s="154" t="s">
        <v>150</v>
      </c>
      <c r="H738" s="153" t="s">
        <v>1</v>
      </c>
      <c r="L738" s="151"/>
      <c r="M738" s="155"/>
      <c r="N738" s="156"/>
      <c r="O738" s="156"/>
      <c r="P738" s="156"/>
      <c r="Q738" s="156"/>
      <c r="R738" s="156"/>
      <c r="S738" s="156"/>
      <c r="T738" s="157"/>
      <c r="AT738" s="153" t="s">
        <v>140</v>
      </c>
      <c r="AU738" s="153" t="s">
        <v>78</v>
      </c>
      <c r="AV738" s="13" t="s">
        <v>76</v>
      </c>
      <c r="AW738" s="13" t="s">
        <v>28</v>
      </c>
      <c r="AX738" s="13" t="s">
        <v>71</v>
      </c>
      <c r="AY738" s="153" t="s">
        <v>128</v>
      </c>
    </row>
    <row r="739" spans="2:51" s="14" customFormat="1" ht="12" hidden="1">
      <c r="B739" s="158"/>
      <c r="D739" s="152" t="s">
        <v>140</v>
      </c>
      <c r="E739" s="159" t="s">
        <v>1</v>
      </c>
      <c r="F739" s="160" t="s">
        <v>824</v>
      </c>
      <c r="H739" s="161">
        <v>2.9</v>
      </c>
      <c r="L739" s="158"/>
      <c r="M739" s="162"/>
      <c r="N739" s="163"/>
      <c r="O739" s="163"/>
      <c r="P739" s="163"/>
      <c r="Q739" s="163"/>
      <c r="R739" s="163"/>
      <c r="S739" s="163"/>
      <c r="T739" s="164"/>
      <c r="AT739" s="159" t="s">
        <v>140</v>
      </c>
      <c r="AU739" s="159" t="s">
        <v>78</v>
      </c>
      <c r="AV739" s="14" t="s">
        <v>78</v>
      </c>
      <c r="AW739" s="14" t="s">
        <v>28</v>
      </c>
      <c r="AX739" s="14" t="s">
        <v>71</v>
      </c>
      <c r="AY739" s="159" t="s">
        <v>128</v>
      </c>
    </row>
    <row r="740" spans="2:51" s="14" customFormat="1" ht="12" hidden="1">
      <c r="B740" s="158"/>
      <c r="D740" s="152" t="s">
        <v>140</v>
      </c>
      <c r="E740" s="159" t="s">
        <v>1</v>
      </c>
      <c r="F740" s="160" t="s">
        <v>825</v>
      </c>
      <c r="H740" s="161">
        <v>2.9</v>
      </c>
      <c r="L740" s="158"/>
      <c r="M740" s="162"/>
      <c r="N740" s="163"/>
      <c r="O740" s="163"/>
      <c r="P740" s="163"/>
      <c r="Q740" s="163"/>
      <c r="R740" s="163"/>
      <c r="S740" s="163"/>
      <c r="T740" s="164"/>
      <c r="AT740" s="159" t="s">
        <v>140</v>
      </c>
      <c r="AU740" s="159" t="s">
        <v>78</v>
      </c>
      <c r="AV740" s="14" t="s">
        <v>78</v>
      </c>
      <c r="AW740" s="14" t="s">
        <v>28</v>
      </c>
      <c r="AX740" s="14" t="s">
        <v>71</v>
      </c>
      <c r="AY740" s="159" t="s">
        <v>128</v>
      </c>
    </row>
    <row r="741" spans="2:51" s="14" customFormat="1" ht="12" hidden="1">
      <c r="B741" s="158"/>
      <c r="D741" s="152" t="s">
        <v>140</v>
      </c>
      <c r="E741" s="159" t="s">
        <v>1</v>
      </c>
      <c r="F741" s="160" t="s">
        <v>826</v>
      </c>
      <c r="H741" s="161">
        <v>6.1</v>
      </c>
      <c r="L741" s="158"/>
      <c r="M741" s="162"/>
      <c r="N741" s="163"/>
      <c r="O741" s="163"/>
      <c r="P741" s="163"/>
      <c r="Q741" s="163"/>
      <c r="R741" s="163"/>
      <c r="S741" s="163"/>
      <c r="T741" s="164"/>
      <c r="AT741" s="159" t="s">
        <v>140</v>
      </c>
      <c r="AU741" s="159" t="s">
        <v>78</v>
      </c>
      <c r="AV741" s="14" t="s">
        <v>78</v>
      </c>
      <c r="AW741" s="14" t="s">
        <v>28</v>
      </c>
      <c r="AX741" s="14" t="s">
        <v>71</v>
      </c>
      <c r="AY741" s="159" t="s">
        <v>128</v>
      </c>
    </row>
    <row r="742" spans="2:51" s="14" customFormat="1" ht="12" hidden="1">
      <c r="B742" s="158"/>
      <c r="D742" s="152" t="s">
        <v>140</v>
      </c>
      <c r="E742" s="159" t="s">
        <v>1</v>
      </c>
      <c r="F742" s="160" t="s">
        <v>827</v>
      </c>
      <c r="H742" s="161">
        <v>3.1</v>
      </c>
      <c r="L742" s="158"/>
      <c r="M742" s="162"/>
      <c r="N742" s="163"/>
      <c r="O742" s="163"/>
      <c r="P742" s="163"/>
      <c r="Q742" s="163"/>
      <c r="R742" s="163"/>
      <c r="S742" s="163"/>
      <c r="T742" s="164"/>
      <c r="AT742" s="159" t="s">
        <v>140</v>
      </c>
      <c r="AU742" s="159" t="s">
        <v>78</v>
      </c>
      <c r="AV742" s="14" t="s">
        <v>78</v>
      </c>
      <c r="AW742" s="14" t="s">
        <v>28</v>
      </c>
      <c r="AX742" s="14" t="s">
        <v>71</v>
      </c>
      <c r="AY742" s="159" t="s">
        <v>128</v>
      </c>
    </row>
    <row r="743" spans="2:51" s="14" customFormat="1" ht="12" hidden="1">
      <c r="B743" s="158"/>
      <c r="D743" s="152" t="s">
        <v>140</v>
      </c>
      <c r="E743" s="159" t="s">
        <v>1</v>
      </c>
      <c r="F743" s="160" t="s">
        <v>828</v>
      </c>
      <c r="H743" s="161">
        <v>2.8</v>
      </c>
      <c r="L743" s="158"/>
      <c r="M743" s="162"/>
      <c r="N743" s="163"/>
      <c r="O743" s="163"/>
      <c r="P743" s="163"/>
      <c r="Q743" s="163"/>
      <c r="R743" s="163"/>
      <c r="S743" s="163"/>
      <c r="T743" s="164"/>
      <c r="AT743" s="159" t="s">
        <v>140</v>
      </c>
      <c r="AU743" s="159" t="s">
        <v>78</v>
      </c>
      <c r="AV743" s="14" t="s">
        <v>78</v>
      </c>
      <c r="AW743" s="14" t="s">
        <v>28</v>
      </c>
      <c r="AX743" s="14" t="s">
        <v>71</v>
      </c>
      <c r="AY743" s="159" t="s">
        <v>128</v>
      </c>
    </row>
    <row r="744" spans="2:51" s="14" customFormat="1" ht="12" hidden="1">
      <c r="B744" s="158"/>
      <c r="D744" s="152" t="s">
        <v>140</v>
      </c>
      <c r="E744" s="159" t="s">
        <v>1</v>
      </c>
      <c r="F744" s="160" t="s">
        <v>829</v>
      </c>
      <c r="H744" s="161">
        <v>2.8</v>
      </c>
      <c r="L744" s="158"/>
      <c r="M744" s="162"/>
      <c r="N744" s="163"/>
      <c r="O744" s="163"/>
      <c r="P744" s="163"/>
      <c r="Q744" s="163"/>
      <c r="R744" s="163"/>
      <c r="S744" s="163"/>
      <c r="T744" s="164"/>
      <c r="AT744" s="159" t="s">
        <v>140</v>
      </c>
      <c r="AU744" s="159" t="s">
        <v>78</v>
      </c>
      <c r="AV744" s="14" t="s">
        <v>78</v>
      </c>
      <c r="AW744" s="14" t="s">
        <v>28</v>
      </c>
      <c r="AX744" s="14" t="s">
        <v>71</v>
      </c>
      <c r="AY744" s="159" t="s">
        <v>128</v>
      </c>
    </row>
    <row r="745" spans="2:51" s="14" customFormat="1" ht="12" hidden="1">
      <c r="B745" s="158"/>
      <c r="D745" s="152" t="s">
        <v>140</v>
      </c>
      <c r="E745" s="159" t="s">
        <v>1</v>
      </c>
      <c r="F745" s="160" t="s">
        <v>830</v>
      </c>
      <c r="H745" s="161">
        <v>2.8</v>
      </c>
      <c r="L745" s="158"/>
      <c r="M745" s="162"/>
      <c r="N745" s="163"/>
      <c r="O745" s="163"/>
      <c r="P745" s="163"/>
      <c r="Q745" s="163"/>
      <c r="R745" s="163"/>
      <c r="S745" s="163"/>
      <c r="T745" s="164"/>
      <c r="AT745" s="159" t="s">
        <v>140</v>
      </c>
      <c r="AU745" s="159" t="s">
        <v>78</v>
      </c>
      <c r="AV745" s="14" t="s">
        <v>78</v>
      </c>
      <c r="AW745" s="14" t="s">
        <v>28</v>
      </c>
      <c r="AX745" s="14" t="s">
        <v>71</v>
      </c>
      <c r="AY745" s="159" t="s">
        <v>128</v>
      </c>
    </row>
    <row r="746" spans="2:51" s="15" customFormat="1" ht="12" hidden="1">
      <c r="B746" s="165"/>
      <c r="D746" s="152" t="s">
        <v>140</v>
      </c>
      <c r="E746" s="166" t="s">
        <v>1</v>
      </c>
      <c r="F746" s="167" t="s">
        <v>149</v>
      </c>
      <c r="H746" s="168">
        <v>23.4</v>
      </c>
      <c r="L746" s="165"/>
      <c r="M746" s="169"/>
      <c r="N746" s="170"/>
      <c r="O746" s="170"/>
      <c r="P746" s="170"/>
      <c r="Q746" s="170"/>
      <c r="R746" s="170"/>
      <c r="S746" s="170"/>
      <c r="T746" s="171"/>
      <c r="AT746" s="166" t="s">
        <v>140</v>
      </c>
      <c r="AU746" s="166" t="s">
        <v>78</v>
      </c>
      <c r="AV746" s="15" t="s">
        <v>138</v>
      </c>
      <c r="AW746" s="15" t="s">
        <v>28</v>
      </c>
      <c r="AX746" s="15" t="s">
        <v>71</v>
      </c>
      <c r="AY746" s="166" t="s">
        <v>128</v>
      </c>
    </row>
    <row r="747" spans="2:51" s="13" customFormat="1" ht="12" hidden="1">
      <c r="B747" s="151"/>
      <c r="D747" s="152" t="s">
        <v>140</v>
      </c>
      <c r="E747" s="153" t="s">
        <v>1</v>
      </c>
      <c r="F747" s="154" t="s">
        <v>158</v>
      </c>
      <c r="H747" s="153" t="s">
        <v>1</v>
      </c>
      <c r="L747" s="151"/>
      <c r="M747" s="155"/>
      <c r="N747" s="156"/>
      <c r="O747" s="156"/>
      <c r="P747" s="156"/>
      <c r="Q747" s="156"/>
      <c r="R747" s="156"/>
      <c r="S747" s="156"/>
      <c r="T747" s="157"/>
      <c r="AT747" s="153" t="s">
        <v>140</v>
      </c>
      <c r="AU747" s="153" t="s">
        <v>78</v>
      </c>
      <c r="AV747" s="13" t="s">
        <v>76</v>
      </c>
      <c r="AW747" s="13" t="s">
        <v>28</v>
      </c>
      <c r="AX747" s="13" t="s">
        <v>71</v>
      </c>
      <c r="AY747" s="153" t="s">
        <v>128</v>
      </c>
    </row>
    <row r="748" spans="2:51" s="14" customFormat="1" ht="12" hidden="1">
      <c r="B748" s="158"/>
      <c r="D748" s="152" t="s">
        <v>140</v>
      </c>
      <c r="E748" s="159" t="s">
        <v>1</v>
      </c>
      <c r="F748" s="160" t="s">
        <v>831</v>
      </c>
      <c r="H748" s="161">
        <v>2.8</v>
      </c>
      <c r="L748" s="158"/>
      <c r="M748" s="162"/>
      <c r="N748" s="163"/>
      <c r="O748" s="163"/>
      <c r="P748" s="163"/>
      <c r="Q748" s="163"/>
      <c r="R748" s="163"/>
      <c r="S748" s="163"/>
      <c r="T748" s="164"/>
      <c r="AT748" s="159" t="s">
        <v>140</v>
      </c>
      <c r="AU748" s="159" t="s">
        <v>78</v>
      </c>
      <c r="AV748" s="14" t="s">
        <v>78</v>
      </c>
      <c r="AW748" s="14" t="s">
        <v>28</v>
      </c>
      <c r="AX748" s="14" t="s">
        <v>71</v>
      </c>
      <c r="AY748" s="159" t="s">
        <v>128</v>
      </c>
    </row>
    <row r="749" spans="2:51" s="14" customFormat="1" ht="12" hidden="1">
      <c r="B749" s="158"/>
      <c r="D749" s="152" t="s">
        <v>140</v>
      </c>
      <c r="E749" s="159" t="s">
        <v>1</v>
      </c>
      <c r="F749" s="160" t="s">
        <v>832</v>
      </c>
      <c r="H749" s="161">
        <v>2.8</v>
      </c>
      <c r="L749" s="158"/>
      <c r="M749" s="162"/>
      <c r="N749" s="163"/>
      <c r="O749" s="163"/>
      <c r="P749" s="163"/>
      <c r="Q749" s="163"/>
      <c r="R749" s="163"/>
      <c r="S749" s="163"/>
      <c r="T749" s="164"/>
      <c r="AT749" s="159" t="s">
        <v>140</v>
      </c>
      <c r="AU749" s="159" t="s">
        <v>78</v>
      </c>
      <c r="AV749" s="14" t="s">
        <v>78</v>
      </c>
      <c r="AW749" s="14" t="s">
        <v>28</v>
      </c>
      <c r="AX749" s="14" t="s">
        <v>71</v>
      </c>
      <c r="AY749" s="159" t="s">
        <v>128</v>
      </c>
    </row>
    <row r="750" spans="2:51" s="14" customFormat="1" ht="12" hidden="1">
      <c r="B750" s="158"/>
      <c r="D750" s="152" t="s">
        <v>140</v>
      </c>
      <c r="E750" s="159" t="s">
        <v>1</v>
      </c>
      <c r="F750" s="160" t="s">
        <v>833</v>
      </c>
      <c r="H750" s="161">
        <v>2.9</v>
      </c>
      <c r="L750" s="158"/>
      <c r="M750" s="162"/>
      <c r="N750" s="163"/>
      <c r="O750" s="163"/>
      <c r="P750" s="163"/>
      <c r="Q750" s="163"/>
      <c r="R750" s="163"/>
      <c r="S750" s="163"/>
      <c r="T750" s="164"/>
      <c r="AT750" s="159" t="s">
        <v>140</v>
      </c>
      <c r="AU750" s="159" t="s">
        <v>78</v>
      </c>
      <c r="AV750" s="14" t="s">
        <v>78</v>
      </c>
      <c r="AW750" s="14" t="s">
        <v>28</v>
      </c>
      <c r="AX750" s="14" t="s">
        <v>71</v>
      </c>
      <c r="AY750" s="159" t="s">
        <v>128</v>
      </c>
    </row>
    <row r="751" spans="2:51" s="14" customFormat="1" ht="12" hidden="1">
      <c r="B751" s="158"/>
      <c r="D751" s="152" t="s">
        <v>140</v>
      </c>
      <c r="E751" s="159" t="s">
        <v>1</v>
      </c>
      <c r="F751" s="160" t="s">
        <v>834</v>
      </c>
      <c r="H751" s="161">
        <v>2.9</v>
      </c>
      <c r="L751" s="158"/>
      <c r="M751" s="162"/>
      <c r="N751" s="163"/>
      <c r="O751" s="163"/>
      <c r="P751" s="163"/>
      <c r="Q751" s="163"/>
      <c r="R751" s="163"/>
      <c r="S751" s="163"/>
      <c r="T751" s="164"/>
      <c r="AT751" s="159" t="s">
        <v>140</v>
      </c>
      <c r="AU751" s="159" t="s">
        <v>78</v>
      </c>
      <c r="AV751" s="14" t="s">
        <v>78</v>
      </c>
      <c r="AW751" s="14" t="s">
        <v>28</v>
      </c>
      <c r="AX751" s="14" t="s">
        <v>71</v>
      </c>
      <c r="AY751" s="159" t="s">
        <v>128</v>
      </c>
    </row>
    <row r="752" spans="2:51" s="14" customFormat="1" ht="12" hidden="1">
      <c r="B752" s="158"/>
      <c r="D752" s="152" t="s">
        <v>140</v>
      </c>
      <c r="E752" s="159" t="s">
        <v>1</v>
      </c>
      <c r="F752" s="160" t="s">
        <v>835</v>
      </c>
      <c r="H752" s="161">
        <v>3.1</v>
      </c>
      <c r="L752" s="158"/>
      <c r="M752" s="162"/>
      <c r="N752" s="163"/>
      <c r="O752" s="163"/>
      <c r="P752" s="163"/>
      <c r="Q752" s="163"/>
      <c r="R752" s="163"/>
      <c r="S752" s="163"/>
      <c r="T752" s="164"/>
      <c r="AT752" s="159" t="s">
        <v>140</v>
      </c>
      <c r="AU752" s="159" t="s">
        <v>78</v>
      </c>
      <c r="AV752" s="14" t="s">
        <v>78</v>
      </c>
      <c r="AW752" s="14" t="s">
        <v>28</v>
      </c>
      <c r="AX752" s="14" t="s">
        <v>71</v>
      </c>
      <c r="AY752" s="159" t="s">
        <v>128</v>
      </c>
    </row>
    <row r="753" spans="2:51" s="14" customFormat="1" ht="12" hidden="1">
      <c r="B753" s="158"/>
      <c r="D753" s="152" t="s">
        <v>140</v>
      </c>
      <c r="E753" s="159" t="s">
        <v>1</v>
      </c>
      <c r="F753" s="160" t="s">
        <v>836</v>
      </c>
      <c r="H753" s="161">
        <v>2.8</v>
      </c>
      <c r="L753" s="158"/>
      <c r="M753" s="162"/>
      <c r="N753" s="163"/>
      <c r="O753" s="163"/>
      <c r="P753" s="163"/>
      <c r="Q753" s="163"/>
      <c r="R753" s="163"/>
      <c r="S753" s="163"/>
      <c r="T753" s="164"/>
      <c r="AT753" s="159" t="s">
        <v>140</v>
      </c>
      <c r="AU753" s="159" t="s">
        <v>78</v>
      </c>
      <c r="AV753" s="14" t="s">
        <v>78</v>
      </c>
      <c r="AW753" s="14" t="s">
        <v>28</v>
      </c>
      <c r="AX753" s="14" t="s">
        <v>71</v>
      </c>
      <c r="AY753" s="159" t="s">
        <v>128</v>
      </c>
    </row>
    <row r="754" spans="2:51" s="14" customFormat="1" ht="12" hidden="1">
      <c r="B754" s="158"/>
      <c r="D754" s="152" t="s">
        <v>140</v>
      </c>
      <c r="E754" s="159" t="s">
        <v>1</v>
      </c>
      <c r="F754" s="160" t="s">
        <v>837</v>
      </c>
      <c r="H754" s="161">
        <v>2.8</v>
      </c>
      <c r="L754" s="158"/>
      <c r="M754" s="162"/>
      <c r="N754" s="163"/>
      <c r="O754" s="163"/>
      <c r="P754" s="163"/>
      <c r="Q754" s="163"/>
      <c r="R754" s="163"/>
      <c r="S754" s="163"/>
      <c r="T754" s="164"/>
      <c r="AT754" s="159" t="s">
        <v>140</v>
      </c>
      <c r="AU754" s="159" t="s">
        <v>78</v>
      </c>
      <c r="AV754" s="14" t="s">
        <v>78</v>
      </c>
      <c r="AW754" s="14" t="s">
        <v>28</v>
      </c>
      <c r="AX754" s="14" t="s">
        <v>71</v>
      </c>
      <c r="AY754" s="159" t="s">
        <v>128</v>
      </c>
    </row>
    <row r="755" spans="2:51" s="14" customFormat="1" ht="12" hidden="1">
      <c r="B755" s="158"/>
      <c r="D755" s="152" t="s">
        <v>140</v>
      </c>
      <c r="E755" s="159" t="s">
        <v>1</v>
      </c>
      <c r="F755" s="160" t="s">
        <v>838</v>
      </c>
      <c r="H755" s="161">
        <v>2.8</v>
      </c>
      <c r="L755" s="158"/>
      <c r="M755" s="162"/>
      <c r="N755" s="163"/>
      <c r="O755" s="163"/>
      <c r="P755" s="163"/>
      <c r="Q755" s="163"/>
      <c r="R755" s="163"/>
      <c r="S755" s="163"/>
      <c r="T755" s="164"/>
      <c r="AT755" s="159" t="s">
        <v>140</v>
      </c>
      <c r="AU755" s="159" t="s">
        <v>78</v>
      </c>
      <c r="AV755" s="14" t="s">
        <v>78</v>
      </c>
      <c r="AW755" s="14" t="s">
        <v>28</v>
      </c>
      <c r="AX755" s="14" t="s">
        <v>71</v>
      </c>
      <c r="AY755" s="159" t="s">
        <v>128</v>
      </c>
    </row>
    <row r="756" spans="2:51" s="15" customFormat="1" ht="12" hidden="1">
      <c r="B756" s="165"/>
      <c r="D756" s="152" t="s">
        <v>140</v>
      </c>
      <c r="E756" s="166" t="s">
        <v>1</v>
      </c>
      <c r="F756" s="167" t="s">
        <v>149</v>
      </c>
      <c r="H756" s="168">
        <v>22.900000000000002</v>
      </c>
      <c r="L756" s="165"/>
      <c r="M756" s="169"/>
      <c r="N756" s="170"/>
      <c r="O756" s="170"/>
      <c r="P756" s="170"/>
      <c r="Q756" s="170"/>
      <c r="R756" s="170"/>
      <c r="S756" s="170"/>
      <c r="T756" s="171"/>
      <c r="AT756" s="166" t="s">
        <v>140</v>
      </c>
      <c r="AU756" s="166" t="s">
        <v>78</v>
      </c>
      <c r="AV756" s="15" t="s">
        <v>138</v>
      </c>
      <c r="AW756" s="15" t="s">
        <v>28</v>
      </c>
      <c r="AX756" s="15" t="s">
        <v>71</v>
      </c>
      <c r="AY756" s="166" t="s">
        <v>128</v>
      </c>
    </row>
    <row r="757" spans="2:51" s="13" customFormat="1" ht="12" hidden="1">
      <c r="B757" s="151"/>
      <c r="D757" s="152" t="s">
        <v>140</v>
      </c>
      <c r="E757" s="153" t="s">
        <v>1</v>
      </c>
      <c r="F757" s="154" t="s">
        <v>167</v>
      </c>
      <c r="H757" s="153" t="s">
        <v>1</v>
      </c>
      <c r="L757" s="151"/>
      <c r="M757" s="155"/>
      <c r="N757" s="156"/>
      <c r="O757" s="156"/>
      <c r="P757" s="156"/>
      <c r="Q757" s="156"/>
      <c r="R757" s="156"/>
      <c r="S757" s="156"/>
      <c r="T757" s="157"/>
      <c r="AT757" s="153" t="s">
        <v>140</v>
      </c>
      <c r="AU757" s="153" t="s">
        <v>78</v>
      </c>
      <c r="AV757" s="13" t="s">
        <v>76</v>
      </c>
      <c r="AW757" s="13" t="s">
        <v>28</v>
      </c>
      <c r="AX757" s="13" t="s">
        <v>71</v>
      </c>
      <c r="AY757" s="153" t="s">
        <v>128</v>
      </c>
    </row>
    <row r="758" spans="2:51" s="14" customFormat="1" ht="12" hidden="1">
      <c r="B758" s="158"/>
      <c r="D758" s="152" t="s">
        <v>140</v>
      </c>
      <c r="E758" s="159" t="s">
        <v>1</v>
      </c>
      <c r="F758" s="160" t="s">
        <v>839</v>
      </c>
      <c r="H758" s="161">
        <v>2.8</v>
      </c>
      <c r="L758" s="158"/>
      <c r="M758" s="162"/>
      <c r="N758" s="163"/>
      <c r="O758" s="163"/>
      <c r="P758" s="163"/>
      <c r="Q758" s="163"/>
      <c r="R758" s="163"/>
      <c r="S758" s="163"/>
      <c r="T758" s="164"/>
      <c r="AT758" s="159" t="s">
        <v>140</v>
      </c>
      <c r="AU758" s="159" t="s">
        <v>78</v>
      </c>
      <c r="AV758" s="14" t="s">
        <v>78</v>
      </c>
      <c r="AW758" s="14" t="s">
        <v>28</v>
      </c>
      <c r="AX758" s="14" t="s">
        <v>71</v>
      </c>
      <c r="AY758" s="159" t="s">
        <v>128</v>
      </c>
    </row>
    <row r="759" spans="2:51" s="14" customFormat="1" ht="12" hidden="1">
      <c r="B759" s="158"/>
      <c r="D759" s="152" t="s">
        <v>140</v>
      </c>
      <c r="E759" s="159" t="s">
        <v>1</v>
      </c>
      <c r="F759" s="160" t="s">
        <v>840</v>
      </c>
      <c r="H759" s="161">
        <v>2.8</v>
      </c>
      <c r="L759" s="158"/>
      <c r="M759" s="162"/>
      <c r="N759" s="163"/>
      <c r="O759" s="163"/>
      <c r="P759" s="163"/>
      <c r="Q759" s="163"/>
      <c r="R759" s="163"/>
      <c r="S759" s="163"/>
      <c r="T759" s="164"/>
      <c r="AT759" s="159" t="s">
        <v>140</v>
      </c>
      <c r="AU759" s="159" t="s">
        <v>78</v>
      </c>
      <c r="AV759" s="14" t="s">
        <v>78</v>
      </c>
      <c r="AW759" s="14" t="s">
        <v>28</v>
      </c>
      <c r="AX759" s="14" t="s">
        <v>71</v>
      </c>
      <c r="AY759" s="159" t="s">
        <v>128</v>
      </c>
    </row>
    <row r="760" spans="2:51" s="14" customFormat="1" ht="12" hidden="1">
      <c r="B760" s="158"/>
      <c r="D760" s="152" t="s">
        <v>140</v>
      </c>
      <c r="E760" s="159" t="s">
        <v>1</v>
      </c>
      <c r="F760" s="160" t="s">
        <v>841</v>
      </c>
      <c r="H760" s="161">
        <v>2.9</v>
      </c>
      <c r="L760" s="158"/>
      <c r="M760" s="162"/>
      <c r="N760" s="163"/>
      <c r="O760" s="163"/>
      <c r="P760" s="163"/>
      <c r="Q760" s="163"/>
      <c r="R760" s="163"/>
      <c r="S760" s="163"/>
      <c r="T760" s="164"/>
      <c r="AT760" s="159" t="s">
        <v>140</v>
      </c>
      <c r="AU760" s="159" t="s">
        <v>78</v>
      </c>
      <c r="AV760" s="14" t="s">
        <v>78</v>
      </c>
      <c r="AW760" s="14" t="s">
        <v>28</v>
      </c>
      <c r="AX760" s="14" t="s">
        <v>71</v>
      </c>
      <c r="AY760" s="159" t="s">
        <v>128</v>
      </c>
    </row>
    <row r="761" spans="2:51" s="14" customFormat="1" ht="12" hidden="1">
      <c r="B761" s="158"/>
      <c r="D761" s="152" t="s">
        <v>140</v>
      </c>
      <c r="E761" s="159" t="s">
        <v>1</v>
      </c>
      <c r="F761" s="160" t="s">
        <v>842</v>
      </c>
      <c r="H761" s="161">
        <v>2.9</v>
      </c>
      <c r="L761" s="158"/>
      <c r="M761" s="162"/>
      <c r="N761" s="163"/>
      <c r="O761" s="163"/>
      <c r="P761" s="163"/>
      <c r="Q761" s="163"/>
      <c r="R761" s="163"/>
      <c r="S761" s="163"/>
      <c r="T761" s="164"/>
      <c r="AT761" s="159" t="s">
        <v>140</v>
      </c>
      <c r="AU761" s="159" t="s">
        <v>78</v>
      </c>
      <c r="AV761" s="14" t="s">
        <v>78</v>
      </c>
      <c r="AW761" s="14" t="s">
        <v>28</v>
      </c>
      <c r="AX761" s="14" t="s">
        <v>71</v>
      </c>
      <c r="AY761" s="159" t="s">
        <v>128</v>
      </c>
    </row>
    <row r="762" spans="2:51" s="14" customFormat="1" ht="12" hidden="1">
      <c r="B762" s="158"/>
      <c r="D762" s="152" t="s">
        <v>140</v>
      </c>
      <c r="E762" s="159" t="s">
        <v>1</v>
      </c>
      <c r="F762" s="160" t="s">
        <v>843</v>
      </c>
      <c r="H762" s="161">
        <v>3.1</v>
      </c>
      <c r="L762" s="158"/>
      <c r="M762" s="162"/>
      <c r="N762" s="163"/>
      <c r="O762" s="163"/>
      <c r="P762" s="163"/>
      <c r="Q762" s="163"/>
      <c r="R762" s="163"/>
      <c r="S762" s="163"/>
      <c r="T762" s="164"/>
      <c r="AT762" s="159" t="s">
        <v>140</v>
      </c>
      <c r="AU762" s="159" t="s">
        <v>78</v>
      </c>
      <c r="AV762" s="14" t="s">
        <v>78</v>
      </c>
      <c r="AW762" s="14" t="s">
        <v>28</v>
      </c>
      <c r="AX762" s="14" t="s">
        <v>71</v>
      </c>
      <c r="AY762" s="159" t="s">
        <v>128</v>
      </c>
    </row>
    <row r="763" spans="2:51" s="14" customFormat="1" ht="12" hidden="1">
      <c r="B763" s="158"/>
      <c r="D763" s="152" t="s">
        <v>140</v>
      </c>
      <c r="E763" s="159" t="s">
        <v>1</v>
      </c>
      <c r="F763" s="160" t="s">
        <v>844</v>
      </c>
      <c r="H763" s="161">
        <v>2.8</v>
      </c>
      <c r="L763" s="158"/>
      <c r="M763" s="162"/>
      <c r="N763" s="163"/>
      <c r="O763" s="163"/>
      <c r="P763" s="163"/>
      <c r="Q763" s="163"/>
      <c r="R763" s="163"/>
      <c r="S763" s="163"/>
      <c r="T763" s="164"/>
      <c r="AT763" s="159" t="s">
        <v>140</v>
      </c>
      <c r="AU763" s="159" t="s">
        <v>78</v>
      </c>
      <c r="AV763" s="14" t="s">
        <v>78</v>
      </c>
      <c r="AW763" s="14" t="s">
        <v>28</v>
      </c>
      <c r="AX763" s="14" t="s">
        <v>71</v>
      </c>
      <c r="AY763" s="159" t="s">
        <v>128</v>
      </c>
    </row>
    <row r="764" spans="2:51" s="14" customFormat="1" ht="12" hidden="1">
      <c r="B764" s="158"/>
      <c r="D764" s="152" t="s">
        <v>140</v>
      </c>
      <c r="E764" s="159" t="s">
        <v>1</v>
      </c>
      <c r="F764" s="160" t="s">
        <v>845</v>
      </c>
      <c r="H764" s="161">
        <v>2.8</v>
      </c>
      <c r="L764" s="158"/>
      <c r="M764" s="162"/>
      <c r="N764" s="163"/>
      <c r="O764" s="163"/>
      <c r="P764" s="163"/>
      <c r="Q764" s="163"/>
      <c r="R764" s="163"/>
      <c r="S764" s="163"/>
      <c r="T764" s="164"/>
      <c r="AT764" s="159" t="s">
        <v>140</v>
      </c>
      <c r="AU764" s="159" t="s">
        <v>78</v>
      </c>
      <c r="AV764" s="14" t="s">
        <v>78</v>
      </c>
      <c r="AW764" s="14" t="s">
        <v>28</v>
      </c>
      <c r="AX764" s="14" t="s">
        <v>71</v>
      </c>
      <c r="AY764" s="159" t="s">
        <v>128</v>
      </c>
    </row>
    <row r="765" spans="2:51" s="14" customFormat="1" ht="12" hidden="1">
      <c r="B765" s="158"/>
      <c r="D765" s="152" t="s">
        <v>140</v>
      </c>
      <c r="E765" s="159" t="s">
        <v>1</v>
      </c>
      <c r="F765" s="160" t="s">
        <v>846</v>
      </c>
      <c r="H765" s="161">
        <v>2.8</v>
      </c>
      <c r="L765" s="158"/>
      <c r="M765" s="162"/>
      <c r="N765" s="163"/>
      <c r="O765" s="163"/>
      <c r="P765" s="163"/>
      <c r="Q765" s="163"/>
      <c r="R765" s="163"/>
      <c r="S765" s="163"/>
      <c r="T765" s="164"/>
      <c r="AT765" s="159" t="s">
        <v>140</v>
      </c>
      <c r="AU765" s="159" t="s">
        <v>78</v>
      </c>
      <c r="AV765" s="14" t="s">
        <v>78</v>
      </c>
      <c r="AW765" s="14" t="s">
        <v>28</v>
      </c>
      <c r="AX765" s="14" t="s">
        <v>71</v>
      </c>
      <c r="AY765" s="159" t="s">
        <v>128</v>
      </c>
    </row>
    <row r="766" spans="2:51" s="15" customFormat="1" ht="12" hidden="1">
      <c r="B766" s="165"/>
      <c r="D766" s="152" t="s">
        <v>140</v>
      </c>
      <c r="E766" s="166" t="s">
        <v>1</v>
      </c>
      <c r="F766" s="167" t="s">
        <v>149</v>
      </c>
      <c r="H766" s="168">
        <v>22.900000000000002</v>
      </c>
      <c r="L766" s="165"/>
      <c r="M766" s="169"/>
      <c r="N766" s="170"/>
      <c r="O766" s="170"/>
      <c r="P766" s="170"/>
      <c r="Q766" s="170"/>
      <c r="R766" s="170"/>
      <c r="S766" s="170"/>
      <c r="T766" s="171"/>
      <c r="AT766" s="166" t="s">
        <v>140</v>
      </c>
      <c r="AU766" s="166" t="s">
        <v>78</v>
      </c>
      <c r="AV766" s="15" t="s">
        <v>138</v>
      </c>
      <c r="AW766" s="15" t="s">
        <v>28</v>
      </c>
      <c r="AX766" s="15" t="s">
        <v>71</v>
      </c>
      <c r="AY766" s="166" t="s">
        <v>128</v>
      </c>
    </row>
    <row r="767" spans="2:51" s="16" customFormat="1" ht="12" hidden="1">
      <c r="B767" s="172"/>
      <c r="D767" s="152" t="s">
        <v>140</v>
      </c>
      <c r="E767" s="173" t="s">
        <v>1</v>
      </c>
      <c r="F767" s="174" t="s">
        <v>187</v>
      </c>
      <c r="H767" s="175">
        <v>86.49999999999997</v>
      </c>
      <c r="L767" s="172"/>
      <c r="M767" s="176"/>
      <c r="N767" s="177"/>
      <c r="O767" s="177"/>
      <c r="P767" s="177"/>
      <c r="Q767" s="177"/>
      <c r="R767" s="177"/>
      <c r="S767" s="177"/>
      <c r="T767" s="178"/>
      <c r="AT767" s="173" t="s">
        <v>140</v>
      </c>
      <c r="AU767" s="173" t="s">
        <v>78</v>
      </c>
      <c r="AV767" s="16" t="s">
        <v>137</v>
      </c>
      <c r="AW767" s="16" t="s">
        <v>28</v>
      </c>
      <c r="AX767" s="16" t="s">
        <v>76</v>
      </c>
      <c r="AY767" s="173" t="s">
        <v>128</v>
      </c>
    </row>
    <row r="768" spans="1:65" s="2" customFormat="1" ht="16.5" customHeight="1">
      <c r="A768" s="30"/>
      <c r="B768" s="137"/>
      <c r="C768" s="138" t="s">
        <v>847</v>
      </c>
      <c r="D768" s="138" t="s">
        <v>133</v>
      </c>
      <c r="E768" s="139" t="s">
        <v>848</v>
      </c>
      <c r="F768" s="140" t="s">
        <v>849</v>
      </c>
      <c r="G768" s="141" t="s">
        <v>341</v>
      </c>
      <c r="H768" s="142">
        <v>56.2</v>
      </c>
      <c r="I768" s="143"/>
      <c r="J768" s="143">
        <f>ROUND(I768*H768,2)</f>
        <v>0</v>
      </c>
      <c r="K768" s="144"/>
      <c r="L768" s="31"/>
      <c r="M768" s="145" t="s">
        <v>1</v>
      </c>
      <c r="N768" s="146" t="s">
        <v>36</v>
      </c>
      <c r="O768" s="147">
        <v>0.28</v>
      </c>
      <c r="P768" s="147">
        <f>O768*H768</f>
        <v>15.736000000000002</v>
      </c>
      <c r="Q768" s="147">
        <v>0.00438</v>
      </c>
      <c r="R768" s="147">
        <f>Q768*H768</f>
        <v>0.246156</v>
      </c>
      <c r="S768" s="147">
        <v>0</v>
      </c>
      <c r="T768" s="148">
        <f>S768*H768</f>
        <v>0</v>
      </c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R768" s="149" t="s">
        <v>390</v>
      </c>
      <c r="AT768" s="149" t="s">
        <v>133</v>
      </c>
      <c r="AU768" s="149" t="s">
        <v>78</v>
      </c>
      <c r="AY768" s="18" t="s">
        <v>128</v>
      </c>
      <c r="BE768" s="150">
        <f>IF(N768="základní",J768,0)</f>
        <v>0</v>
      </c>
      <c r="BF768" s="150">
        <f>IF(N768="snížená",J768,0)</f>
        <v>0</v>
      </c>
      <c r="BG768" s="150">
        <f>IF(N768="zákl. přenesená",J768,0)</f>
        <v>0</v>
      </c>
      <c r="BH768" s="150">
        <f>IF(N768="sníž. přenesená",J768,0)</f>
        <v>0</v>
      </c>
      <c r="BI768" s="150">
        <f>IF(N768="nulová",J768,0)</f>
        <v>0</v>
      </c>
      <c r="BJ768" s="18" t="s">
        <v>76</v>
      </c>
      <c r="BK768" s="150">
        <f>ROUND(I768*H768,2)</f>
        <v>0</v>
      </c>
      <c r="BL768" s="18" t="s">
        <v>390</v>
      </c>
      <c r="BM768" s="149" t="s">
        <v>850</v>
      </c>
    </row>
    <row r="769" spans="2:51" s="13" customFormat="1" ht="12" hidden="1">
      <c r="B769" s="151"/>
      <c r="D769" s="152" t="s">
        <v>140</v>
      </c>
      <c r="E769" s="153" t="s">
        <v>1</v>
      </c>
      <c r="F769" s="154" t="s">
        <v>142</v>
      </c>
      <c r="H769" s="153" t="s">
        <v>1</v>
      </c>
      <c r="L769" s="151"/>
      <c r="M769" s="155"/>
      <c r="N769" s="156"/>
      <c r="O769" s="156"/>
      <c r="P769" s="156"/>
      <c r="Q769" s="156"/>
      <c r="R769" s="156"/>
      <c r="S769" s="156"/>
      <c r="T769" s="157"/>
      <c r="AT769" s="153" t="s">
        <v>140</v>
      </c>
      <c r="AU769" s="153" t="s">
        <v>78</v>
      </c>
      <c r="AV769" s="13" t="s">
        <v>76</v>
      </c>
      <c r="AW769" s="13" t="s">
        <v>28</v>
      </c>
      <c r="AX769" s="13" t="s">
        <v>71</v>
      </c>
      <c r="AY769" s="153" t="s">
        <v>128</v>
      </c>
    </row>
    <row r="770" spans="2:51" s="14" customFormat="1" ht="12" hidden="1">
      <c r="B770" s="158"/>
      <c r="D770" s="152" t="s">
        <v>140</v>
      </c>
      <c r="E770" s="159" t="s">
        <v>1</v>
      </c>
      <c r="F770" s="160" t="s">
        <v>851</v>
      </c>
      <c r="H770" s="161">
        <v>1.9</v>
      </c>
      <c r="L770" s="158"/>
      <c r="M770" s="162"/>
      <c r="N770" s="163"/>
      <c r="O770" s="163"/>
      <c r="P770" s="163"/>
      <c r="Q770" s="163"/>
      <c r="R770" s="163"/>
      <c r="S770" s="163"/>
      <c r="T770" s="164"/>
      <c r="AT770" s="159" t="s">
        <v>140</v>
      </c>
      <c r="AU770" s="159" t="s">
        <v>78</v>
      </c>
      <c r="AV770" s="14" t="s">
        <v>78</v>
      </c>
      <c r="AW770" s="14" t="s">
        <v>28</v>
      </c>
      <c r="AX770" s="14" t="s">
        <v>71</v>
      </c>
      <c r="AY770" s="159" t="s">
        <v>128</v>
      </c>
    </row>
    <row r="771" spans="2:51" s="14" customFormat="1" ht="12" hidden="1">
      <c r="B771" s="158"/>
      <c r="D771" s="152" t="s">
        <v>140</v>
      </c>
      <c r="E771" s="159" t="s">
        <v>1</v>
      </c>
      <c r="F771" s="160" t="s">
        <v>852</v>
      </c>
      <c r="H771" s="161">
        <v>1.9</v>
      </c>
      <c r="L771" s="158"/>
      <c r="M771" s="162"/>
      <c r="N771" s="163"/>
      <c r="O771" s="163"/>
      <c r="P771" s="163"/>
      <c r="Q771" s="163"/>
      <c r="R771" s="163"/>
      <c r="S771" s="163"/>
      <c r="T771" s="164"/>
      <c r="AT771" s="159" t="s">
        <v>140</v>
      </c>
      <c r="AU771" s="159" t="s">
        <v>78</v>
      </c>
      <c r="AV771" s="14" t="s">
        <v>78</v>
      </c>
      <c r="AW771" s="14" t="s">
        <v>28</v>
      </c>
      <c r="AX771" s="14" t="s">
        <v>71</v>
      </c>
      <c r="AY771" s="159" t="s">
        <v>128</v>
      </c>
    </row>
    <row r="772" spans="2:51" s="14" customFormat="1" ht="12" hidden="1">
      <c r="B772" s="158"/>
      <c r="D772" s="152" t="s">
        <v>140</v>
      </c>
      <c r="E772" s="159" t="s">
        <v>1</v>
      </c>
      <c r="F772" s="160" t="s">
        <v>853</v>
      </c>
      <c r="H772" s="161">
        <v>2</v>
      </c>
      <c r="L772" s="158"/>
      <c r="M772" s="162"/>
      <c r="N772" s="163"/>
      <c r="O772" s="163"/>
      <c r="P772" s="163"/>
      <c r="Q772" s="163"/>
      <c r="R772" s="163"/>
      <c r="S772" s="163"/>
      <c r="T772" s="164"/>
      <c r="AT772" s="159" t="s">
        <v>140</v>
      </c>
      <c r="AU772" s="159" t="s">
        <v>78</v>
      </c>
      <c r="AV772" s="14" t="s">
        <v>78</v>
      </c>
      <c r="AW772" s="14" t="s">
        <v>28</v>
      </c>
      <c r="AX772" s="14" t="s">
        <v>71</v>
      </c>
      <c r="AY772" s="159" t="s">
        <v>128</v>
      </c>
    </row>
    <row r="773" spans="2:51" s="14" customFormat="1" ht="12" hidden="1">
      <c r="B773" s="158"/>
      <c r="D773" s="152" t="s">
        <v>140</v>
      </c>
      <c r="E773" s="159" t="s">
        <v>1</v>
      </c>
      <c r="F773" s="160" t="s">
        <v>854</v>
      </c>
      <c r="H773" s="161">
        <v>2</v>
      </c>
      <c r="L773" s="158"/>
      <c r="M773" s="162"/>
      <c r="N773" s="163"/>
      <c r="O773" s="163"/>
      <c r="P773" s="163"/>
      <c r="Q773" s="163"/>
      <c r="R773" s="163"/>
      <c r="S773" s="163"/>
      <c r="T773" s="164"/>
      <c r="AT773" s="159" t="s">
        <v>140</v>
      </c>
      <c r="AU773" s="159" t="s">
        <v>78</v>
      </c>
      <c r="AV773" s="14" t="s">
        <v>78</v>
      </c>
      <c r="AW773" s="14" t="s">
        <v>28</v>
      </c>
      <c r="AX773" s="14" t="s">
        <v>71</v>
      </c>
      <c r="AY773" s="159" t="s">
        <v>128</v>
      </c>
    </row>
    <row r="774" spans="2:51" s="14" customFormat="1" ht="12" hidden="1">
      <c r="B774" s="158"/>
      <c r="D774" s="152" t="s">
        <v>140</v>
      </c>
      <c r="E774" s="159" t="s">
        <v>1</v>
      </c>
      <c r="F774" s="160" t="s">
        <v>855</v>
      </c>
      <c r="H774" s="161">
        <v>2</v>
      </c>
      <c r="L774" s="158"/>
      <c r="M774" s="162"/>
      <c r="N774" s="163"/>
      <c r="O774" s="163"/>
      <c r="P774" s="163"/>
      <c r="Q774" s="163"/>
      <c r="R774" s="163"/>
      <c r="S774" s="163"/>
      <c r="T774" s="164"/>
      <c r="AT774" s="159" t="s">
        <v>140</v>
      </c>
      <c r="AU774" s="159" t="s">
        <v>78</v>
      </c>
      <c r="AV774" s="14" t="s">
        <v>78</v>
      </c>
      <c r="AW774" s="14" t="s">
        <v>28</v>
      </c>
      <c r="AX774" s="14" t="s">
        <v>71</v>
      </c>
      <c r="AY774" s="159" t="s">
        <v>128</v>
      </c>
    </row>
    <row r="775" spans="2:51" s="14" customFormat="1" ht="12" hidden="1">
      <c r="B775" s="158"/>
      <c r="D775" s="152" t="s">
        <v>140</v>
      </c>
      <c r="E775" s="159" t="s">
        <v>1</v>
      </c>
      <c r="F775" s="160" t="s">
        <v>856</v>
      </c>
      <c r="H775" s="161">
        <v>2</v>
      </c>
      <c r="L775" s="158"/>
      <c r="M775" s="162"/>
      <c r="N775" s="163"/>
      <c r="O775" s="163"/>
      <c r="P775" s="163"/>
      <c r="Q775" s="163"/>
      <c r="R775" s="163"/>
      <c r="S775" s="163"/>
      <c r="T775" s="164"/>
      <c r="AT775" s="159" t="s">
        <v>140</v>
      </c>
      <c r="AU775" s="159" t="s">
        <v>78</v>
      </c>
      <c r="AV775" s="14" t="s">
        <v>78</v>
      </c>
      <c r="AW775" s="14" t="s">
        <v>28</v>
      </c>
      <c r="AX775" s="14" t="s">
        <v>71</v>
      </c>
      <c r="AY775" s="159" t="s">
        <v>128</v>
      </c>
    </row>
    <row r="776" spans="2:51" s="15" customFormat="1" ht="12" hidden="1">
      <c r="B776" s="165"/>
      <c r="D776" s="152" t="s">
        <v>140</v>
      </c>
      <c r="E776" s="166" t="s">
        <v>1</v>
      </c>
      <c r="F776" s="167" t="s">
        <v>149</v>
      </c>
      <c r="H776" s="168">
        <v>11.8</v>
      </c>
      <c r="L776" s="165"/>
      <c r="M776" s="169"/>
      <c r="N776" s="170"/>
      <c r="O776" s="170"/>
      <c r="P776" s="170"/>
      <c r="Q776" s="170"/>
      <c r="R776" s="170"/>
      <c r="S776" s="170"/>
      <c r="T776" s="171"/>
      <c r="AT776" s="166" t="s">
        <v>140</v>
      </c>
      <c r="AU776" s="166" t="s">
        <v>78</v>
      </c>
      <c r="AV776" s="15" t="s">
        <v>138</v>
      </c>
      <c r="AW776" s="15" t="s">
        <v>28</v>
      </c>
      <c r="AX776" s="15" t="s">
        <v>71</v>
      </c>
      <c r="AY776" s="166" t="s">
        <v>128</v>
      </c>
    </row>
    <row r="777" spans="2:51" s="13" customFormat="1" ht="12" hidden="1">
      <c r="B777" s="151"/>
      <c r="D777" s="152" t="s">
        <v>140</v>
      </c>
      <c r="E777" s="153" t="s">
        <v>1</v>
      </c>
      <c r="F777" s="154" t="s">
        <v>150</v>
      </c>
      <c r="H777" s="153" t="s">
        <v>1</v>
      </c>
      <c r="L777" s="151"/>
      <c r="M777" s="155"/>
      <c r="N777" s="156"/>
      <c r="O777" s="156"/>
      <c r="P777" s="156"/>
      <c r="Q777" s="156"/>
      <c r="R777" s="156"/>
      <c r="S777" s="156"/>
      <c r="T777" s="157"/>
      <c r="AT777" s="153" t="s">
        <v>140</v>
      </c>
      <c r="AU777" s="153" t="s">
        <v>78</v>
      </c>
      <c r="AV777" s="13" t="s">
        <v>76</v>
      </c>
      <c r="AW777" s="13" t="s">
        <v>28</v>
      </c>
      <c r="AX777" s="13" t="s">
        <v>71</v>
      </c>
      <c r="AY777" s="153" t="s">
        <v>128</v>
      </c>
    </row>
    <row r="778" spans="2:51" s="14" customFormat="1" ht="12" hidden="1">
      <c r="B778" s="158"/>
      <c r="D778" s="152" t="s">
        <v>140</v>
      </c>
      <c r="E778" s="159" t="s">
        <v>1</v>
      </c>
      <c r="F778" s="160" t="s">
        <v>857</v>
      </c>
      <c r="H778" s="161">
        <v>2</v>
      </c>
      <c r="L778" s="158"/>
      <c r="M778" s="162"/>
      <c r="N778" s="163"/>
      <c r="O778" s="163"/>
      <c r="P778" s="163"/>
      <c r="Q778" s="163"/>
      <c r="R778" s="163"/>
      <c r="S778" s="163"/>
      <c r="T778" s="164"/>
      <c r="AT778" s="159" t="s">
        <v>140</v>
      </c>
      <c r="AU778" s="159" t="s">
        <v>78</v>
      </c>
      <c r="AV778" s="14" t="s">
        <v>78</v>
      </c>
      <c r="AW778" s="14" t="s">
        <v>28</v>
      </c>
      <c r="AX778" s="14" t="s">
        <v>71</v>
      </c>
      <c r="AY778" s="159" t="s">
        <v>128</v>
      </c>
    </row>
    <row r="779" spans="2:51" s="14" customFormat="1" ht="12" hidden="1">
      <c r="B779" s="158"/>
      <c r="D779" s="152" t="s">
        <v>140</v>
      </c>
      <c r="E779" s="159" t="s">
        <v>1</v>
      </c>
      <c r="F779" s="160" t="s">
        <v>858</v>
      </c>
      <c r="H779" s="161">
        <v>2</v>
      </c>
      <c r="L779" s="158"/>
      <c r="M779" s="162"/>
      <c r="N779" s="163"/>
      <c r="O779" s="163"/>
      <c r="P779" s="163"/>
      <c r="Q779" s="163"/>
      <c r="R779" s="163"/>
      <c r="S779" s="163"/>
      <c r="T779" s="164"/>
      <c r="AT779" s="159" t="s">
        <v>140</v>
      </c>
      <c r="AU779" s="159" t="s">
        <v>78</v>
      </c>
      <c r="AV779" s="14" t="s">
        <v>78</v>
      </c>
      <c r="AW779" s="14" t="s">
        <v>28</v>
      </c>
      <c r="AX779" s="14" t="s">
        <v>71</v>
      </c>
      <c r="AY779" s="159" t="s">
        <v>128</v>
      </c>
    </row>
    <row r="780" spans="2:51" s="14" customFormat="1" ht="12" hidden="1">
      <c r="B780" s="158"/>
      <c r="D780" s="152" t="s">
        <v>140</v>
      </c>
      <c r="E780" s="159" t="s">
        <v>1</v>
      </c>
      <c r="F780" s="160" t="s">
        <v>662</v>
      </c>
      <c r="H780" s="161">
        <v>2</v>
      </c>
      <c r="L780" s="158"/>
      <c r="M780" s="162"/>
      <c r="N780" s="163"/>
      <c r="O780" s="163"/>
      <c r="P780" s="163"/>
      <c r="Q780" s="163"/>
      <c r="R780" s="163"/>
      <c r="S780" s="163"/>
      <c r="T780" s="164"/>
      <c r="AT780" s="159" t="s">
        <v>140</v>
      </c>
      <c r="AU780" s="159" t="s">
        <v>78</v>
      </c>
      <c r="AV780" s="14" t="s">
        <v>78</v>
      </c>
      <c r="AW780" s="14" t="s">
        <v>28</v>
      </c>
      <c r="AX780" s="14" t="s">
        <v>71</v>
      </c>
      <c r="AY780" s="159" t="s">
        <v>128</v>
      </c>
    </row>
    <row r="781" spans="2:51" s="14" customFormat="1" ht="12" hidden="1">
      <c r="B781" s="158"/>
      <c r="D781" s="152" t="s">
        <v>140</v>
      </c>
      <c r="E781" s="159" t="s">
        <v>1</v>
      </c>
      <c r="F781" s="160" t="s">
        <v>859</v>
      </c>
      <c r="H781" s="161">
        <v>1.85</v>
      </c>
      <c r="L781" s="158"/>
      <c r="M781" s="162"/>
      <c r="N781" s="163"/>
      <c r="O781" s="163"/>
      <c r="P781" s="163"/>
      <c r="Q781" s="163"/>
      <c r="R781" s="163"/>
      <c r="S781" s="163"/>
      <c r="T781" s="164"/>
      <c r="AT781" s="159" t="s">
        <v>140</v>
      </c>
      <c r="AU781" s="159" t="s">
        <v>78</v>
      </c>
      <c r="AV781" s="14" t="s">
        <v>78</v>
      </c>
      <c r="AW781" s="14" t="s">
        <v>28</v>
      </c>
      <c r="AX781" s="14" t="s">
        <v>71</v>
      </c>
      <c r="AY781" s="159" t="s">
        <v>128</v>
      </c>
    </row>
    <row r="782" spans="2:51" s="14" customFormat="1" ht="12" hidden="1">
      <c r="B782" s="158"/>
      <c r="D782" s="152" t="s">
        <v>140</v>
      </c>
      <c r="E782" s="159" t="s">
        <v>1</v>
      </c>
      <c r="F782" s="160" t="s">
        <v>860</v>
      </c>
      <c r="H782" s="161">
        <v>1.85</v>
      </c>
      <c r="L782" s="158"/>
      <c r="M782" s="162"/>
      <c r="N782" s="163"/>
      <c r="O782" s="163"/>
      <c r="P782" s="163"/>
      <c r="Q782" s="163"/>
      <c r="R782" s="163"/>
      <c r="S782" s="163"/>
      <c r="T782" s="164"/>
      <c r="AT782" s="159" t="s">
        <v>140</v>
      </c>
      <c r="AU782" s="159" t="s">
        <v>78</v>
      </c>
      <c r="AV782" s="14" t="s">
        <v>78</v>
      </c>
      <c r="AW782" s="14" t="s">
        <v>28</v>
      </c>
      <c r="AX782" s="14" t="s">
        <v>71</v>
      </c>
      <c r="AY782" s="159" t="s">
        <v>128</v>
      </c>
    </row>
    <row r="783" spans="2:51" s="14" customFormat="1" ht="12" hidden="1">
      <c r="B783" s="158"/>
      <c r="D783" s="152" t="s">
        <v>140</v>
      </c>
      <c r="E783" s="159" t="s">
        <v>1</v>
      </c>
      <c r="F783" s="160" t="s">
        <v>861</v>
      </c>
      <c r="H783" s="161">
        <v>1.85</v>
      </c>
      <c r="L783" s="158"/>
      <c r="M783" s="162"/>
      <c r="N783" s="163"/>
      <c r="O783" s="163"/>
      <c r="P783" s="163"/>
      <c r="Q783" s="163"/>
      <c r="R783" s="163"/>
      <c r="S783" s="163"/>
      <c r="T783" s="164"/>
      <c r="AT783" s="159" t="s">
        <v>140</v>
      </c>
      <c r="AU783" s="159" t="s">
        <v>78</v>
      </c>
      <c r="AV783" s="14" t="s">
        <v>78</v>
      </c>
      <c r="AW783" s="14" t="s">
        <v>28</v>
      </c>
      <c r="AX783" s="14" t="s">
        <v>71</v>
      </c>
      <c r="AY783" s="159" t="s">
        <v>128</v>
      </c>
    </row>
    <row r="784" spans="2:51" s="14" customFormat="1" ht="12" hidden="1">
      <c r="B784" s="158"/>
      <c r="D784" s="152" t="s">
        <v>140</v>
      </c>
      <c r="E784" s="159" t="s">
        <v>1</v>
      </c>
      <c r="F784" s="160" t="s">
        <v>862</v>
      </c>
      <c r="H784" s="161">
        <v>1.85</v>
      </c>
      <c r="L784" s="158"/>
      <c r="M784" s="162"/>
      <c r="N784" s="163"/>
      <c r="O784" s="163"/>
      <c r="P784" s="163"/>
      <c r="Q784" s="163"/>
      <c r="R784" s="163"/>
      <c r="S784" s="163"/>
      <c r="T784" s="164"/>
      <c r="AT784" s="159" t="s">
        <v>140</v>
      </c>
      <c r="AU784" s="159" t="s">
        <v>78</v>
      </c>
      <c r="AV784" s="14" t="s">
        <v>78</v>
      </c>
      <c r="AW784" s="14" t="s">
        <v>28</v>
      </c>
      <c r="AX784" s="14" t="s">
        <v>71</v>
      </c>
      <c r="AY784" s="159" t="s">
        <v>128</v>
      </c>
    </row>
    <row r="785" spans="2:51" s="15" customFormat="1" ht="12" hidden="1">
      <c r="B785" s="165"/>
      <c r="D785" s="152" t="s">
        <v>140</v>
      </c>
      <c r="E785" s="166" t="s">
        <v>1</v>
      </c>
      <c r="F785" s="167" t="s">
        <v>149</v>
      </c>
      <c r="H785" s="168">
        <v>13.399999999999999</v>
      </c>
      <c r="L785" s="165"/>
      <c r="M785" s="169"/>
      <c r="N785" s="170"/>
      <c r="O785" s="170"/>
      <c r="P785" s="170"/>
      <c r="Q785" s="170"/>
      <c r="R785" s="170"/>
      <c r="S785" s="170"/>
      <c r="T785" s="171"/>
      <c r="AT785" s="166" t="s">
        <v>140</v>
      </c>
      <c r="AU785" s="166" t="s">
        <v>78</v>
      </c>
      <c r="AV785" s="15" t="s">
        <v>138</v>
      </c>
      <c r="AW785" s="15" t="s">
        <v>28</v>
      </c>
      <c r="AX785" s="15" t="s">
        <v>71</v>
      </c>
      <c r="AY785" s="166" t="s">
        <v>128</v>
      </c>
    </row>
    <row r="786" spans="2:51" s="13" customFormat="1" ht="12" hidden="1">
      <c r="B786" s="151"/>
      <c r="D786" s="152" t="s">
        <v>140</v>
      </c>
      <c r="E786" s="153" t="s">
        <v>1</v>
      </c>
      <c r="F786" s="154" t="s">
        <v>158</v>
      </c>
      <c r="H786" s="153" t="s">
        <v>1</v>
      </c>
      <c r="L786" s="151"/>
      <c r="M786" s="155"/>
      <c r="N786" s="156"/>
      <c r="O786" s="156"/>
      <c r="P786" s="156"/>
      <c r="Q786" s="156"/>
      <c r="R786" s="156"/>
      <c r="S786" s="156"/>
      <c r="T786" s="157"/>
      <c r="AT786" s="153" t="s">
        <v>140</v>
      </c>
      <c r="AU786" s="153" t="s">
        <v>78</v>
      </c>
      <c r="AV786" s="13" t="s">
        <v>76</v>
      </c>
      <c r="AW786" s="13" t="s">
        <v>28</v>
      </c>
      <c r="AX786" s="13" t="s">
        <v>71</v>
      </c>
      <c r="AY786" s="153" t="s">
        <v>128</v>
      </c>
    </row>
    <row r="787" spans="2:51" s="14" customFormat="1" ht="12" hidden="1">
      <c r="B787" s="158"/>
      <c r="D787" s="152" t="s">
        <v>140</v>
      </c>
      <c r="E787" s="159" t="s">
        <v>1</v>
      </c>
      <c r="F787" s="160" t="s">
        <v>863</v>
      </c>
      <c r="H787" s="161">
        <v>2</v>
      </c>
      <c r="L787" s="158"/>
      <c r="M787" s="162"/>
      <c r="N787" s="163"/>
      <c r="O787" s="163"/>
      <c r="P787" s="163"/>
      <c r="Q787" s="163"/>
      <c r="R787" s="163"/>
      <c r="S787" s="163"/>
      <c r="T787" s="164"/>
      <c r="AT787" s="159" t="s">
        <v>140</v>
      </c>
      <c r="AU787" s="159" t="s">
        <v>78</v>
      </c>
      <c r="AV787" s="14" t="s">
        <v>78</v>
      </c>
      <c r="AW787" s="14" t="s">
        <v>28</v>
      </c>
      <c r="AX787" s="14" t="s">
        <v>71</v>
      </c>
      <c r="AY787" s="159" t="s">
        <v>128</v>
      </c>
    </row>
    <row r="788" spans="2:51" s="14" customFormat="1" ht="12" hidden="1">
      <c r="B788" s="158"/>
      <c r="D788" s="152" t="s">
        <v>140</v>
      </c>
      <c r="E788" s="159" t="s">
        <v>1</v>
      </c>
      <c r="F788" s="160" t="s">
        <v>864</v>
      </c>
      <c r="H788" s="161">
        <v>2</v>
      </c>
      <c r="L788" s="158"/>
      <c r="M788" s="162"/>
      <c r="N788" s="163"/>
      <c r="O788" s="163"/>
      <c r="P788" s="163"/>
      <c r="Q788" s="163"/>
      <c r="R788" s="163"/>
      <c r="S788" s="163"/>
      <c r="T788" s="164"/>
      <c r="AT788" s="159" t="s">
        <v>140</v>
      </c>
      <c r="AU788" s="159" t="s">
        <v>78</v>
      </c>
      <c r="AV788" s="14" t="s">
        <v>78</v>
      </c>
      <c r="AW788" s="14" t="s">
        <v>28</v>
      </c>
      <c r="AX788" s="14" t="s">
        <v>71</v>
      </c>
      <c r="AY788" s="159" t="s">
        <v>128</v>
      </c>
    </row>
    <row r="789" spans="2:51" s="14" customFormat="1" ht="12" hidden="1">
      <c r="B789" s="158"/>
      <c r="D789" s="152" t="s">
        <v>140</v>
      </c>
      <c r="E789" s="159" t="s">
        <v>1</v>
      </c>
      <c r="F789" s="160" t="s">
        <v>865</v>
      </c>
      <c r="H789" s="161">
        <v>1.9</v>
      </c>
      <c r="L789" s="158"/>
      <c r="M789" s="162"/>
      <c r="N789" s="163"/>
      <c r="O789" s="163"/>
      <c r="P789" s="163"/>
      <c r="Q789" s="163"/>
      <c r="R789" s="163"/>
      <c r="S789" s="163"/>
      <c r="T789" s="164"/>
      <c r="AT789" s="159" t="s">
        <v>140</v>
      </c>
      <c r="AU789" s="159" t="s">
        <v>78</v>
      </c>
      <c r="AV789" s="14" t="s">
        <v>78</v>
      </c>
      <c r="AW789" s="14" t="s">
        <v>28</v>
      </c>
      <c r="AX789" s="14" t="s">
        <v>71</v>
      </c>
      <c r="AY789" s="159" t="s">
        <v>128</v>
      </c>
    </row>
    <row r="790" spans="2:51" s="14" customFormat="1" ht="12" hidden="1">
      <c r="B790" s="158"/>
      <c r="D790" s="152" t="s">
        <v>140</v>
      </c>
      <c r="E790" s="159" t="s">
        <v>1</v>
      </c>
      <c r="F790" s="160" t="s">
        <v>866</v>
      </c>
      <c r="H790" s="161">
        <v>1.9</v>
      </c>
      <c r="L790" s="158"/>
      <c r="M790" s="162"/>
      <c r="N790" s="163"/>
      <c r="O790" s="163"/>
      <c r="P790" s="163"/>
      <c r="Q790" s="163"/>
      <c r="R790" s="163"/>
      <c r="S790" s="163"/>
      <c r="T790" s="164"/>
      <c r="AT790" s="159" t="s">
        <v>140</v>
      </c>
      <c r="AU790" s="159" t="s">
        <v>78</v>
      </c>
      <c r="AV790" s="14" t="s">
        <v>78</v>
      </c>
      <c r="AW790" s="14" t="s">
        <v>28</v>
      </c>
      <c r="AX790" s="14" t="s">
        <v>71</v>
      </c>
      <c r="AY790" s="159" t="s">
        <v>128</v>
      </c>
    </row>
    <row r="791" spans="2:51" s="14" customFormat="1" ht="12" hidden="1">
      <c r="B791" s="158"/>
      <c r="D791" s="152" t="s">
        <v>140</v>
      </c>
      <c r="E791" s="159" t="s">
        <v>1</v>
      </c>
      <c r="F791" s="160" t="s">
        <v>867</v>
      </c>
      <c r="H791" s="161">
        <v>1.85</v>
      </c>
      <c r="L791" s="158"/>
      <c r="M791" s="162"/>
      <c r="N791" s="163"/>
      <c r="O791" s="163"/>
      <c r="P791" s="163"/>
      <c r="Q791" s="163"/>
      <c r="R791" s="163"/>
      <c r="S791" s="163"/>
      <c r="T791" s="164"/>
      <c r="AT791" s="159" t="s">
        <v>140</v>
      </c>
      <c r="AU791" s="159" t="s">
        <v>78</v>
      </c>
      <c r="AV791" s="14" t="s">
        <v>78</v>
      </c>
      <c r="AW791" s="14" t="s">
        <v>28</v>
      </c>
      <c r="AX791" s="14" t="s">
        <v>71</v>
      </c>
      <c r="AY791" s="159" t="s">
        <v>128</v>
      </c>
    </row>
    <row r="792" spans="2:51" s="14" customFormat="1" ht="12" hidden="1">
      <c r="B792" s="158"/>
      <c r="D792" s="152" t="s">
        <v>140</v>
      </c>
      <c r="E792" s="159" t="s">
        <v>1</v>
      </c>
      <c r="F792" s="160" t="s">
        <v>868</v>
      </c>
      <c r="H792" s="161">
        <v>1.85</v>
      </c>
      <c r="L792" s="158"/>
      <c r="M792" s="162"/>
      <c r="N792" s="163"/>
      <c r="O792" s="163"/>
      <c r="P792" s="163"/>
      <c r="Q792" s="163"/>
      <c r="R792" s="163"/>
      <c r="S792" s="163"/>
      <c r="T792" s="164"/>
      <c r="AT792" s="159" t="s">
        <v>140</v>
      </c>
      <c r="AU792" s="159" t="s">
        <v>78</v>
      </c>
      <c r="AV792" s="14" t="s">
        <v>78</v>
      </c>
      <c r="AW792" s="14" t="s">
        <v>28</v>
      </c>
      <c r="AX792" s="14" t="s">
        <v>71</v>
      </c>
      <c r="AY792" s="159" t="s">
        <v>128</v>
      </c>
    </row>
    <row r="793" spans="2:51" s="14" customFormat="1" ht="12" hidden="1">
      <c r="B793" s="158"/>
      <c r="D793" s="152" t="s">
        <v>140</v>
      </c>
      <c r="E793" s="159" t="s">
        <v>1</v>
      </c>
      <c r="F793" s="160" t="s">
        <v>869</v>
      </c>
      <c r="H793" s="161">
        <v>2</v>
      </c>
      <c r="L793" s="158"/>
      <c r="M793" s="162"/>
      <c r="N793" s="163"/>
      <c r="O793" s="163"/>
      <c r="P793" s="163"/>
      <c r="Q793" s="163"/>
      <c r="R793" s="163"/>
      <c r="S793" s="163"/>
      <c r="T793" s="164"/>
      <c r="AT793" s="159" t="s">
        <v>140</v>
      </c>
      <c r="AU793" s="159" t="s">
        <v>78</v>
      </c>
      <c r="AV793" s="14" t="s">
        <v>78</v>
      </c>
      <c r="AW793" s="14" t="s">
        <v>28</v>
      </c>
      <c r="AX793" s="14" t="s">
        <v>71</v>
      </c>
      <c r="AY793" s="159" t="s">
        <v>128</v>
      </c>
    </row>
    <row r="794" spans="2:51" s="14" customFormat="1" ht="12" hidden="1">
      <c r="B794" s="158"/>
      <c r="D794" s="152" t="s">
        <v>140</v>
      </c>
      <c r="E794" s="159" t="s">
        <v>1</v>
      </c>
      <c r="F794" s="160" t="s">
        <v>870</v>
      </c>
      <c r="H794" s="161">
        <v>2</v>
      </c>
      <c r="L794" s="158"/>
      <c r="M794" s="162"/>
      <c r="N794" s="163"/>
      <c r="O794" s="163"/>
      <c r="P794" s="163"/>
      <c r="Q794" s="163"/>
      <c r="R794" s="163"/>
      <c r="S794" s="163"/>
      <c r="T794" s="164"/>
      <c r="AT794" s="159" t="s">
        <v>140</v>
      </c>
      <c r="AU794" s="159" t="s">
        <v>78</v>
      </c>
      <c r="AV794" s="14" t="s">
        <v>78</v>
      </c>
      <c r="AW794" s="14" t="s">
        <v>28</v>
      </c>
      <c r="AX794" s="14" t="s">
        <v>71</v>
      </c>
      <c r="AY794" s="159" t="s">
        <v>128</v>
      </c>
    </row>
    <row r="795" spans="2:51" s="15" customFormat="1" ht="12" hidden="1">
      <c r="B795" s="165"/>
      <c r="D795" s="152" t="s">
        <v>140</v>
      </c>
      <c r="E795" s="166" t="s">
        <v>1</v>
      </c>
      <c r="F795" s="167" t="s">
        <v>149</v>
      </c>
      <c r="H795" s="168">
        <v>15.5</v>
      </c>
      <c r="L795" s="165"/>
      <c r="M795" s="169"/>
      <c r="N795" s="170"/>
      <c r="O795" s="170"/>
      <c r="P795" s="170"/>
      <c r="Q795" s="170"/>
      <c r="R795" s="170"/>
      <c r="S795" s="170"/>
      <c r="T795" s="171"/>
      <c r="AT795" s="166" t="s">
        <v>140</v>
      </c>
      <c r="AU795" s="166" t="s">
        <v>78</v>
      </c>
      <c r="AV795" s="15" t="s">
        <v>138</v>
      </c>
      <c r="AW795" s="15" t="s">
        <v>28</v>
      </c>
      <c r="AX795" s="15" t="s">
        <v>71</v>
      </c>
      <c r="AY795" s="166" t="s">
        <v>128</v>
      </c>
    </row>
    <row r="796" spans="2:51" s="13" customFormat="1" ht="12" hidden="1">
      <c r="B796" s="151"/>
      <c r="D796" s="152" t="s">
        <v>140</v>
      </c>
      <c r="E796" s="153" t="s">
        <v>1</v>
      </c>
      <c r="F796" s="154" t="s">
        <v>167</v>
      </c>
      <c r="H796" s="153" t="s">
        <v>1</v>
      </c>
      <c r="L796" s="151"/>
      <c r="M796" s="155"/>
      <c r="N796" s="156"/>
      <c r="O796" s="156"/>
      <c r="P796" s="156"/>
      <c r="Q796" s="156"/>
      <c r="R796" s="156"/>
      <c r="S796" s="156"/>
      <c r="T796" s="157"/>
      <c r="AT796" s="153" t="s">
        <v>140</v>
      </c>
      <c r="AU796" s="153" t="s">
        <v>78</v>
      </c>
      <c r="AV796" s="13" t="s">
        <v>76</v>
      </c>
      <c r="AW796" s="13" t="s">
        <v>28</v>
      </c>
      <c r="AX796" s="13" t="s">
        <v>71</v>
      </c>
      <c r="AY796" s="153" t="s">
        <v>128</v>
      </c>
    </row>
    <row r="797" spans="2:51" s="14" customFormat="1" ht="12" hidden="1">
      <c r="B797" s="158"/>
      <c r="D797" s="152" t="s">
        <v>140</v>
      </c>
      <c r="E797" s="159" t="s">
        <v>1</v>
      </c>
      <c r="F797" s="160" t="s">
        <v>871</v>
      </c>
      <c r="H797" s="161">
        <v>2</v>
      </c>
      <c r="L797" s="158"/>
      <c r="M797" s="162"/>
      <c r="N797" s="163"/>
      <c r="O797" s="163"/>
      <c r="P797" s="163"/>
      <c r="Q797" s="163"/>
      <c r="R797" s="163"/>
      <c r="S797" s="163"/>
      <c r="T797" s="164"/>
      <c r="AT797" s="159" t="s">
        <v>140</v>
      </c>
      <c r="AU797" s="159" t="s">
        <v>78</v>
      </c>
      <c r="AV797" s="14" t="s">
        <v>78</v>
      </c>
      <c r="AW797" s="14" t="s">
        <v>28</v>
      </c>
      <c r="AX797" s="14" t="s">
        <v>71</v>
      </c>
      <c r="AY797" s="159" t="s">
        <v>128</v>
      </c>
    </row>
    <row r="798" spans="2:51" s="14" customFormat="1" ht="12" hidden="1">
      <c r="B798" s="158"/>
      <c r="D798" s="152" t="s">
        <v>140</v>
      </c>
      <c r="E798" s="159" t="s">
        <v>1</v>
      </c>
      <c r="F798" s="160" t="s">
        <v>872</v>
      </c>
      <c r="H798" s="161">
        <v>2</v>
      </c>
      <c r="L798" s="158"/>
      <c r="M798" s="162"/>
      <c r="N798" s="163"/>
      <c r="O798" s="163"/>
      <c r="P798" s="163"/>
      <c r="Q798" s="163"/>
      <c r="R798" s="163"/>
      <c r="S798" s="163"/>
      <c r="T798" s="164"/>
      <c r="AT798" s="159" t="s">
        <v>140</v>
      </c>
      <c r="AU798" s="159" t="s">
        <v>78</v>
      </c>
      <c r="AV798" s="14" t="s">
        <v>78</v>
      </c>
      <c r="AW798" s="14" t="s">
        <v>28</v>
      </c>
      <c r="AX798" s="14" t="s">
        <v>71</v>
      </c>
      <c r="AY798" s="159" t="s">
        <v>128</v>
      </c>
    </row>
    <row r="799" spans="2:51" s="14" customFormat="1" ht="12" hidden="1">
      <c r="B799" s="158"/>
      <c r="D799" s="152" t="s">
        <v>140</v>
      </c>
      <c r="E799" s="159" t="s">
        <v>1</v>
      </c>
      <c r="F799" s="160" t="s">
        <v>873</v>
      </c>
      <c r="H799" s="161">
        <v>1.9</v>
      </c>
      <c r="L799" s="158"/>
      <c r="M799" s="162"/>
      <c r="N799" s="163"/>
      <c r="O799" s="163"/>
      <c r="P799" s="163"/>
      <c r="Q799" s="163"/>
      <c r="R799" s="163"/>
      <c r="S799" s="163"/>
      <c r="T799" s="164"/>
      <c r="AT799" s="159" t="s">
        <v>140</v>
      </c>
      <c r="AU799" s="159" t="s">
        <v>78</v>
      </c>
      <c r="AV799" s="14" t="s">
        <v>78</v>
      </c>
      <c r="AW799" s="14" t="s">
        <v>28</v>
      </c>
      <c r="AX799" s="14" t="s">
        <v>71</v>
      </c>
      <c r="AY799" s="159" t="s">
        <v>128</v>
      </c>
    </row>
    <row r="800" spans="2:51" s="14" customFormat="1" ht="12" hidden="1">
      <c r="B800" s="158"/>
      <c r="D800" s="152" t="s">
        <v>140</v>
      </c>
      <c r="E800" s="159" t="s">
        <v>1</v>
      </c>
      <c r="F800" s="160" t="s">
        <v>874</v>
      </c>
      <c r="H800" s="161">
        <v>1.9</v>
      </c>
      <c r="L800" s="158"/>
      <c r="M800" s="162"/>
      <c r="N800" s="163"/>
      <c r="O800" s="163"/>
      <c r="P800" s="163"/>
      <c r="Q800" s="163"/>
      <c r="R800" s="163"/>
      <c r="S800" s="163"/>
      <c r="T800" s="164"/>
      <c r="AT800" s="159" t="s">
        <v>140</v>
      </c>
      <c r="AU800" s="159" t="s">
        <v>78</v>
      </c>
      <c r="AV800" s="14" t="s">
        <v>78</v>
      </c>
      <c r="AW800" s="14" t="s">
        <v>28</v>
      </c>
      <c r="AX800" s="14" t="s">
        <v>71</v>
      </c>
      <c r="AY800" s="159" t="s">
        <v>128</v>
      </c>
    </row>
    <row r="801" spans="2:51" s="14" customFormat="1" ht="12" hidden="1">
      <c r="B801" s="158"/>
      <c r="D801" s="152" t="s">
        <v>140</v>
      </c>
      <c r="E801" s="159" t="s">
        <v>1</v>
      </c>
      <c r="F801" s="160" t="s">
        <v>875</v>
      </c>
      <c r="H801" s="161">
        <v>1.85</v>
      </c>
      <c r="L801" s="158"/>
      <c r="M801" s="162"/>
      <c r="N801" s="163"/>
      <c r="O801" s="163"/>
      <c r="P801" s="163"/>
      <c r="Q801" s="163"/>
      <c r="R801" s="163"/>
      <c r="S801" s="163"/>
      <c r="T801" s="164"/>
      <c r="AT801" s="159" t="s">
        <v>140</v>
      </c>
      <c r="AU801" s="159" t="s">
        <v>78</v>
      </c>
      <c r="AV801" s="14" t="s">
        <v>78</v>
      </c>
      <c r="AW801" s="14" t="s">
        <v>28</v>
      </c>
      <c r="AX801" s="14" t="s">
        <v>71</v>
      </c>
      <c r="AY801" s="159" t="s">
        <v>128</v>
      </c>
    </row>
    <row r="802" spans="2:51" s="14" customFormat="1" ht="12" hidden="1">
      <c r="B802" s="158"/>
      <c r="D802" s="152" t="s">
        <v>140</v>
      </c>
      <c r="E802" s="159" t="s">
        <v>1</v>
      </c>
      <c r="F802" s="160" t="s">
        <v>876</v>
      </c>
      <c r="H802" s="161">
        <v>1.85</v>
      </c>
      <c r="L802" s="158"/>
      <c r="M802" s="162"/>
      <c r="N802" s="163"/>
      <c r="O802" s="163"/>
      <c r="P802" s="163"/>
      <c r="Q802" s="163"/>
      <c r="R802" s="163"/>
      <c r="S802" s="163"/>
      <c r="T802" s="164"/>
      <c r="AT802" s="159" t="s">
        <v>140</v>
      </c>
      <c r="AU802" s="159" t="s">
        <v>78</v>
      </c>
      <c r="AV802" s="14" t="s">
        <v>78</v>
      </c>
      <c r="AW802" s="14" t="s">
        <v>28</v>
      </c>
      <c r="AX802" s="14" t="s">
        <v>71</v>
      </c>
      <c r="AY802" s="159" t="s">
        <v>128</v>
      </c>
    </row>
    <row r="803" spans="2:51" s="14" customFormat="1" ht="12" hidden="1">
      <c r="B803" s="158"/>
      <c r="D803" s="152" t="s">
        <v>140</v>
      </c>
      <c r="E803" s="159" t="s">
        <v>1</v>
      </c>
      <c r="F803" s="160" t="s">
        <v>877</v>
      </c>
      <c r="H803" s="161">
        <v>2</v>
      </c>
      <c r="L803" s="158"/>
      <c r="M803" s="162"/>
      <c r="N803" s="163"/>
      <c r="O803" s="163"/>
      <c r="P803" s="163"/>
      <c r="Q803" s="163"/>
      <c r="R803" s="163"/>
      <c r="S803" s="163"/>
      <c r="T803" s="164"/>
      <c r="AT803" s="159" t="s">
        <v>140</v>
      </c>
      <c r="AU803" s="159" t="s">
        <v>78</v>
      </c>
      <c r="AV803" s="14" t="s">
        <v>78</v>
      </c>
      <c r="AW803" s="14" t="s">
        <v>28</v>
      </c>
      <c r="AX803" s="14" t="s">
        <v>71</v>
      </c>
      <c r="AY803" s="159" t="s">
        <v>128</v>
      </c>
    </row>
    <row r="804" spans="2:51" s="14" customFormat="1" ht="12" hidden="1">
      <c r="B804" s="158"/>
      <c r="D804" s="152" t="s">
        <v>140</v>
      </c>
      <c r="E804" s="159" t="s">
        <v>1</v>
      </c>
      <c r="F804" s="160" t="s">
        <v>878</v>
      </c>
      <c r="H804" s="161">
        <v>2</v>
      </c>
      <c r="L804" s="158"/>
      <c r="M804" s="162"/>
      <c r="N804" s="163"/>
      <c r="O804" s="163"/>
      <c r="P804" s="163"/>
      <c r="Q804" s="163"/>
      <c r="R804" s="163"/>
      <c r="S804" s="163"/>
      <c r="T804" s="164"/>
      <c r="AT804" s="159" t="s">
        <v>140</v>
      </c>
      <c r="AU804" s="159" t="s">
        <v>78</v>
      </c>
      <c r="AV804" s="14" t="s">
        <v>78</v>
      </c>
      <c r="AW804" s="14" t="s">
        <v>28</v>
      </c>
      <c r="AX804" s="14" t="s">
        <v>71</v>
      </c>
      <c r="AY804" s="159" t="s">
        <v>128</v>
      </c>
    </row>
    <row r="805" spans="2:51" s="15" customFormat="1" ht="12" hidden="1">
      <c r="B805" s="165"/>
      <c r="D805" s="152" t="s">
        <v>140</v>
      </c>
      <c r="E805" s="166" t="s">
        <v>1</v>
      </c>
      <c r="F805" s="167" t="s">
        <v>149</v>
      </c>
      <c r="H805" s="168">
        <v>15.5</v>
      </c>
      <c r="L805" s="165"/>
      <c r="M805" s="169"/>
      <c r="N805" s="170"/>
      <c r="O805" s="170"/>
      <c r="P805" s="170"/>
      <c r="Q805" s="170"/>
      <c r="R805" s="170"/>
      <c r="S805" s="170"/>
      <c r="T805" s="171"/>
      <c r="AT805" s="166" t="s">
        <v>140</v>
      </c>
      <c r="AU805" s="166" t="s">
        <v>78</v>
      </c>
      <c r="AV805" s="15" t="s">
        <v>138</v>
      </c>
      <c r="AW805" s="15" t="s">
        <v>28</v>
      </c>
      <c r="AX805" s="15" t="s">
        <v>71</v>
      </c>
      <c r="AY805" s="166" t="s">
        <v>128</v>
      </c>
    </row>
    <row r="806" spans="2:51" s="16" customFormat="1" ht="12" hidden="1">
      <c r="B806" s="172"/>
      <c r="D806" s="152" t="s">
        <v>140</v>
      </c>
      <c r="E806" s="173" t="s">
        <v>1</v>
      </c>
      <c r="F806" s="174" t="s">
        <v>187</v>
      </c>
      <c r="H806" s="175">
        <v>56.20000000000001</v>
      </c>
      <c r="L806" s="172"/>
      <c r="M806" s="176"/>
      <c r="N806" s="177"/>
      <c r="O806" s="177"/>
      <c r="P806" s="177"/>
      <c r="Q806" s="177"/>
      <c r="R806" s="177"/>
      <c r="S806" s="177"/>
      <c r="T806" s="178"/>
      <c r="AT806" s="173" t="s">
        <v>140</v>
      </c>
      <c r="AU806" s="173" t="s">
        <v>78</v>
      </c>
      <c r="AV806" s="16" t="s">
        <v>137</v>
      </c>
      <c r="AW806" s="16" t="s">
        <v>28</v>
      </c>
      <c r="AX806" s="16" t="s">
        <v>76</v>
      </c>
      <c r="AY806" s="173" t="s">
        <v>128</v>
      </c>
    </row>
    <row r="807" spans="1:65" s="2" customFormat="1" ht="21.75" customHeight="1">
      <c r="A807" s="30"/>
      <c r="B807" s="137"/>
      <c r="C807" s="138" t="s">
        <v>879</v>
      </c>
      <c r="D807" s="138" t="s">
        <v>133</v>
      </c>
      <c r="E807" s="139" t="s">
        <v>880</v>
      </c>
      <c r="F807" s="140" t="s">
        <v>881</v>
      </c>
      <c r="G807" s="141" t="s">
        <v>136</v>
      </c>
      <c r="H807" s="142">
        <v>71.1</v>
      </c>
      <c r="I807" s="143"/>
      <c r="J807" s="143">
        <f>ROUND(I807*H807,2)</f>
        <v>0</v>
      </c>
      <c r="K807" s="144"/>
      <c r="L807" s="31"/>
      <c r="M807" s="145" t="s">
        <v>1</v>
      </c>
      <c r="N807" s="146" t="s">
        <v>36</v>
      </c>
      <c r="O807" s="147">
        <v>0.12</v>
      </c>
      <c r="P807" s="147">
        <f>O807*H807</f>
        <v>8.531999999999998</v>
      </c>
      <c r="Q807" s="147">
        <v>0</v>
      </c>
      <c r="R807" s="147">
        <f>Q807*H807</f>
        <v>0</v>
      </c>
      <c r="S807" s="147">
        <v>0</v>
      </c>
      <c r="T807" s="148">
        <f>S807*H807</f>
        <v>0</v>
      </c>
      <c r="U807" s="30"/>
      <c r="V807" s="30"/>
      <c r="W807" s="30"/>
      <c r="X807" s="30"/>
      <c r="Y807" s="30"/>
      <c r="Z807" s="30"/>
      <c r="AA807" s="30"/>
      <c r="AB807" s="30"/>
      <c r="AC807" s="30"/>
      <c r="AD807" s="30"/>
      <c r="AE807" s="30"/>
      <c r="AR807" s="149" t="s">
        <v>390</v>
      </c>
      <c r="AT807" s="149" t="s">
        <v>133</v>
      </c>
      <c r="AU807" s="149" t="s">
        <v>78</v>
      </c>
      <c r="AY807" s="18" t="s">
        <v>128</v>
      </c>
      <c r="BE807" s="150">
        <f>IF(N807="základní",J807,0)</f>
        <v>0</v>
      </c>
      <c r="BF807" s="150">
        <f>IF(N807="snížená",J807,0)</f>
        <v>0</v>
      </c>
      <c r="BG807" s="150">
        <f>IF(N807="zákl. přenesená",J807,0)</f>
        <v>0</v>
      </c>
      <c r="BH807" s="150">
        <f>IF(N807="sníž. přenesená",J807,0)</f>
        <v>0</v>
      </c>
      <c r="BI807" s="150">
        <f>IF(N807="nulová",J807,0)</f>
        <v>0</v>
      </c>
      <c r="BJ807" s="18" t="s">
        <v>76</v>
      </c>
      <c r="BK807" s="150">
        <f>ROUND(I807*H807,2)</f>
        <v>0</v>
      </c>
      <c r="BL807" s="18" t="s">
        <v>390</v>
      </c>
      <c r="BM807" s="149" t="s">
        <v>882</v>
      </c>
    </row>
    <row r="808" spans="2:51" s="13" customFormat="1" ht="12" hidden="1">
      <c r="B808" s="151"/>
      <c r="D808" s="152" t="s">
        <v>140</v>
      </c>
      <c r="E808" s="153" t="s">
        <v>1</v>
      </c>
      <c r="F808" s="154" t="s">
        <v>142</v>
      </c>
      <c r="H808" s="153" t="s">
        <v>1</v>
      </c>
      <c r="L808" s="151"/>
      <c r="M808" s="155"/>
      <c r="N808" s="156"/>
      <c r="O808" s="156"/>
      <c r="P808" s="156"/>
      <c r="Q808" s="156"/>
      <c r="R808" s="156"/>
      <c r="S808" s="156"/>
      <c r="T808" s="157"/>
      <c r="AT808" s="153" t="s">
        <v>140</v>
      </c>
      <c r="AU808" s="153" t="s">
        <v>78</v>
      </c>
      <c r="AV808" s="13" t="s">
        <v>76</v>
      </c>
      <c r="AW808" s="13" t="s">
        <v>28</v>
      </c>
      <c r="AX808" s="13" t="s">
        <v>71</v>
      </c>
      <c r="AY808" s="153" t="s">
        <v>128</v>
      </c>
    </row>
    <row r="809" spans="2:51" s="14" customFormat="1" ht="12" hidden="1">
      <c r="B809" s="158"/>
      <c r="D809" s="152" t="s">
        <v>140</v>
      </c>
      <c r="E809" s="159" t="s">
        <v>1</v>
      </c>
      <c r="F809" s="160" t="s">
        <v>818</v>
      </c>
      <c r="H809" s="161">
        <v>2.8</v>
      </c>
      <c r="L809" s="158"/>
      <c r="M809" s="162"/>
      <c r="N809" s="163"/>
      <c r="O809" s="163"/>
      <c r="P809" s="163"/>
      <c r="Q809" s="163"/>
      <c r="R809" s="163"/>
      <c r="S809" s="163"/>
      <c r="T809" s="164"/>
      <c r="AT809" s="159" t="s">
        <v>140</v>
      </c>
      <c r="AU809" s="159" t="s">
        <v>78</v>
      </c>
      <c r="AV809" s="14" t="s">
        <v>78</v>
      </c>
      <c r="AW809" s="14" t="s">
        <v>28</v>
      </c>
      <c r="AX809" s="14" t="s">
        <v>71</v>
      </c>
      <c r="AY809" s="159" t="s">
        <v>128</v>
      </c>
    </row>
    <row r="810" spans="2:51" s="14" customFormat="1" ht="12" hidden="1">
      <c r="B810" s="158"/>
      <c r="D810" s="152" t="s">
        <v>140</v>
      </c>
      <c r="E810" s="159" t="s">
        <v>1</v>
      </c>
      <c r="F810" s="160" t="s">
        <v>819</v>
      </c>
      <c r="H810" s="161">
        <v>2.8</v>
      </c>
      <c r="L810" s="158"/>
      <c r="M810" s="162"/>
      <c r="N810" s="163"/>
      <c r="O810" s="163"/>
      <c r="P810" s="163"/>
      <c r="Q810" s="163"/>
      <c r="R810" s="163"/>
      <c r="S810" s="163"/>
      <c r="T810" s="164"/>
      <c r="AT810" s="159" t="s">
        <v>140</v>
      </c>
      <c r="AU810" s="159" t="s">
        <v>78</v>
      </c>
      <c r="AV810" s="14" t="s">
        <v>78</v>
      </c>
      <c r="AW810" s="14" t="s">
        <v>28</v>
      </c>
      <c r="AX810" s="14" t="s">
        <v>71</v>
      </c>
      <c r="AY810" s="159" t="s">
        <v>128</v>
      </c>
    </row>
    <row r="811" spans="2:51" s="14" customFormat="1" ht="12" hidden="1">
      <c r="B811" s="158"/>
      <c r="D811" s="152" t="s">
        <v>140</v>
      </c>
      <c r="E811" s="159" t="s">
        <v>1</v>
      </c>
      <c r="F811" s="160" t="s">
        <v>820</v>
      </c>
      <c r="H811" s="161">
        <v>2.9</v>
      </c>
      <c r="L811" s="158"/>
      <c r="M811" s="162"/>
      <c r="N811" s="163"/>
      <c r="O811" s="163"/>
      <c r="P811" s="163"/>
      <c r="Q811" s="163"/>
      <c r="R811" s="163"/>
      <c r="S811" s="163"/>
      <c r="T811" s="164"/>
      <c r="AT811" s="159" t="s">
        <v>140</v>
      </c>
      <c r="AU811" s="159" t="s">
        <v>78</v>
      </c>
      <c r="AV811" s="14" t="s">
        <v>78</v>
      </c>
      <c r="AW811" s="14" t="s">
        <v>28</v>
      </c>
      <c r="AX811" s="14" t="s">
        <v>71</v>
      </c>
      <c r="AY811" s="159" t="s">
        <v>128</v>
      </c>
    </row>
    <row r="812" spans="2:51" s="14" customFormat="1" ht="12" hidden="1">
      <c r="B812" s="158"/>
      <c r="D812" s="152" t="s">
        <v>140</v>
      </c>
      <c r="E812" s="159" t="s">
        <v>1</v>
      </c>
      <c r="F812" s="160" t="s">
        <v>821</v>
      </c>
      <c r="H812" s="161">
        <v>3</v>
      </c>
      <c r="L812" s="158"/>
      <c r="M812" s="162"/>
      <c r="N812" s="163"/>
      <c r="O812" s="163"/>
      <c r="P812" s="163"/>
      <c r="Q812" s="163"/>
      <c r="R812" s="163"/>
      <c r="S812" s="163"/>
      <c r="T812" s="164"/>
      <c r="AT812" s="159" t="s">
        <v>140</v>
      </c>
      <c r="AU812" s="159" t="s">
        <v>78</v>
      </c>
      <c r="AV812" s="14" t="s">
        <v>78</v>
      </c>
      <c r="AW812" s="14" t="s">
        <v>28</v>
      </c>
      <c r="AX812" s="14" t="s">
        <v>71</v>
      </c>
      <c r="AY812" s="159" t="s">
        <v>128</v>
      </c>
    </row>
    <row r="813" spans="2:51" s="14" customFormat="1" ht="12" hidden="1">
      <c r="B813" s="158"/>
      <c r="D813" s="152" t="s">
        <v>140</v>
      </c>
      <c r="E813" s="159" t="s">
        <v>1</v>
      </c>
      <c r="F813" s="160" t="s">
        <v>822</v>
      </c>
      <c r="H813" s="161">
        <v>3</v>
      </c>
      <c r="L813" s="158"/>
      <c r="M813" s="162"/>
      <c r="N813" s="163"/>
      <c r="O813" s="163"/>
      <c r="P813" s="163"/>
      <c r="Q813" s="163"/>
      <c r="R813" s="163"/>
      <c r="S813" s="163"/>
      <c r="T813" s="164"/>
      <c r="AT813" s="159" t="s">
        <v>140</v>
      </c>
      <c r="AU813" s="159" t="s">
        <v>78</v>
      </c>
      <c r="AV813" s="14" t="s">
        <v>78</v>
      </c>
      <c r="AW813" s="14" t="s">
        <v>28</v>
      </c>
      <c r="AX813" s="14" t="s">
        <v>71</v>
      </c>
      <c r="AY813" s="159" t="s">
        <v>128</v>
      </c>
    </row>
    <row r="814" spans="2:51" s="14" customFormat="1" ht="12" hidden="1">
      <c r="B814" s="158"/>
      <c r="D814" s="152" t="s">
        <v>140</v>
      </c>
      <c r="E814" s="159" t="s">
        <v>1</v>
      </c>
      <c r="F814" s="160" t="s">
        <v>823</v>
      </c>
      <c r="H814" s="161">
        <v>2.8</v>
      </c>
      <c r="L814" s="158"/>
      <c r="M814" s="162"/>
      <c r="N814" s="163"/>
      <c r="O814" s="163"/>
      <c r="P814" s="163"/>
      <c r="Q814" s="163"/>
      <c r="R814" s="163"/>
      <c r="S814" s="163"/>
      <c r="T814" s="164"/>
      <c r="AT814" s="159" t="s">
        <v>140</v>
      </c>
      <c r="AU814" s="159" t="s">
        <v>78</v>
      </c>
      <c r="AV814" s="14" t="s">
        <v>78</v>
      </c>
      <c r="AW814" s="14" t="s">
        <v>28</v>
      </c>
      <c r="AX814" s="14" t="s">
        <v>71</v>
      </c>
      <c r="AY814" s="159" t="s">
        <v>128</v>
      </c>
    </row>
    <row r="815" spans="2:51" s="15" customFormat="1" ht="12" hidden="1">
      <c r="B815" s="165"/>
      <c r="D815" s="152" t="s">
        <v>140</v>
      </c>
      <c r="E815" s="166" t="s">
        <v>1</v>
      </c>
      <c r="F815" s="167" t="s">
        <v>149</v>
      </c>
      <c r="H815" s="168">
        <v>17.3</v>
      </c>
      <c r="L815" s="165"/>
      <c r="M815" s="169"/>
      <c r="N815" s="170"/>
      <c r="O815" s="170"/>
      <c r="P815" s="170"/>
      <c r="Q815" s="170"/>
      <c r="R815" s="170"/>
      <c r="S815" s="170"/>
      <c r="T815" s="171"/>
      <c r="AT815" s="166" t="s">
        <v>140</v>
      </c>
      <c r="AU815" s="166" t="s">
        <v>78</v>
      </c>
      <c r="AV815" s="15" t="s">
        <v>138</v>
      </c>
      <c r="AW815" s="15" t="s">
        <v>28</v>
      </c>
      <c r="AX815" s="15" t="s">
        <v>71</v>
      </c>
      <c r="AY815" s="166" t="s">
        <v>128</v>
      </c>
    </row>
    <row r="816" spans="2:51" s="13" customFormat="1" ht="12" hidden="1">
      <c r="B816" s="151"/>
      <c r="D816" s="152" t="s">
        <v>140</v>
      </c>
      <c r="E816" s="153" t="s">
        <v>1</v>
      </c>
      <c r="F816" s="154" t="s">
        <v>150</v>
      </c>
      <c r="H816" s="153" t="s">
        <v>1</v>
      </c>
      <c r="L816" s="151"/>
      <c r="M816" s="155"/>
      <c r="N816" s="156"/>
      <c r="O816" s="156"/>
      <c r="P816" s="156"/>
      <c r="Q816" s="156"/>
      <c r="R816" s="156"/>
      <c r="S816" s="156"/>
      <c r="T816" s="157"/>
      <c r="AT816" s="153" t="s">
        <v>140</v>
      </c>
      <c r="AU816" s="153" t="s">
        <v>78</v>
      </c>
      <c r="AV816" s="13" t="s">
        <v>76</v>
      </c>
      <c r="AW816" s="13" t="s">
        <v>28</v>
      </c>
      <c r="AX816" s="13" t="s">
        <v>71</v>
      </c>
      <c r="AY816" s="153" t="s">
        <v>128</v>
      </c>
    </row>
    <row r="817" spans="2:51" s="14" customFormat="1" ht="12" hidden="1">
      <c r="B817" s="158"/>
      <c r="D817" s="152" t="s">
        <v>140</v>
      </c>
      <c r="E817" s="159" t="s">
        <v>1</v>
      </c>
      <c r="F817" s="160" t="s">
        <v>824</v>
      </c>
      <c r="H817" s="161">
        <v>2.9</v>
      </c>
      <c r="L817" s="158"/>
      <c r="M817" s="162"/>
      <c r="N817" s="163"/>
      <c r="O817" s="163"/>
      <c r="P817" s="163"/>
      <c r="Q817" s="163"/>
      <c r="R817" s="163"/>
      <c r="S817" s="163"/>
      <c r="T817" s="164"/>
      <c r="AT817" s="159" t="s">
        <v>140</v>
      </c>
      <c r="AU817" s="159" t="s">
        <v>78</v>
      </c>
      <c r="AV817" s="14" t="s">
        <v>78</v>
      </c>
      <c r="AW817" s="14" t="s">
        <v>28</v>
      </c>
      <c r="AX817" s="14" t="s">
        <v>71</v>
      </c>
      <c r="AY817" s="159" t="s">
        <v>128</v>
      </c>
    </row>
    <row r="818" spans="2:51" s="14" customFormat="1" ht="12" hidden="1">
      <c r="B818" s="158"/>
      <c r="D818" s="152" t="s">
        <v>140</v>
      </c>
      <c r="E818" s="159" t="s">
        <v>1</v>
      </c>
      <c r="F818" s="160" t="s">
        <v>825</v>
      </c>
      <c r="H818" s="161">
        <v>2.9</v>
      </c>
      <c r="L818" s="158"/>
      <c r="M818" s="162"/>
      <c r="N818" s="163"/>
      <c r="O818" s="163"/>
      <c r="P818" s="163"/>
      <c r="Q818" s="163"/>
      <c r="R818" s="163"/>
      <c r="S818" s="163"/>
      <c r="T818" s="164"/>
      <c r="AT818" s="159" t="s">
        <v>140</v>
      </c>
      <c r="AU818" s="159" t="s">
        <v>78</v>
      </c>
      <c r="AV818" s="14" t="s">
        <v>78</v>
      </c>
      <c r="AW818" s="14" t="s">
        <v>28</v>
      </c>
      <c r="AX818" s="14" t="s">
        <v>71</v>
      </c>
      <c r="AY818" s="159" t="s">
        <v>128</v>
      </c>
    </row>
    <row r="819" spans="2:51" s="14" customFormat="1" ht="12" hidden="1">
      <c r="B819" s="158"/>
      <c r="D819" s="152" t="s">
        <v>140</v>
      </c>
      <c r="E819" s="159" t="s">
        <v>1</v>
      </c>
      <c r="F819" s="160" t="s">
        <v>828</v>
      </c>
      <c r="H819" s="161">
        <v>2.8</v>
      </c>
      <c r="L819" s="158"/>
      <c r="M819" s="162"/>
      <c r="N819" s="163"/>
      <c r="O819" s="163"/>
      <c r="P819" s="163"/>
      <c r="Q819" s="163"/>
      <c r="R819" s="163"/>
      <c r="S819" s="163"/>
      <c r="T819" s="164"/>
      <c r="AT819" s="159" t="s">
        <v>140</v>
      </c>
      <c r="AU819" s="159" t="s">
        <v>78</v>
      </c>
      <c r="AV819" s="14" t="s">
        <v>78</v>
      </c>
      <c r="AW819" s="14" t="s">
        <v>28</v>
      </c>
      <c r="AX819" s="14" t="s">
        <v>71</v>
      </c>
      <c r="AY819" s="159" t="s">
        <v>128</v>
      </c>
    </row>
    <row r="820" spans="2:51" s="14" customFormat="1" ht="12" hidden="1">
      <c r="B820" s="158"/>
      <c r="D820" s="152" t="s">
        <v>140</v>
      </c>
      <c r="E820" s="159" t="s">
        <v>1</v>
      </c>
      <c r="F820" s="160" t="s">
        <v>829</v>
      </c>
      <c r="H820" s="161">
        <v>2.8</v>
      </c>
      <c r="L820" s="158"/>
      <c r="M820" s="162"/>
      <c r="N820" s="163"/>
      <c r="O820" s="163"/>
      <c r="P820" s="163"/>
      <c r="Q820" s="163"/>
      <c r="R820" s="163"/>
      <c r="S820" s="163"/>
      <c r="T820" s="164"/>
      <c r="AT820" s="159" t="s">
        <v>140</v>
      </c>
      <c r="AU820" s="159" t="s">
        <v>78</v>
      </c>
      <c r="AV820" s="14" t="s">
        <v>78</v>
      </c>
      <c r="AW820" s="14" t="s">
        <v>28</v>
      </c>
      <c r="AX820" s="14" t="s">
        <v>71</v>
      </c>
      <c r="AY820" s="159" t="s">
        <v>128</v>
      </c>
    </row>
    <row r="821" spans="2:51" s="14" customFormat="1" ht="12" hidden="1">
      <c r="B821" s="158"/>
      <c r="D821" s="152" t="s">
        <v>140</v>
      </c>
      <c r="E821" s="159" t="s">
        <v>1</v>
      </c>
      <c r="F821" s="160" t="s">
        <v>830</v>
      </c>
      <c r="H821" s="161">
        <v>2.8</v>
      </c>
      <c r="L821" s="158"/>
      <c r="M821" s="162"/>
      <c r="N821" s="163"/>
      <c r="O821" s="163"/>
      <c r="P821" s="163"/>
      <c r="Q821" s="163"/>
      <c r="R821" s="163"/>
      <c r="S821" s="163"/>
      <c r="T821" s="164"/>
      <c r="AT821" s="159" t="s">
        <v>140</v>
      </c>
      <c r="AU821" s="159" t="s">
        <v>78</v>
      </c>
      <c r="AV821" s="14" t="s">
        <v>78</v>
      </c>
      <c r="AW821" s="14" t="s">
        <v>28</v>
      </c>
      <c r="AX821" s="14" t="s">
        <v>71</v>
      </c>
      <c r="AY821" s="159" t="s">
        <v>128</v>
      </c>
    </row>
    <row r="822" spans="2:51" s="15" customFormat="1" ht="12" hidden="1">
      <c r="B822" s="165"/>
      <c r="D822" s="152" t="s">
        <v>140</v>
      </c>
      <c r="E822" s="166" t="s">
        <v>1</v>
      </c>
      <c r="F822" s="167" t="s">
        <v>149</v>
      </c>
      <c r="H822" s="168">
        <v>14.2</v>
      </c>
      <c r="L822" s="165"/>
      <c r="M822" s="169"/>
      <c r="N822" s="170"/>
      <c r="O822" s="170"/>
      <c r="P822" s="170"/>
      <c r="Q822" s="170"/>
      <c r="R822" s="170"/>
      <c r="S822" s="170"/>
      <c r="T822" s="171"/>
      <c r="AT822" s="166" t="s">
        <v>140</v>
      </c>
      <c r="AU822" s="166" t="s">
        <v>78</v>
      </c>
      <c r="AV822" s="15" t="s">
        <v>138</v>
      </c>
      <c r="AW822" s="15" t="s">
        <v>28</v>
      </c>
      <c r="AX822" s="15" t="s">
        <v>71</v>
      </c>
      <c r="AY822" s="166" t="s">
        <v>128</v>
      </c>
    </row>
    <row r="823" spans="2:51" s="13" customFormat="1" ht="12" hidden="1">
      <c r="B823" s="151"/>
      <c r="D823" s="152" t="s">
        <v>140</v>
      </c>
      <c r="E823" s="153" t="s">
        <v>1</v>
      </c>
      <c r="F823" s="154" t="s">
        <v>158</v>
      </c>
      <c r="H823" s="153" t="s">
        <v>1</v>
      </c>
      <c r="L823" s="151"/>
      <c r="M823" s="155"/>
      <c r="N823" s="156"/>
      <c r="O823" s="156"/>
      <c r="P823" s="156"/>
      <c r="Q823" s="156"/>
      <c r="R823" s="156"/>
      <c r="S823" s="156"/>
      <c r="T823" s="157"/>
      <c r="AT823" s="153" t="s">
        <v>140</v>
      </c>
      <c r="AU823" s="153" t="s">
        <v>78</v>
      </c>
      <c r="AV823" s="13" t="s">
        <v>76</v>
      </c>
      <c r="AW823" s="13" t="s">
        <v>28</v>
      </c>
      <c r="AX823" s="13" t="s">
        <v>71</v>
      </c>
      <c r="AY823" s="153" t="s">
        <v>128</v>
      </c>
    </row>
    <row r="824" spans="2:51" s="14" customFormat="1" ht="12" hidden="1">
      <c r="B824" s="158"/>
      <c r="D824" s="152" t="s">
        <v>140</v>
      </c>
      <c r="E824" s="159" t="s">
        <v>1</v>
      </c>
      <c r="F824" s="160" t="s">
        <v>831</v>
      </c>
      <c r="H824" s="161">
        <v>2.8</v>
      </c>
      <c r="L824" s="158"/>
      <c r="M824" s="162"/>
      <c r="N824" s="163"/>
      <c r="O824" s="163"/>
      <c r="P824" s="163"/>
      <c r="Q824" s="163"/>
      <c r="R824" s="163"/>
      <c r="S824" s="163"/>
      <c r="T824" s="164"/>
      <c r="AT824" s="159" t="s">
        <v>140</v>
      </c>
      <c r="AU824" s="159" t="s">
        <v>78</v>
      </c>
      <c r="AV824" s="14" t="s">
        <v>78</v>
      </c>
      <c r="AW824" s="14" t="s">
        <v>28</v>
      </c>
      <c r="AX824" s="14" t="s">
        <v>71</v>
      </c>
      <c r="AY824" s="159" t="s">
        <v>128</v>
      </c>
    </row>
    <row r="825" spans="2:51" s="14" customFormat="1" ht="12" hidden="1">
      <c r="B825" s="158"/>
      <c r="D825" s="152" t="s">
        <v>140</v>
      </c>
      <c r="E825" s="159" t="s">
        <v>1</v>
      </c>
      <c r="F825" s="160" t="s">
        <v>832</v>
      </c>
      <c r="H825" s="161">
        <v>2.8</v>
      </c>
      <c r="L825" s="158"/>
      <c r="M825" s="162"/>
      <c r="N825" s="163"/>
      <c r="O825" s="163"/>
      <c r="P825" s="163"/>
      <c r="Q825" s="163"/>
      <c r="R825" s="163"/>
      <c r="S825" s="163"/>
      <c r="T825" s="164"/>
      <c r="AT825" s="159" t="s">
        <v>140</v>
      </c>
      <c r="AU825" s="159" t="s">
        <v>78</v>
      </c>
      <c r="AV825" s="14" t="s">
        <v>78</v>
      </c>
      <c r="AW825" s="14" t="s">
        <v>28</v>
      </c>
      <c r="AX825" s="14" t="s">
        <v>71</v>
      </c>
      <c r="AY825" s="159" t="s">
        <v>128</v>
      </c>
    </row>
    <row r="826" spans="2:51" s="14" customFormat="1" ht="12" hidden="1">
      <c r="B826" s="158"/>
      <c r="D826" s="152" t="s">
        <v>140</v>
      </c>
      <c r="E826" s="159" t="s">
        <v>1</v>
      </c>
      <c r="F826" s="160" t="s">
        <v>833</v>
      </c>
      <c r="H826" s="161">
        <v>2.9</v>
      </c>
      <c r="L826" s="158"/>
      <c r="M826" s="162"/>
      <c r="N826" s="163"/>
      <c r="O826" s="163"/>
      <c r="P826" s="163"/>
      <c r="Q826" s="163"/>
      <c r="R826" s="163"/>
      <c r="S826" s="163"/>
      <c r="T826" s="164"/>
      <c r="AT826" s="159" t="s">
        <v>140</v>
      </c>
      <c r="AU826" s="159" t="s">
        <v>78</v>
      </c>
      <c r="AV826" s="14" t="s">
        <v>78</v>
      </c>
      <c r="AW826" s="14" t="s">
        <v>28</v>
      </c>
      <c r="AX826" s="14" t="s">
        <v>71</v>
      </c>
      <c r="AY826" s="159" t="s">
        <v>128</v>
      </c>
    </row>
    <row r="827" spans="2:51" s="14" customFormat="1" ht="12" hidden="1">
      <c r="B827" s="158"/>
      <c r="D827" s="152" t="s">
        <v>140</v>
      </c>
      <c r="E827" s="159" t="s">
        <v>1</v>
      </c>
      <c r="F827" s="160" t="s">
        <v>834</v>
      </c>
      <c r="H827" s="161">
        <v>2.9</v>
      </c>
      <c r="L827" s="158"/>
      <c r="M827" s="162"/>
      <c r="N827" s="163"/>
      <c r="O827" s="163"/>
      <c r="P827" s="163"/>
      <c r="Q827" s="163"/>
      <c r="R827" s="163"/>
      <c r="S827" s="163"/>
      <c r="T827" s="164"/>
      <c r="AT827" s="159" t="s">
        <v>140</v>
      </c>
      <c r="AU827" s="159" t="s">
        <v>78</v>
      </c>
      <c r="AV827" s="14" t="s">
        <v>78</v>
      </c>
      <c r="AW827" s="14" t="s">
        <v>28</v>
      </c>
      <c r="AX827" s="14" t="s">
        <v>71</v>
      </c>
      <c r="AY827" s="159" t="s">
        <v>128</v>
      </c>
    </row>
    <row r="828" spans="2:51" s="14" customFormat="1" ht="12" hidden="1">
      <c r="B828" s="158"/>
      <c r="D828" s="152" t="s">
        <v>140</v>
      </c>
      <c r="E828" s="159" t="s">
        <v>1</v>
      </c>
      <c r="F828" s="160" t="s">
        <v>836</v>
      </c>
      <c r="H828" s="161">
        <v>2.8</v>
      </c>
      <c r="L828" s="158"/>
      <c r="M828" s="162"/>
      <c r="N828" s="163"/>
      <c r="O828" s="163"/>
      <c r="P828" s="163"/>
      <c r="Q828" s="163"/>
      <c r="R828" s="163"/>
      <c r="S828" s="163"/>
      <c r="T828" s="164"/>
      <c r="AT828" s="159" t="s">
        <v>140</v>
      </c>
      <c r="AU828" s="159" t="s">
        <v>78</v>
      </c>
      <c r="AV828" s="14" t="s">
        <v>78</v>
      </c>
      <c r="AW828" s="14" t="s">
        <v>28</v>
      </c>
      <c r="AX828" s="14" t="s">
        <v>71</v>
      </c>
      <c r="AY828" s="159" t="s">
        <v>128</v>
      </c>
    </row>
    <row r="829" spans="2:51" s="14" customFormat="1" ht="12" hidden="1">
      <c r="B829" s="158"/>
      <c r="D829" s="152" t="s">
        <v>140</v>
      </c>
      <c r="E829" s="159" t="s">
        <v>1</v>
      </c>
      <c r="F829" s="160" t="s">
        <v>837</v>
      </c>
      <c r="H829" s="161">
        <v>2.8</v>
      </c>
      <c r="L829" s="158"/>
      <c r="M829" s="162"/>
      <c r="N829" s="163"/>
      <c r="O829" s="163"/>
      <c r="P829" s="163"/>
      <c r="Q829" s="163"/>
      <c r="R829" s="163"/>
      <c r="S829" s="163"/>
      <c r="T829" s="164"/>
      <c r="AT829" s="159" t="s">
        <v>140</v>
      </c>
      <c r="AU829" s="159" t="s">
        <v>78</v>
      </c>
      <c r="AV829" s="14" t="s">
        <v>78</v>
      </c>
      <c r="AW829" s="14" t="s">
        <v>28</v>
      </c>
      <c r="AX829" s="14" t="s">
        <v>71</v>
      </c>
      <c r="AY829" s="159" t="s">
        <v>128</v>
      </c>
    </row>
    <row r="830" spans="2:51" s="14" customFormat="1" ht="12" hidden="1">
      <c r="B830" s="158"/>
      <c r="D830" s="152" t="s">
        <v>140</v>
      </c>
      <c r="E830" s="159" t="s">
        <v>1</v>
      </c>
      <c r="F830" s="160" t="s">
        <v>838</v>
      </c>
      <c r="H830" s="161">
        <v>2.8</v>
      </c>
      <c r="L830" s="158"/>
      <c r="M830" s="162"/>
      <c r="N830" s="163"/>
      <c r="O830" s="163"/>
      <c r="P830" s="163"/>
      <c r="Q830" s="163"/>
      <c r="R830" s="163"/>
      <c r="S830" s="163"/>
      <c r="T830" s="164"/>
      <c r="AT830" s="159" t="s">
        <v>140</v>
      </c>
      <c r="AU830" s="159" t="s">
        <v>78</v>
      </c>
      <c r="AV830" s="14" t="s">
        <v>78</v>
      </c>
      <c r="AW830" s="14" t="s">
        <v>28</v>
      </c>
      <c r="AX830" s="14" t="s">
        <v>71</v>
      </c>
      <c r="AY830" s="159" t="s">
        <v>128</v>
      </c>
    </row>
    <row r="831" spans="2:51" s="15" customFormat="1" ht="12" hidden="1">
      <c r="B831" s="165"/>
      <c r="D831" s="152" t="s">
        <v>140</v>
      </c>
      <c r="E831" s="166" t="s">
        <v>1</v>
      </c>
      <c r="F831" s="167" t="s">
        <v>149</v>
      </c>
      <c r="H831" s="168">
        <v>19.8</v>
      </c>
      <c r="L831" s="165"/>
      <c r="M831" s="169"/>
      <c r="N831" s="170"/>
      <c r="O831" s="170"/>
      <c r="P831" s="170"/>
      <c r="Q831" s="170"/>
      <c r="R831" s="170"/>
      <c r="S831" s="170"/>
      <c r="T831" s="171"/>
      <c r="AT831" s="166" t="s">
        <v>140</v>
      </c>
      <c r="AU831" s="166" t="s">
        <v>78</v>
      </c>
      <c r="AV831" s="15" t="s">
        <v>138</v>
      </c>
      <c r="AW831" s="15" t="s">
        <v>28</v>
      </c>
      <c r="AX831" s="15" t="s">
        <v>71</v>
      </c>
      <c r="AY831" s="166" t="s">
        <v>128</v>
      </c>
    </row>
    <row r="832" spans="2:51" s="13" customFormat="1" ht="12" hidden="1">
      <c r="B832" s="151"/>
      <c r="D832" s="152" t="s">
        <v>140</v>
      </c>
      <c r="E832" s="153" t="s">
        <v>1</v>
      </c>
      <c r="F832" s="154" t="s">
        <v>167</v>
      </c>
      <c r="H832" s="153" t="s">
        <v>1</v>
      </c>
      <c r="L832" s="151"/>
      <c r="M832" s="155"/>
      <c r="N832" s="156"/>
      <c r="O832" s="156"/>
      <c r="P832" s="156"/>
      <c r="Q832" s="156"/>
      <c r="R832" s="156"/>
      <c r="S832" s="156"/>
      <c r="T832" s="157"/>
      <c r="AT832" s="153" t="s">
        <v>140</v>
      </c>
      <c r="AU832" s="153" t="s">
        <v>78</v>
      </c>
      <c r="AV832" s="13" t="s">
        <v>76</v>
      </c>
      <c r="AW832" s="13" t="s">
        <v>28</v>
      </c>
      <c r="AX832" s="13" t="s">
        <v>71</v>
      </c>
      <c r="AY832" s="153" t="s">
        <v>128</v>
      </c>
    </row>
    <row r="833" spans="2:51" s="14" customFormat="1" ht="12" hidden="1">
      <c r="B833" s="158"/>
      <c r="D833" s="152" t="s">
        <v>140</v>
      </c>
      <c r="E833" s="159" t="s">
        <v>1</v>
      </c>
      <c r="F833" s="160" t="s">
        <v>839</v>
      </c>
      <c r="H833" s="161">
        <v>2.8</v>
      </c>
      <c r="I833" s="13"/>
      <c r="L833" s="158"/>
      <c r="M833" s="162"/>
      <c r="N833" s="163"/>
      <c r="O833" s="163"/>
      <c r="P833" s="163"/>
      <c r="Q833" s="163"/>
      <c r="R833" s="163"/>
      <c r="S833" s="163"/>
      <c r="T833" s="164"/>
      <c r="AT833" s="159" t="s">
        <v>140</v>
      </c>
      <c r="AU833" s="159" t="s">
        <v>78</v>
      </c>
      <c r="AV833" s="14" t="s">
        <v>78</v>
      </c>
      <c r="AW833" s="14" t="s">
        <v>28</v>
      </c>
      <c r="AX833" s="14" t="s">
        <v>71</v>
      </c>
      <c r="AY833" s="159" t="s">
        <v>128</v>
      </c>
    </row>
    <row r="834" spans="2:51" s="14" customFormat="1" ht="12" hidden="1">
      <c r="B834" s="158"/>
      <c r="D834" s="152" t="s">
        <v>140</v>
      </c>
      <c r="E834" s="159" t="s">
        <v>1</v>
      </c>
      <c r="F834" s="160" t="s">
        <v>840</v>
      </c>
      <c r="H834" s="161">
        <v>2.8</v>
      </c>
      <c r="L834" s="158"/>
      <c r="M834" s="162"/>
      <c r="N834" s="163"/>
      <c r="O834" s="163"/>
      <c r="P834" s="163"/>
      <c r="Q834" s="163"/>
      <c r="R834" s="163"/>
      <c r="S834" s="163"/>
      <c r="T834" s="164"/>
      <c r="AT834" s="159" t="s">
        <v>140</v>
      </c>
      <c r="AU834" s="159" t="s">
        <v>78</v>
      </c>
      <c r="AV834" s="14" t="s">
        <v>78</v>
      </c>
      <c r="AW834" s="14" t="s">
        <v>28</v>
      </c>
      <c r="AX834" s="14" t="s">
        <v>71</v>
      </c>
      <c r="AY834" s="159" t="s">
        <v>128</v>
      </c>
    </row>
    <row r="835" spans="2:51" s="14" customFormat="1" ht="12" hidden="1">
      <c r="B835" s="158"/>
      <c r="D835" s="152" t="s">
        <v>140</v>
      </c>
      <c r="E835" s="159" t="s">
        <v>1</v>
      </c>
      <c r="F835" s="160" t="s">
        <v>841</v>
      </c>
      <c r="H835" s="161">
        <v>2.9</v>
      </c>
      <c r="L835" s="158"/>
      <c r="M835" s="162"/>
      <c r="N835" s="163"/>
      <c r="O835" s="163"/>
      <c r="P835" s="163"/>
      <c r="Q835" s="163"/>
      <c r="R835" s="163"/>
      <c r="S835" s="163"/>
      <c r="T835" s="164"/>
      <c r="AT835" s="159" t="s">
        <v>140</v>
      </c>
      <c r="AU835" s="159" t="s">
        <v>78</v>
      </c>
      <c r="AV835" s="14" t="s">
        <v>78</v>
      </c>
      <c r="AW835" s="14" t="s">
        <v>28</v>
      </c>
      <c r="AX835" s="14" t="s">
        <v>71</v>
      </c>
      <c r="AY835" s="159" t="s">
        <v>128</v>
      </c>
    </row>
    <row r="836" spans="2:51" s="14" customFormat="1" ht="12" hidden="1">
      <c r="B836" s="158"/>
      <c r="D836" s="152" t="s">
        <v>140</v>
      </c>
      <c r="E836" s="159" t="s">
        <v>1</v>
      </c>
      <c r="F836" s="160" t="s">
        <v>842</v>
      </c>
      <c r="H836" s="161">
        <v>2.9</v>
      </c>
      <c r="L836" s="158"/>
      <c r="M836" s="162"/>
      <c r="N836" s="163"/>
      <c r="O836" s="163"/>
      <c r="P836" s="163"/>
      <c r="Q836" s="163"/>
      <c r="R836" s="163"/>
      <c r="S836" s="163"/>
      <c r="T836" s="164"/>
      <c r="AT836" s="159" t="s">
        <v>140</v>
      </c>
      <c r="AU836" s="159" t="s">
        <v>78</v>
      </c>
      <c r="AV836" s="14" t="s">
        <v>78</v>
      </c>
      <c r="AW836" s="14" t="s">
        <v>28</v>
      </c>
      <c r="AX836" s="14" t="s">
        <v>71</v>
      </c>
      <c r="AY836" s="159" t="s">
        <v>128</v>
      </c>
    </row>
    <row r="837" spans="2:51" s="14" customFormat="1" ht="12" hidden="1">
      <c r="B837" s="158"/>
      <c r="D837" s="152" t="s">
        <v>140</v>
      </c>
      <c r="E837" s="159" t="s">
        <v>1</v>
      </c>
      <c r="F837" s="160" t="s">
        <v>844</v>
      </c>
      <c r="H837" s="161">
        <v>2.8</v>
      </c>
      <c r="L837" s="158"/>
      <c r="M837" s="162"/>
      <c r="N837" s="163"/>
      <c r="O837" s="163"/>
      <c r="P837" s="163"/>
      <c r="Q837" s="163"/>
      <c r="R837" s="163"/>
      <c r="S837" s="163"/>
      <c r="T837" s="164"/>
      <c r="AT837" s="159" t="s">
        <v>140</v>
      </c>
      <c r="AU837" s="159" t="s">
        <v>78</v>
      </c>
      <c r="AV837" s="14" t="s">
        <v>78</v>
      </c>
      <c r="AW837" s="14" t="s">
        <v>28</v>
      </c>
      <c r="AX837" s="14" t="s">
        <v>71</v>
      </c>
      <c r="AY837" s="159" t="s">
        <v>128</v>
      </c>
    </row>
    <row r="838" spans="2:51" s="14" customFormat="1" ht="12" hidden="1">
      <c r="B838" s="158"/>
      <c r="D838" s="152" t="s">
        <v>140</v>
      </c>
      <c r="E838" s="159" t="s">
        <v>1</v>
      </c>
      <c r="F838" s="160" t="s">
        <v>845</v>
      </c>
      <c r="H838" s="161">
        <v>2.8</v>
      </c>
      <c r="L838" s="158"/>
      <c r="M838" s="162"/>
      <c r="N838" s="163"/>
      <c r="O838" s="163"/>
      <c r="P838" s="163"/>
      <c r="Q838" s="163"/>
      <c r="R838" s="163"/>
      <c r="S838" s="163"/>
      <c r="T838" s="164"/>
      <c r="AT838" s="159" t="s">
        <v>140</v>
      </c>
      <c r="AU838" s="159" t="s">
        <v>78</v>
      </c>
      <c r="AV838" s="14" t="s">
        <v>78</v>
      </c>
      <c r="AW838" s="14" t="s">
        <v>28</v>
      </c>
      <c r="AX838" s="14" t="s">
        <v>71</v>
      </c>
      <c r="AY838" s="159" t="s">
        <v>128</v>
      </c>
    </row>
    <row r="839" spans="2:51" s="14" customFormat="1" ht="12" hidden="1">
      <c r="B839" s="158"/>
      <c r="D839" s="152" t="s">
        <v>140</v>
      </c>
      <c r="E839" s="159" t="s">
        <v>1</v>
      </c>
      <c r="F839" s="160" t="s">
        <v>846</v>
      </c>
      <c r="H839" s="161">
        <v>2.8</v>
      </c>
      <c r="L839" s="158"/>
      <c r="M839" s="162"/>
      <c r="N839" s="163"/>
      <c r="O839" s="163"/>
      <c r="P839" s="163"/>
      <c r="Q839" s="163"/>
      <c r="R839" s="163"/>
      <c r="S839" s="163"/>
      <c r="T839" s="164"/>
      <c r="AT839" s="159" t="s">
        <v>140</v>
      </c>
      <c r="AU839" s="159" t="s">
        <v>78</v>
      </c>
      <c r="AV839" s="14" t="s">
        <v>78</v>
      </c>
      <c r="AW839" s="14" t="s">
        <v>28</v>
      </c>
      <c r="AX839" s="14" t="s">
        <v>71</v>
      </c>
      <c r="AY839" s="159" t="s">
        <v>128</v>
      </c>
    </row>
    <row r="840" spans="2:51" s="15" customFormat="1" ht="12" hidden="1">
      <c r="B840" s="165"/>
      <c r="D840" s="152" t="s">
        <v>140</v>
      </c>
      <c r="E840" s="166" t="s">
        <v>1</v>
      </c>
      <c r="F840" s="167" t="s">
        <v>149</v>
      </c>
      <c r="H840" s="168">
        <v>19.8</v>
      </c>
      <c r="L840" s="165"/>
      <c r="M840" s="169"/>
      <c r="N840" s="170"/>
      <c r="O840" s="170"/>
      <c r="P840" s="170"/>
      <c r="Q840" s="170"/>
      <c r="R840" s="170"/>
      <c r="S840" s="170"/>
      <c r="T840" s="171"/>
      <c r="AT840" s="166" t="s">
        <v>140</v>
      </c>
      <c r="AU840" s="166" t="s">
        <v>78</v>
      </c>
      <c r="AV840" s="15" t="s">
        <v>138</v>
      </c>
      <c r="AW840" s="15" t="s">
        <v>28</v>
      </c>
      <c r="AX840" s="15" t="s">
        <v>71</v>
      </c>
      <c r="AY840" s="166" t="s">
        <v>128</v>
      </c>
    </row>
    <row r="841" spans="2:51" s="16" customFormat="1" ht="12" hidden="1">
      <c r="B841" s="172"/>
      <c r="D841" s="152" t="s">
        <v>140</v>
      </c>
      <c r="E841" s="173" t="s">
        <v>1</v>
      </c>
      <c r="F841" s="174" t="s">
        <v>187</v>
      </c>
      <c r="H841" s="175">
        <v>71.09999999999997</v>
      </c>
      <c r="L841" s="172"/>
      <c r="M841" s="176"/>
      <c r="N841" s="177"/>
      <c r="O841" s="177"/>
      <c r="P841" s="177"/>
      <c r="Q841" s="177"/>
      <c r="R841" s="177"/>
      <c r="S841" s="177"/>
      <c r="T841" s="178"/>
      <c r="AT841" s="173" t="s">
        <v>140</v>
      </c>
      <c r="AU841" s="173" t="s">
        <v>78</v>
      </c>
      <c r="AV841" s="16" t="s">
        <v>137</v>
      </c>
      <c r="AW841" s="16" t="s">
        <v>28</v>
      </c>
      <c r="AX841" s="16" t="s">
        <v>76</v>
      </c>
      <c r="AY841" s="173" t="s">
        <v>128</v>
      </c>
    </row>
    <row r="842" spans="1:65" s="2" customFormat="1" ht="24.2" customHeight="1">
      <c r="A842" s="30"/>
      <c r="B842" s="137"/>
      <c r="C842" s="138" t="s">
        <v>883</v>
      </c>
      <c r="D842" s="138" t="s">
        <v>133</v>
      </c>
      <c r="E842" s="139" t="s">
        <v>884</v>
      </c>
      <c r="F842" s="140" t="s">
        <v>885</v>
      </c>
      <c r="G842" s="141" t="s">
        <v>136</v>
      </c>
      <c r="H842" s="142">
        <v>86.5</v>
      </c>
      <c r="I842" s="143"/>
      <c r="J842" s="143">
        <f>ROUND(I842*H842,2)</f>
        <v>0</v>
      </c>
      <c r="K842" s="144"/>
      <c r="L842" s="31"/>
      <c r="M842" s="145" t="s">
        <v>1</v>
      </c>
      <c r="N842" s="146" t="s">
        <v>36</v>
      </c>
      <c r="O842" s="147">
        <v>0.08</v>
      </c>
      <c r="P842" s="147">
        <f>O842*H842</f>
        <v>6.92</v>
      </c>
      <c r="Q842" s="147">
        <v>0.0001</v>
      </c>
      <c r="R842" s="147">
        <f>Q842*H842</f>
        <v>0.00865</v>
      </c>
      <c r="S842" s="147">
        <v>0</v>
      </c>
      <c r="T842" s="148">
        <f>S842*H842</f>
        <v>0</v>
      </c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R842" s="149" t="s">
        <v>390</v>
      </c>
      <c r="AT842" s="149" t="s">
        <v>133</v>
      </c>
      <c r="AU842" s="149" t="s">
        <v>78</v>
      </c>
      <c r="AY842" s="18" t="s">
        <v>128</v>
      </c>
      <c r="BE842" s="150">
        <f>IF(N842="základní",J842,0)</f>
        <v>0</v>
      </c>
      <c r="BF842" s="150">
        <f>IF(N842="snížená",J842,0)</f>
        <v>0</v>
      </c>
      <c r="BG842" s="150">
        <f>IF(N842="zákl. přenesená",J842,0)</f>
        <v>0</v>
      </c>
      <c r="BH842" s="150">
        <f>IF(N842="sníž. přenesená",J842,0)</f>
        <v>0</v>
      </c>
      <c r="BI842" s="150">
        <f>IF(N842="nulová",J842,0)</f>
        <v>0</v>
      </c>
      <c r="BJ842" s="18" t="s">
        <v>76</v>
      </c>
      <c r="BK842" s="150">
        <f>ROUND(I842*H842,2)</f>
        <v>0</v>
      </c>
      <c r="BL842" s="18" t="s">
        <v>390</v>
      </c>
      <c r="BM842" s="149" t="s">
        <v>886</v>
      </c>
    </row>
    <row r="843" spans="1:65" s="2" customFormat="1" ht="21.75" customHeight="1">
      <c r="A843" s="30"/>
      <c r="B843" s="137"/>
      <c r="C843" s="138" t="s">
        <v>887</v>
      </c>
      <c r="D843" s="138" t="s">
        <v>133</v>
      </c>
      <c r="E843" s="139" t="s">
        <v>888</v>
      </c>
      <c r="F843" s="140" t="s">
        <v>889</v>
      </c>
      <c r="G843" s="141" t="s">
        <v>136</v>
      </c>
      <c r="H843" s="142">
        <v>86.5</v>
      </c>
      <c r="I843" s="143"/>
      <c r="J843" s="143">
        <f>ROUND(I843*H843,2)</f>
        <v>0</v>
      </c>
      <c r="K843" s="144"/>
      <c r="L843" s="31"/>
      <c r="M843" s="145" t="s">
        <v>1</v>
      </c>
      <c r="N843" s="146" t="s">
        <v>36</v>
      </c>
      <c r="O843" s="147">
        <v>0.12</v>
      </c>
      <c r="P843" s="147">
        <f>O843*H843</f>
        <v>10.379999999999999</v>
      </c>
      <c r="Q843" s="147">
        <v>0.0007</v>
      </c>
      <c r="R843" s="147">
        <f>Q843*H843</f>
        <v>0.06055</v>
      </c>
      <c r="S843" s="147">
        <v>0</v>
      </c>
      <c r="T843" s="148">
        <f>S843*H843</f>
        <v>0</v>
      </c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R843" s="149" t="s">
        <v>390</v>
      </c>
      <c r="AT843" s="149" t="s">
        <v>133</v>
      </c>
      <c r="AU843" s="149" t="s">
        <v>78</v>
      </c>
      <c r="AY843" s="18" t="s">
        <v>128</v>
      </c>
      <c r="BE843" s="150">
        <f>IF(N843="základní",J843,0)</f>
        <v>0</v>
      </c>
      <c r="BF843" s="150">
        <f>IF(N843="snížená",J843,0)</f>
        <v>0</v>
      </c>
      <c r="BG843" s="150">
        <f>IF(N843="zákl. přenesená",J843,0)</f>
        <v>0</v>
      </c>
      <c r="BH843" s="150">
        <f>IF(N843="sníž. přenesená",J843,0)</f>
        <v>0</v>
      </c>
      <c r="BI843" s="150">
        <f>IF(N843="nulová",J843,0)</f>
        <v>0</v>
      </c>
      <c r="BJ843" s="18" t="s">
        <v>76</v>
      </c>
      <c r="BK843" s="150">
        <f>ROUND(I843*H843,2)</f>
        <v>0</v>
      </c>
      <c r="BL843" s="18" t="s">
        <v>390</v>
      </c>
      <c r="BM843" s="149" t="s">
        <v>890</v>
      </c>
    </row>
    <row r="844" spans="1:65" s="2" customFormat="1" ht="24.2" customHeight="1">
      <c r="A844" s="30"/>
      <c r="B844" s="137"/>
      <c r="C844" s="138" t="s">
        <v>891</v>
      </c>
      <c r="D844" s="138" t="s">
        <v>133</v>
      </c>
      <c r="E844" s="139" t="s">
        <v>892</v>
      </c>
      <c r="F844" s="140" t="s">
        <v>893</v>
      </c>
      <c r="G844" s="141" t="s">
        <v>136</v>
      </c>
      <c r="H844" s="142">
        <v>10.07</v>
      </c>
      <c r="I844" s="143"/>
      <c r="J844" s="143">
        <f>ROUND(I844*H844,2)</f>
        <v>0</v>
      </c>
      <c r="K844" s="144"/>
      <c r="L844" s="31"/>
      <c r="M844" s="145" t="s">
        <v>1</v>
      </c>
      <c r="N844" s="146" t="s">
        <v>36</v>
      </c>
      <c r="O844" s="147">
        <v>3.5</v>
      </c>
      <c r="P844" s="147">
        <f>O844*H844</f>
        <v>35.245000000000005</v>
      </c>
      <c r="Q844" s="147">
        <v>0.0171</v>
      </c>
      <c r="R844" s="147">
        <f>Q844*H844</f>
        <v>0.17219700000000002</v>
      </c>
      <c r="S844" s="147">
        <v>0</v>
      </c>
      <c r="T844" s="148">
        <f>S844*H844</f>
        <v>0</v>
      </c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R844" s="149" t="s">
        <v>390</v>
      </c>
      <c r="AT844" s="149" t="s">
        <v>133</v>
      </c>
      <c r="AU844" s="149" t="s">
        <v>78</v>
      </c>
      <c r="AY844" s="18" t="s">
        <v>128</v>
      </c>
      <c r="BE844" s="150">
        <f>IF(N844="základní",J844,0)</f>
        <v>0</v>
      </c>
      <c r="BF844" s="150">
        <f>IF(N844="snížená",J844,0)</f>
        <v>0</v>
      </c>
      <c r="BG844" s="150">
        <f>IF(N844="zákl. přenesená",J844,0)</f>
        <v>0</v>
      </c>
      <c r="BH844" s="150">
        <f>IF(N844="sníž. přenesená",J844,0)</f>
        <v>0</v>
      </c>
      <c r="BI844" s="150">
        <f>IF(N844="nulová",J844,0)</f>
        <v>0</v>
      </c>
      <c r="BJ844" s="18" t="s">
        <v>76</v>
      </c>
      <c r="BK844" s="150">
        <f>ROUND(I844*H844,2)</f>
        <v>0</v>
      </c>
      <c r="BL844" s="18" t="s">
        <v>390</v>
      </c>
      <c r="BM844" s="149" t="s">
        <v>894</v>
      </c>
    </row>
    <row r="845" spans="2:51" s="14" customFormat="1" ht="12">
      <c r="B845" s="158"/>
      <c r="D845" s="152" t="s">
        <v>140</v>
      </c>
      <c r="E845" s="159" t="s">
        <v>1</v>
      </c>
      <c r="F845" s="160" t="s">
        <v>895</v>
      </c>
      <c r="H845" s="161">
        <v>2.28</v>
      </c>
      <c r="L845" s="158"/>
      <c r="M845" s="162"/>
      <c r="N845" s="163"/>
      <c r="O845" s="163"/>
      <c r="P845" s="163"/>
      <c r="Q845" s="163"/>
      <c r="R845" s="163"/>
      <c r="S845" s="163"/>
      <c r="T845" s="164"/>
      <c r="AT845" s="159" t="s">
        <v>140</v>
      </c>
      <c r="AU845" s="159" t="s">
        <v>78</v>
      </c>
      <c r="AV845" s="14" t="s">
        <v>78</v>
      </c>
      <c r="AW845" s="14" t="s">
        <v>28</v>
      </c>
      <c r="AX845" s="14" t="s">
        <v>71</v>
      </c>
      <c r="AY845" s="159" t="s">
        <v>128</v>
      </c>
    </row>
    <row r="846" spans="2:51" s="14" customFormat="1" ht="12">
      <c r="B846" s="158"/>
      <c r="D846" s="152" t="s">
        <v>140</v>
      </c>
      <c r="E846" s="159" t="s">
        <v>1</v>
      </c>
      <c r="F846" s="160" t="s">
        <v>896</v>
      </c>
      <c r="H846" s="161">
        <v>3.23</v>
      </c>
      <c r="L846" s="158"/>
      <c r="M846" s="162"/>
      <c r="N846" s="163"/>
      <c r="O846" s="163"/>
      <c r="P846" s="163"/>
      <c r="Q846" s="163"/>
      <c r="R846" s="163"/>
      <c r="S846" s="163"/>
      <c r="T846" s="164"/>
      <c r="AT846" s="159" t="s">
        <v>140</v>
      </c>
      <c r="AU846" s="159" t="s">
        <v>78</v>
      </c>
      <c r="AV846" s="14" t="s">
        <v>78</v>
      </c>
      <c r="AW846" s="14" t="s">
        <v>28</v>
      </c>
      <c r="AX846" s="14" t="s">
        <v>71</v>
      </c>
      <c r="AY846" s="159" t="s">
        <v>128</v>
      </c>
    </row>
    <row r="847" spans="2:51" s="14" customFormat="1" ht="12">
      <c r="B847" s="158"/>
      <c r="D847" s="152" t="s">
        <v>140</v>
      </c>
      <c r="E847" s="159" t="s">
        <v>1</v>
      </c>
      <c r="F847" s="160" t="s">
        <v>897</v>
      </c>
      <c r="H847" s="161">
        <v>2.28</v>
      </c>
      <c r="L847" s="158"/>
      <c r="M847" s="162"/>
      <c r="N847" s="163"/>
      <c r="O847" s="163"/>
      <c r="P847" s="163"/>
      <c r="Q847" s="163"/>
      <c r="R847" s="163"/>
      <c r="S847" s="163"/>
      <c r="T847" s="164"/>
      <c r="AT847" s="159" t="s">
        <v>140</v>
      </c>
      <c r="AU847" s="159" t="s">
        <v>78</v>
      </c>
      <c r="AV847" s="14" t="s">
        <v>78</v>
      </c>
      <c r="AW847" s="14" t="s">
        <v>28</v>
      </c>
      <c r="AX847" s="14" t="s">
        <v>71</v>
      </c>
      <c r="AY847" s="159" t="s">
        <v>128</v>
      </c>
    </row>
    <row r="848" spans="2:51" s="14" customFormat="1" ht="12">
      <c r="B848" s="158"/>
      <c r="D848" s="152" t="s">
        <v>140</v>
      </c>
      <c r="E848" s="159" t="s">
        <v>1</v>
      </c>
      <c r="F848" s="160" t="s">
        <v>898</v>
      </c>
      <c r="H848" s="161">
        <v>2.28</v>
      </c>
      <c r="L848" s="158"/>
      <c r="M848" s="162"/>
      <c r="N848" s="163"/>
      <c r="O848" s="163"/>
      <c r="P848" s="163"/>
      <c r="Q848" s="163"/>
      <c r="R848" s="163"/>
      <c r="S848" s="163"/>
      <c r="T848" s="164"/>
      <c r="AT848" s="159" t="s">
        <v>140</v>
      </c>
      <c r="AU848" s="159" t="s">
        <v>78</v>
      </c>
      <c r="AV848" s="14" t="s">
        <v>78</v>
      </c>
      <c r="AW848" s="14" t="s">
        <v>28</v>
      </c>
      <c r="AX848" s="14" t="s">
        <v>71</v>
      </c>
      <c r="AY848" s="159" t="s">
        <v>128</v>
      </c>
    </row>
    <row r="849" spans="2:51" s="16" customFormat="1" ht="12">
      <c r="B849" s="172"/>
      <c r="D849" s="152" t="s">
        <v>140</v>
      </c>
      <c r="E849" s="173" t="s">
        <v>1</v>
      </c>
      <c r="F849" s="174" t="s">
        <v>187</v>
      </c>
      <c r="H849" s="175">
        <v>10.069999999999999</v>
      </c>
      <c r="L849" s="172"/>
      <c r="M849" s="176"/>
      <c r="N849" s="177"/>
      <c r="O849" s="177"/>
      <c r="P849" s="177"/>
      <c r="Q849" s="177"/>
      <c r="R849" s="177"/>
      <c r="S849" s="177"/>
      <c r="T849" s="178"/>
      <c r="AT849" s="173" t="s">
        <v>140</v>
      </c>
      <c r="AU849" s="173" t="s">
        <v>78</v>
      </c>
      <c r="AV849" s="16" t="s">
        <v>137</v>
      </c>
      <c r="AW849" s="16" t="s">
        <v>28</v>
      </c>
      <c r="AX849" s="16" t="s">
        <v>76</v>
      </c>
      <c r="AY849" s="173" t="s">
        <v>128</v>
      </c>
    </row>
    <row r="850" spans="1:65" s="2" customFormat="1" ht="33" customHeight="1">
      <c r="A850" s="30"/>
      <c r="B850" s="137"/>
      <c r="C850" s="138" t="s">
        <v>899</v>
      </c>
      <c r="D850" s="138" t="s">
        <v>133</v>
      </c>
      <c r="E850" s="139" t="s">
        <v>900</v>
      </c>
      <c r="F850" s="140" t="s">
        <v>901</v>
      </c>
      <c r="G850" s="141" t="s">
        <v>449</v>
      </c>
      <c r="H850" s="142">
        <v>1665.164</v>
      </c>
      <c r="I850" s="143"/>
      <c r="J850" s="143">
        <f>ROUND(I850*H850,2)</f>
        <v>0</v>
      </c>
      <c r="K850" s="144"/>
      <c r="L850" s="31"/>
      <c r="M850" s="145" t="s">
        <v>1</v>
      </c>
      <c r="N850" s="146" t="s">
        <v>36</v>
      </c>
      <c r="O850" s="147">
        <v>0</v>
      </c>
      <c r="P850" s="147">
        <f>O850*H850</f>
        <v>0</v>
      </c>
      <c r="Q850" s="147">
        <v>0</v>
      </c>
      <c r="R850" s="147">
        <f>Q850*H850</f>
        <v>0</v>
      </c>
      <c r="S850" s="147">
        <v>0</v>
      </c>
      <c r="T850" s="148">
        <f>S850*H850</f>
        <v>0</v>
      </c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R850" s="149" t="s">
        <v>390</v>
      </c>
      <c r="AT850" s="149" t="s">
        <v>133</v>
      </c>
      <c r="AU850" s="149" t="s">
        <v>78</v>
      </c>
      <c r="AY850" s="18" t="s">
        <v>128</v>
      </c>
      <c r="BE850" s="150">
        <f>IF(N850="základní",J850,0)</f>
        <v>0</v>
      </c>
      <c r="BF850" s="150">
        <f>IF(N850="snížená",J850,0)</f>
        <v>0</v>
      </c>
      <c r="BG850" s="150">
        <f>IF(N850="zákl. přenesená",J850,0)</f>
        <v>0</v>
      </c>
      <c r="BH850" s="150">
        <f>IF(N850="sníž. přenesená",J850,0)</f>
        <v>0</v>
      </c>
      <c r="BI850" s="150">
        <f>IF(N850="nulová",J850,0)</f>
        <v>0</v>
      </c>
      <c r="BJ850" s="18" t="s">
        <v>76</v>
      </c>
      <c r="BK850" s="150">
        <f>ROUND(I850*H850,2)</f>
        <v>0</v>
      </c>
      <c r="BL850" s="18" t="s">
        <v>390</v>
      </c>
      <c r="BM850" s="149" t="s">
        <v>902</v>
      </c>
    </row>
    <row r="851" spans="2:63" s="12" customFormat="1" ht="22.9" customHeight="1">
      <c r="B851" s="125"/>
      <c r="D851" s="126" t="s">
        <v>70</v>
      </c>
      <c r="E851" s="135" t="s">
        <v>903</v>
      </c>
      <c r="F851" s="135" t="s">
        <v>904</v>
      </c>
      <c r="J851" s="136">
        <f>BK851</f>
        <v>0</v>
      </c>
      <c r="L851" s="125"/>
      <c r="M851" s="129"/>
      <c r="N851" s="130"/>
      <c r="O851" s="130"/>
      <c r="P851" s="131">
        <f>SUM(P852:P865)</f>
        <v>98.72399999999999</v>
      </c>
      <c r="Q851" s="130"/>
      <c r="R851" s="131">
        <f>SUM(R852:R865)</f>
        <v>0</v>
      </c>
      <c r="S851" s="130"/>
      <c r="T851" s="132">
        <f>SUM(T852:T865)</f>
        <v>1.368</v>
      </c>
      <c r="AR851" s="126" t="s">
        <v>78</v>
      </c>
      <c r="AT851" s="133" t="s">
        <v>70</v>
      </c>
      <c r="AU851" s="133" t="s">
        <v>76</v>
      </c>
      <c r="AY851" s="126" t="s">
        <v>128</v>
      </c>
      <c r="BK851" s="134">
        <f>SUM(BK852:BK865)</f>
        <v>0</v>
      </c>
    </row>
    <row r="852" spans="1:65" s="2" customFormat="1" ht="24.2" customHeight="1">
      <c r="A852" s="30"/>
      <c r="B852" s="137"/>
      <c r="C852" s="138" t="s">
        <v>905</v>
      </c>
      <c r="D852" s="138" t="s">
        <v>133</v>
      </c>
      <c r="E852" s="139" t="s">
        <v>906</v>
      </c>
      <c r="F852" s="140" t="s">
        <v>907</v>
      </c>
      <c r="G852" s="141" t="s">
        <v>460</v>
      </c>
      <c r="H852" s="142">
        <v>57</v>
      </c>
      <c r="I852" s="143"/>
      <c r="J852" s="143">
        <f>ROUND(I852*H852,2)</f>
        <v>0</v>
      </c>
      <c r="K852" s="144"/>
      <c r="L852" s="31"/>
      <c r="M852" s="145" t="s">
        <v>1</v>
      </c>
      <c r="N852" s="146" t="s">
        <v>36</v>
      </c>
      <c r="O852" s="147">
        <v>1.682</v>
      </c>
      <c r="P852" s="147">
        <f>O852*H852</f>
        <v>95.874</v>
      </c>
      <c r="Q852" s="147">
        <v>0</v>
      </c>
      <c r="R852" s="147">
        <f>Q852*H852</f>
        <v>0</v>
      </c>
      <c r="S852" s="147">
        <v>0</v>
      </c>
      <c r="T852" s="148">
        <f>S852*H852</f>
        <v>0</v>
      </c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R852" s="149" t="s">
        <v>390</v>
      </c>
      <c r="AT852" s="149" t="s">
        <v>133</v>
      </c>
      <c r="AU852" s="149" t="s">
        <v>78</v>
      </c>
      <c r="AY852" s="18" t="s">
        <v>128</v>
      </c>
      <c r="BE852" s="150">
        <f>IF(N852="základní",J852,0)</f>
        <v>0</v>
      </c>
      <c r="BF852" s="150">
        <f>IF(N852="snížená",J852,0)</f>
        <v>0</v>
      </c>
      <c r="BG852" s="150">
        <f>IF(N852="zákl. přenesená",J852,0)</f>
        <v>0</v>
      </c>
      <c r="BH852" s="150">
        <f>IF(N852="sníž. přenesená",J852,0)</f>
        <v>0</v>
      </c>
      <c r="BI852" s="150">
        <f>IF(N852="nulová",J852,0)</f>
        <v>0</v>
      </c>
      <c r="BJ852" s="18" t="s">
        <v>76</v>
      </c>
      <c r="BK852" s="150">
        <f>ROUND(I852*H852,2)</f>
        <v>0</v>
      </c>
      <c r="BL852" s="18" t="s">
        <v>390</v>
      </c>
      <c r="BM852" s="149" t="s">
        <v>908</v>
      </c>
    </row>
    <row r="853" spans="2:51" s="13" customFormat="1" ht="12">
      <c r="B853" s="151"/>
      <c r="D853" s="152" t="s">
        <v>140</v>
      </c>
      <c r="E853" s="153" t="s">
        <v>1</v>
      </c>
      <c r="F853" s="154" t="s">
        <v>909</v>
      </c>
      <c r="H853" s="153" t="s">
        <v>1</v>
      </c>
      <c r="L853" s="151"/>
      <c r="M853" s="155"/>
      <c r="N853" s="156"/>
      <c r="O853" s="156"/>
      <c r="P853" s="156"/>
      <c r="Q853" s="156"/>
      <c r="R853" s="156"/>
      <c r="S853" s="156"/>
      <c r="T853" s="157"/>
      <c r="AT853" s="153" t="s">
        <v>140</v>
      </c>
      <c r="AU853" s="153" t="s">
        <v>78</v>
      </c>
      <c r="AV853" s="13" t="s">
        <v>76</v>
      </c>
      <c r="AW853" s="13" t="s">
        <v>28</v>
      </c>
      <c r="AX853" s="13" t="s">
        <v>71</v>
      </c>
      <c r="AY853" s="153" t="s">
        <v>128</v>
      </c>
    </row>
    <row r="854" spans="2:51" s="14" customFormat="1" ht="12">
      <c r="B854" s="158"/>
      <c r="D854" s="152" t="s">
        <v>140</v>
      </c>
      <c r="E854" s="159" t="s">
        <v>1</v>
      </c>
      <c r="F854" s="160" t="s">
        <v>791</v>
      </c>
      <c r="H854" s="161">
        <v>12</v>
      </c>
      <c r="L854" s="158"/>
      <c r="M854" s="162"/>
      <c r="N854" s="163"/>
      <c r="O854" s="163"/>
      <c r="P854" s="163"/>
      <c r="Q854" s="163"/>
      <c r="R854" s="163"/>
      <c r="S854" s="163"/>
      <c r="T854" s="164"/>
      <c r="AT854" s="159" t="s">
        <v>140</v>
      </c>
      <c r="AU854" s="159" t="s">
        <v>78</v>
      </c>
      <c r="AV854" s="14" t="s">
        <v>78</v>
      </c>
      <c r="AW854" s="14" t="s">
        <v>28</v>
      </c>
      <c r="AX854" s="14" t="s">
        <v>71</v>
      </c>
      <c r="AY854" s="159" t="s">
        <v>128</v>
      </c>
    </row>
    <row r="855" spans="2:51" s="14" customFormat="1" ht="12">
      <c r="B855" s="158"/>
      <c r="D855" s="152" t="s">
        <v>140</v>
      </c>
      <c r="E855" s="159" t="s">
        <v>1</v>
      </c>
      <c r="F855" s="160" t="s">
        <v>910</v>
      </c>
      <c r="H855" s="161">
        <v>13</v>
      </c>
      <c r="L855" s="158"/>
      <c r="M855" s="162"/>
      <c r="N855" s="163"/>
      <c r="O855" s="163"/>
      <c r="P855" s="163"/>
      <c r="Q855" s="163"/>
      <c r="R855" s="163"/>
      <c r="S855" s="163"/>
      <c r="T855" s="164"/>
      <c r="AT855" s="159" t="s">
        <v>140</v>
      </c>
      <c r="AU855" s="159" t="s">
        <v>78</v>
      </c>
      <c r="AV855" s="14" t="s">
        <v>78</v>
      </c>
      <c r="AW855" s="14" t="s">
        <v>28</v>
      </c>
      <c r="AX855" s="14" t="s">
        <v>71</v>
      </c>
      <c r="AY855" s="159" t="s">
        <v>128</v>
      </c>
    </row>
    <row r="856" spans="2:51" s="14" customFormat="1" ht="12">
      <c r="B856" s="158"/>
      <c r="D856" s="152" t="s">
        <v>140</v>
      </c>
      <c r="E856" s="159" t="s">
        <v>1</v>
      </c>
      <c r="F856" s="160" t="s">
        <v>793</v>
      </c>
      <c r="H856" s="161">
        <v>16</v>
      </c>
      <c r="L856" s="158"/>
      <c r="M856" s="162"/>
      <c r="N856" s="163"/>
      <c r="O856" s="163"/>
      <c r="P856" s="163"/>
      <c r="Q856" s="163"/>
      <c r="R856" s="163"/>
      <c r="S856" s="163"/>
      <c r="T856" s="164"/>
      <c r="AT856" s="159" t="s">
        <v>140</v>
      </c>
      <c r="AU856" s="159" t="s">
        <v>78</v>
      </c>
      <c r="AV856" s="14" t="s">
        <v>78</v>
      </c>
      <c r="AW856" s="14" t="s">
        <v>28</v>
      </c>
      <c r="AX856" s="14" t="s">
        <v>71</v>
      </c>
      <c r="AY856" s="159" t="s">
        <v>128</v>
      </c>
    </row>
    <row r="857" spans="2:51" s="14" customFormat="1" ht="12">
      <c r="B857" s="158"/>
      <c r="D857" s="152" t="s">
        <v>140</v>
      </c>
      <c r="E857" s="159" t="s">
        <v>1</v>
      </c>
      <c r="F857" s="160" t="s">
        <v>794</v>
      </c>
      <c r="H857" s="161">
        <v>16</v>
      </c>
      <c r="L857" s="158"/>
      <c r="M857" s="162"/>
      <c r="N857" s="163"/>
      <c r="O857" s="163"/>
      <c r="P857" s="163"/>
      <c r="Q857" s="163"/>
      <c r="R857" s="163"/>
      <c r="S857" s="163"/>
      <c r="T857" s="164"/>
      <c r="AT857" s="159" t="s">
        <v>140</v>
      </c>
      <c r="AU857" s="159" t="s">
        <v>78</v>
      </c>
      <c r="AV857" s="14" t="s">
        <v>78</v>
      </c>
      <c r="AW857" s="14" t="s">
        <v>28</v>
      </c>
      <c r="AX857" s="14" t="s">
        <v>71</v>
      </c>
      <c r="AY857" s="159" t="s">
        <v>128</v>
      </c>
    </row>
    <row r="858" spans="2:51" s="16" customFormat="1" ht="12">
      <c r="B858" s="172"/>
      <c r="D858" s="152" t="s">
        <v>140</v>
      </c>
      <c r="E858" s="173" t="s">
        <v>1</v>
      </c>
      <c r="F858" s="174" t="s">
        <v>187</v>
      </c>
      <c r="H858" s="175">
        <v>57</v>
      </c>
      <c r="L858" s="172"/>
      <c r="M858" s="176"/>
      <c r="N858" s="177"/>
      <c r="O858" s="177"/>
      <c r="P858" s="177"/>
      <c r="Q858" s="177"/>
      <c r="R858" s="177"/>
      <c r="S858" s="177"/>
      <c r="T858" s="178"/>
      <c r="AT858" s="173" t="s">
        <v>140</v>
      </c>
      <c r="AU858" s="173" t="s">
        <v>78</v>
      </c>
      <c r="AV858" s="16" t="s">
        <v>137</v>
      </c>
      <c r="AW858" s="16" t="s">
        <v>28</v>
      </c>
      <c r="AX858" s="16" t="s">
        <v>76</v>
      </c>
      <c r="AY858" s="173" t="s">
        <v>128</v>
      </c>
    </row>
    <row r="859" spans="1:65" s="2" customFormat="1" ht="24.2" customHeight="1">
      <c r="A859" s="30"/>
      <c r="B859" s="137"/>
      <c r="C859" s="138" t="s">
        <v>911</v>
      </c>
      <c r="D859" s="138" t="s">
        <v>133</v>
      </c>
      <c r="E859" s="139" t="s">
        <v>912</v>
      </c>
      <c r="F859" s="140" t="s">
        <v>913</v>
      </c>
      <c r="G859" s="141" t="s">
        <v>460</v>
      </c>
      <c r="H859" s="142">
        <v>57</v>
      </c>
      <c r="I859" s="143"/>
      <c r="J859" s="143">
        <f>ROUND(I859*H859,2)</f>
        <v>0</v>
      </c>
      <c r="K859" s="144"/>
      <c r="L859" s="31"/>
      <c r="M859" s="145" t="s">
        <v>1</v>
      </c>
      <c r="N859" s="146" t="s">
        <v>36</v>
      </c>
      <c r="O859" s="147">
        <v>0.05</v>
      </c>
      <c r="P859" s="147">
        <f>O859*H859</f>
        <v>2.85</v>
      </c>
      <c r="Q859" s="147">
        <v>0</v>
      </c>
      <c r="R859" s="147">
        <f>Q859*H859</f>
        <v>0</v>
      </c>
      <c r="S859" s="147">
        <v>0.024</v>
      </c>
      <c r="T859" s="148">
        <f>S859*H859</f>
        <v>1.368</v>
      </c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R859" s="149" t="s">
        <v>390</v>
      </c>
      <c r="AT859" s="149" t="s">
        <v>133</v>
      </c>
      <c r="AU859" s="149" t="s">
        <v>78</v>
      </c>
      <c r="AY859" s="18" t="s">
        <v>128</v>
      </c>
      <c r="BE859" s="150">
        <f>IF(N859="základní",J859,0)</f>
        <v>0</v>
      </c>
      <c r="BF859" s="150">
        <f>IF(N859="snížená",J859,0)</f>
        <v>0</v>
      </c>
      <c r="BG859" s="150">
        <f>IF(N859="zákl. přenesená",J859,0)</f>
        <v>0</v>
      </c>
      <c r="BH859" s="150">
        <f>IF(N859="sníž. přenesená",J859,0)</f>
        <v>0</v>
      </c>
      <c r="BI859" s="150">
        <f>IF(N859="nulová",J859,0)</f>
        <v>0</v>
      </c>
      <c r="BJ859" s="18" t="s">
        <v>76</v>
      </c>
      <c r="BK859" s="150">
        <f>ROUND(I859*H859,2)</f>
        <v>0</v>
      </c>
      <c r="BL859" s="18" t="s">
        <v>390</v>
      </c>
      <c r="BM859" s="149" t="s">
        <v>914</v>
      </c>
    </row>
    <row r="860" spans="2:51" s="14" customFormat="1" ht="12">
      <c r="B860" s="158"/>
      <c r="D860" s="152" t="s">
        <v>140</v>
      </c>
      <c r="E860" s="159" t="s">
        <v>1</v>
      </c>
      <c r="F860" s="160" t="s">
        <v>791</v>
      </c>
      <c r="H860" s="161">
        <v>12</v>
      </c>
      <c r="L860" s="158"/>
      <c r="M860" s="162"/>
      <c r="N860" s="163"/>
      <c r="O860" s="163"/>
      <c r="P860" s="163"/>
      <c r="Q860" s="163"/>
      <c r="R860" s="163"/>
      <c r="S860" s="163"/>
      <c r="T860" s="164"/>
      <c r="AT860" s="159" t="s">
        <v>140</v>
      </c>
      <c r="AU860" s="159" t="s">
        <v>78</v>
      </c>
      <c r="AV860" s="14" t="s">
        <v>78</v>
      </c>
      <c r="AW860" s="14" t="s">
        <v>28</v>
      </c>
      <c r="AX860" s="14" t="s">
        <v>71</v>
      </c>
      <c r="AY860" s="159" t="s">
        <v>128</v>
      </c>
    </row>
    <row r="861" spans="2:51" s="14" customFormat="1" ht="12">
      <c r="B861" s="158"/>
      <c r="D861" s="152" t="s">
        <v>140</v>
      </c>
      <c r="E861" s="159" t="s">
        <v>1</v>
      </c>
      <c r="F861" s="160" t="s">
        <v>910</v>
      </c>
      <c r="H861" s="161">
        <v>13</v>
      </c>
      <c r="L861" s="158"/>
      <c r="M861" s="162"/>
      <c r="N861" s="163"/>
      <c r="O861" s="163"/>
      <c r="P861" s="163"/>
      <c r="Q861" s="163"/>
      <c r="R861" s="163"/>
      <c r="S861" s="163"/>
      <c r="T861" s="164"/>
      <c r="AT861" s="159" t="s">
        <v>140</v>
      </c>
      <c r="AU861" s="159" t="s">
        <v>78</v>
      </c>
      <c r="AV861" s="14" t="s">
        <v>78</v>
      </c>
      <c r="AW861" s="14" t="s">
        <v>28</v>
      </c>
      <c r="AX861" s="14" t="s">
        <v>71</v>
      </c>
      <c r="AY861" s="159" t="s">
        <v>128</v>
      </c>
    </row>
    <row r="862" spans="2:51" s="14" customFormat="1" ht="12">
      <c r="B862" s="158"/>
      <c r="D862" s="152" t="s">
        <v>140</v>
      </c>
      <c r="E862" s="159" t="s">
        <v>1</v>
      </c>
      <c r="F862" s="160" t="s">
        <v>793</v>
      </c>
      <c r="H862" s="161">
        <v>16</v>
      </c>
      <c r="L862" s="158"/>
      <c r="M862" s="162"/>
      <c r="N862" s="163"/>
      <c r="O862" s="163"/>
      <c r="P862" s="163"/>
      <c r="Q862" s="163"/>
      <c r="R862" s="163"/>
      <c r="S862" s="163"/>
      <c r="T862" s="164"/>
      <c r="AT862" s="159" t="s">
        <v>140</v>
      </c>
      <c r="AU862" s="159" t="s">
        <v>78</v>
      </c>
      <c r="AV862" s="14" t="s">
        <v>78</v>
      </c>
      <c r="AW862" s="14" t="s">
        <v>28</v>
      </c>
      <c r="AX862" s="14" t="s">
        <v>71</v>
      </c>
      <c r="AY862" s="159" t="s">
        <v>128</v>
      </c>
    </row>
    <row r="863" spans="2:51" s="14" customFormat="1" ht="12">
      <c r="B863" s="158"/>
      <c r="D863" s="152" t="s">
        <v>140</v>
      </c>
      <c r="E863" s="159" t="s">
        <v>1</v>
      </c>
      <c r="F863" s="160" t="s">
        <v>794</v>
      </c>
      <c r="H863" s="161">
        <v>16</v>
      </c>
      <c r="L863" s="158"/>
      <c r="M863" s="162"/>
      <c r="N863" s="163"/>
      <c r="O863" s="163"/>
      <c r="P863" s="163"/>
      <c r="Q863" s="163"/>
      <c r="R863" s="163"/>
      <c r="S863" s="163"/>
      <c r="T863" s="164"/>
      <c r="AT863" s="159" t="s">
        <v>140</v>
      </c>
      <c r="AU863" s="159" t="s">
        <v>78</v>
      </c>
      <c r="AV863" s="14" t="s">
        <v>78</v>
      </c>
      <c r="AW863" s="14" t="s">
        <v>28</v>
      </c>
      <c r="AX863" s="14" t="s">
        <v>71</v>
      </c>
      <c r="AY863" s="159" t="s">
        <v>128</v>
      </c>
    </row>
    <row r="864" spans="2:51" s="16" customFormat="1" ht="12">
      <c r="B864" s="172"/>
      <c r="D864" s="152" t="s">
        <v>140</v>
      </c>
      <c r="E864" s="173" t="s">
        <v>1</v>
      </c>
      <c r="F864" s="174" t="s">
        <v>187</v>
      </c>
      <c r="H864" s="175">
        <v>57</v>
      </c>
      <c r="L864" s="172"/>
      <c r="M864" s="176"/>
      <c r="N864" s="177"/>
      <c r="O864" s="177"/>
      <c r="P864" s="177"/>
      <c r="Q864" s="177"/>
      <c r="R864" s="177"/>
      <c r="S864" s="177"/>
      <c r="T864" s="178"/>
      <c r="AT864" s="173" t="s">
        <v>140</v>
      </c>
      <c r="AU864" s="173" t="s">
        <v>78</v>
      </c>
      <c r="AV864" s="16" t="s">
        <v>137</v>
      </c>
      <c r="AW864" s="16" t="s">
        <v>28</v>
      </c>
      <c r="AX864" s="16" t="s">
        <v>76</v>
      </c>
      <c r="AY864" s="173" t="s">
        <v>128</v>
      </c>
    </row>
    <row r="865" spans="1:65" s="2" customFormat="1" ht="24.2" customHeight="1">
      <c r="A865" s="30"/>
      <c r="B865" s="137"/>
      <c r="C865" s="138" t="s">
        <v>915</v>
      </c>
      <c r="D865" s="138" t="s">
        <v>133</v>
      </c>
      <c r="E865" s="139" t="s">
        <v>916</v>
      </c>
      <c r="F865" s="140" t="s">
        <v>917</v>
      </c>
      <c r="G865" s="141" t="s">
        <v>449</v>
      </c>
      <c r="H865" s="142">
        <v>70.965</v>
      </c>
      <c r="I865" s="143"/>
      <c r="J865" s="143">
        <f>ROUND(I865*H865,2)</f>
        <v>0</v>
      </c>
      <c r="K865" s="144"/>
      <c r="L865" s="31"/>
      <c r="M865" s="145" t="s">
        <v>1</v>
      </c>
      <c r="N865" s="146" t="s">
        <v>36</v>
      </c>
      <c r="O865" s="147">
        <v>0</v>
      </c>
      <c r="P865" s="147">
        <f>O865*H865</f>
        <v>0</v>
      </c>
      <c r="Q865" s="147">
        <v>0</v>
      </c>
      <c r="R865" s="147">
        <f>Q865*H865</f>
        <v>0</v>
      </c>
      <c r="S865" s="147">
        <v>0</v>
      </c>
      <c r="T865" s="148">
        <f>S865*H865</f>
        <v>0</v>
      </c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R865" s="149" t="s">
        <v>390</v>
      </c>
      <c r="AT865" s="149" t="s">
        <v>133</v>
      </c>
      <c r="AU865" s="149" t="s">
        <v>78</v>
      </c>
      <c r="AY865" s="18" t="s">
        <v>128</v>
      </c>
      <c r="BE865" s="150">
        <f>IF(N865="základní",J865,0)</f>
        <v>0</v>
      </c>
      <c r="BF865" s="150">
        <f>IF(N865="snížená",J865,0)</f>
        <v>0</v>
      </c>
      <c r="BG865" s="150">
        <f>IF(N865="zákl. přenesená",J865,0)</f>
        <v>0</v>
      </c>
      <c r="BH865" s="150">
        <f>IF(N865="sníž. přenesená",J865,0)</f>
        <v>0</v>
      </c>
      <c r="BI865" s="150">
        <f>IF(N865="nulová",J865,0)</f>
        <v>0</v>
      </c>
      <c r="BJ865" s="18" t="s">
        <v>76</v>
      </c>
      <c r="BK865" s="150">
        <f>ROUND(I865*H865,2)</f>
        <v>0</v>
      </c>
      <c r="BL865" s="18" t="s">
        <v>390</v>
      </c>
      <c r="BM865" s="149" t="s">
        <v>918</v>
      </c>
    </row>
    <row r="866" spans="2:63" s="12" customFormat="1" ht="22.9" customHeight="1">
      <c r="B866" s="125"/>
      <c r="D866" s="126" t="s">
        <v>70</v>
      </c>
      <c r="E866" s="135" t="s">
        <v>919</v>
      </c>
      <c r="F866" s="135" t="s">
        <v>920</v>
      </c>
      <c r="J866" s="136">
        <f>BK866</f>
        <v>0</v>
      </c>
      <c r="L866" s="125"/>
      <c r="M866" s="129"/>
      <c r="N866" s="130"/>
      <c r="O866" s="130"/>
      <c r="P866" s="131">
        <f>SUM(P867:P879)</f>
        <v>40.914500000000004</v>
      </c>
      <c r="Q866" s="130"/>
      <c r="R866" s="131">
        <f>SUM(R867:R879)</f>
        <v>0.49305</v>
      </c>
      <c r="S866" s="130"/>
      <c r="T866" s="132">
        <f>SUM(T867:T879)</f>
        <v>0</v>
      </c>
      <c r="AR866" s="126" t="s">
        <v>78</v>
      </c>
      <c r="AT866" s="133" t="s">
        <v>70</v>
      </c>
      <c r="AU866" s="133" t="s">
        <v>76</v>
      </c>
      <c r="AY866" s="126" t="s">
        <v>128</v>
      </c>
      <c r="BK866" s="134">
        <f>SUM(BK867:BK879)</f>
        <v>0</v>
      </c>
    </row>
    <row r="867" spans="1:65" s="2" customFormat="1" ht="24.2" customHeight="1">
      <c r="A867" s="30"/>
      <c r="B867" s="137"/>
      <c r="C867" s="138" t="s">
        <v>921</v>
      </c>
      <c r="D867" s="138" t="s">
        <v>133</v>
      </c>
      <c r="E867" s="139" t="s">
        <v>922</v>
      </c>
      <c r="F867" s="140" t="s">
        <v>923</v>
      </c>
      <c r="G867" s="141" t="s">
        <v>136</v>
      </c>
      <c r="H867" s="142">
        <v>86.5</v>
      </c>
      <c r="I867" s="143"/>
      <c r="J867" s="143">
        <f>ROUND(I867*H867,2)</f>
        <v>0</v>
      </c>
      <c r="K867" s="144"/>
      <c r="L867" s="31"/>
      <c r="M867" s="145" t="s">
        <v>1</v>
      </c>
      <c r="N867" s="146" t="s">
        <v>36</v>
      </c>
      <c r="O867" s="147">
        <v>0.113</v>
      </c>
      <c r="P867" s="147">
        <f>O867*H867</f>
        <v>9.7745</v>
      </c>
      <c r="Q867" s="147">
        <v>0.0003</v>
      </c>
      <c r="R867" s="147">
        <f>Q867*H867</f>
        <v>0.025949999999999997</v>
      </c>
      <c r="S867" s="147">
        <v>0</v>
      </c>
      <c r="T867" s="148">
        <f>S867*H867</f>
        <v>0</v>
      </c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R867" s="149" t="s">
        <v>390</v>
      </c>
      <c r="AT867" s="149" t="s">
        <v>133</v>
      </c>
      <c r="AU867" s="149" t="s">
        <v>78</v>
      </c>
      <c r="AY867" s="18" t="s">
        <v>128</v>
      </c>
      <c r="BE867" s="150">
        <f>IF(N867="základní",J867,0)</f>
        <v>0</v>
      </c>
      <c r="BF867" s="150">
        <f>IF(N867="snížená",J867,0)</f>
        <v>0</v>
      </c>
      <c r="BG867" s="150">
        <f>IF(N867="zákl. přenesená",J867,0)</f>
        <v>0</v>
      </c>
      <c r="BH867" s="150">
        <f>IF(N867="sníž. přenesená",J867,0)</f>
        <v>0</v>
      </c>
      <c r="BI867" s="150">
        <f>IF(N867="nulová",J867,0)</f>
        <v>0</v>
      </c>
      <c r="BJ867" s="18" t="s">
        <v>76</v>
      </c>
      <c r="BK867" s="150">
        <f>ROUND(I867*H867,2)</f>
        <v>0</v>
      </c>
      <c r="BL867" s="18" t="s">
        <v>390</v>
      </c>
      <c r="BM867" s="149" t="s">
        <v>924</v>
      </c>
    </row>
    <row r="868" spans="2:51" s="14" customFormat="1" ht="12">
      <c r="B868" s="158"/>
      <c r="D868" s="152" t="s">
        <v>140</v>
      </c>
      <c r="E868" s="159" t="s">
        <v>1</v>
      </c>
      <c r="F868" s="160" t="s">
        <v>239</v>
      </c>
      <c r="H868" s="161">
        <v>17.3</v>
      </c>
      <c r="L868" s="158"/>
      <c r="M868" s="162"/>
      <c r="N868" s="163"/>
      <c r="O868" s="163"/>
      <c r="P868" s="163"/>
      <c r="Q868" s="163"/>
      <c r="R868" s="163"/>
      <c r="S868" s="163"/>
      <c r="T868" s="164"/>
      <c r="AT868" s="159" t="s">
        <v>140</v>
      </c>
      <c r="AU868" s="159" t="s">
        <v>78</v>
      </c>
      <c r="AV868" s="14" t="s">
        <v>78</v>
      </c>
      <c r="AW868" s="14" t="s">
        <v>28</v>
      </c>
      <c r="AX868" s="14" t="s">
        <v>71</v>
      </c>
      <c r="AY868" s="159" t="s">
        <v>128</v>
      </c>
    </row>
    <row r="869" spans="2:51" s="14" customFormat="1" ht="12">
      <c r="B869" s="158"/>
      <c r="D869" s="152" t="s">
        <v>140</v>
      </c>
      <c r="E869" s="159" t="s">
        <v>1</v>
      </c>
      <c r="F869" s="160" t="s">
        <v>240</v>
      </c>
      <c r="H869" s="161">
        <v>23.4</v>
      </c>
      <c r="L869" s="158"/>
      <c r="M869" s="162"/>
      <c r="N869" s="163"/>
      <c r="O869" s="163"/>
      <c r="P869" s="163"/>
      <c r="Q869" s="163"/>
      <c r="R869" s="163"/>
      <c r="S869" s="163"/>
      <c r="T869" s="164"/>
      <c r="AT869" s="159" t="s">
        <v>140</v>
      </c>
      <c r="AU869" s="159" t="s">
        <v>78</v>
      </c>
      <c r="AV869" s="14" t="s">
        <v>78</v>
      </c>
      <c r="AW869" s="14" t="s">
        <v>28</v>
      </c>
      <c r="AX869" s="14" t="s">
        <v>71</v>
      </c>
      <c r="AY869" s="159" t="s">
        <v>128</v>
      </c>
    </row>
    <row r="870" spans="2:51" s="14" customFormat="1" ht="12">
      <c r="B870" s="158"/>
      <c r="D870" s="152" t="s">
        <v>140</v>
      </c>
      <c r="E870" s="159" t="s">
        <v>1</v>
      </c>
      <c r="F870" s="160" t="s">
        <v>241</v>
      </c>
      <c r="H870" s="161">
        <v>22.9</v>
      </c>
      <c r="L870" s="158"/>
      <c r="M870" s="162"/>
      <c r="N870" s="163"/>
      <c r="O870" s="163"/>
      <c r="P870" s="163"/>
      <c r="Q870" s="163"/>
      <c r="R870" s="163"/>
      <c r="S870" s="163"/>
      <c r="T870" s="164"/>
      <c r="AT870" s="159" t="s">
        <v>140</v>
      </c>
      <c r="AU870" s="159" t="s">
        <v>78</v>
      </c>
      <c r="AV870" s="14" t="s">
        <v>78</v>
      </c>
      <c r="AW870" s="14" t="s">
        <v>28</v>
      </c>
      <c r="AX870" s="14" t="s">
        <v>71</v>
      </c>
      <c r="AY870" s="159" t="s">
        <v>128</v>
      </c>
    </row>
    <row r="871" spans="2:51" s="14" customFormat="1" ht="12">
      <c r="B871" s="158"/>
      <c r="D871" s="152" t="s">
        <v>140</v>
      </c>
      <c r="E871" s="159" t="s">
        <v>1</v>
      </c>
      <c r="F871" s="160" t="s">
        <v>242</v>
      </c>
      <c r="H871" s="161">
        <v>22.9</v>
      </c>
      <c r="L871" s="158"/>
      <c r="M871" s="162"/>
      <c r="N871" s="163"/>
      <c r="O871" s="163"/>
      <c r="P871" s="163"/>
      <c r="Q871" s="163"/>
      <c r="R871" s="163"/>
      <c r="S871" s="163"/>
      <c r="T871" s="164"/>
      <c r="AT871" s="159" t="s">
        <v>140</v>
      </c>
      <c r="AU871" s="159" t="s">
        <v>78</v>
      </c>
      <c r="AV871" s="14" t="s">
        <v>78</v>
      </c>
      <c r="AW871" s="14" t="s">
        <v>28</v>
      </c>
      <c r="AX871" s="14" t="s">
        <v>71</v>
      </c>
      <c r="AY871" s="159" t="s">
        <v>128</v>
      </c>
    </row>
    <row r="872" spans="2:51" s="16" customFormat="1" ht="12">
      <c r="B872" s="172"/>
      <c r="D872" s="152" t="s">
        <v>140</v>
      </c>
      <c r="E872" s="173" t="s">
        <v>1</v>
      </c>
      <c r="F872" s="174" t="s">
        <v>187</v>
      </c>
      <c r="H872" s="175">
        <v>86.5</v>
      </c>
      <c r="L872" s="172"/>
      <c r="M872" s="176"/>
      <c r="N872" s="177"/>
      <c r="O872" s="177"/>
      <c r="P872" s="177"/>
      <c r="Q872" s="177"/>
      <c r="R872" s="177"/>
      <c r="S872" s="177"/>
      <c r="T872" s="178"/>
      <c r="AT872" s="173" t="s">
        <v>140</v>
      </c>
      <c r="AU872" s="173" t="s">
        <v>78</v>
      </c>
      <c r="AV872" s="16" t="s">
        <v>137</v>
      </c>
      <c r="AW872" s="16" t="s">
        <v>28</v>
      </c>
      <c r="AX872" s="16" t="s">
        <v>76</v>
      </c>
      <c r="AY872" s="173" t="s">
        <v>128</v>
      </c>
    </row>
    <row r="873" spans="1:65" s="2" customFormat="1" ht="24.2" customHeight="1">
      <c r="A873" s="30"/>
      <c r="B873" s="137"/>
      <c r="C873" s="138" t="s">
        <v>925</v>
      </c>
      <c r="D873" s="138" t="s">
        <v>133</v>
      </c>
      <c r="E873" s="139" t="s">
        <v>926</v>
      </c>
      <c r="F873" s="140" t="s">
        <v>927</v>
      </c>
      <c r="G873" s="141" t="s">
        <v>136</v>
      </c>
      <c r="H873" s="142">
        <v>86.5</v>
      </c>
      <c r="I873" s="143"/>
      <c r="J873" s="143">
        <f>ROUND(I873*H873,2)</f>
        <v>0</v>
      </c>
      <c r="K873" s="144"/>
      <c r="L873" s="31"/>
      <c r="M873" s="145" t="s">
        <v>1</v>
      </c>
      <c r="N873" s="146" t="s">
        <v>36</v>
      </c>
      <c r="O873" s="147">
        <v>0.36</v>
      </c>
      <c r="P873" s="147">
        <f>O873*H873</f>
        <v>31.14</v>
      </c>
      <c r="Q873" s="147">
        <v>0.0054</v>
      </c>
      <c r="R873" s="147">
        <f>Q873*H873</f>
        <v>0.4671</v>
      </c>
      <c r="S873" s="147">
        <v>0</v>
      </c>
      <c r="T873" s="148">
        <f>S873*H873</f>
        <v>0</v>
      </c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R873" s="149" t="s">
        <v>390</v>
      </c>
      <c r="AT873" s="149" t="s">
        <v>133</v>
      </c>
      <c r="AU873" s="149" t="s">
        <v>78</v>
      </c>
      <c r="AY873" s="18" t="s">
        <v>128</v>
      </c>
      <c r="BE873" s="150">
        <f>IF(N873="základní",J873,0)</f>
        <v>0</v>
      </c>
      <c r="BF873" s="150">
        <f>IF(N873="snížená",J873,0)</f>
        <v>0</v>
      </c>
      <c r="BG873" s="150">
        <f>IF(N873="zákl. přenesená",J873,0)</f>
        <v>0</v>
      </c>
      <c r="BH873" s="150">
        <f>IF(N873="sníž. přenesená",J873,0)</f>
        <v>0</v>
      </c>
      <c r="BI873" s="150">
        <f>IF(N873="nulová",J873,0)</f>
        <v>0</v>
      </c>
      <c r="BJ873" s="18" t="s">
        <v>76</v>
      </c>
      <c r="BK873" s="150">
        <f>ROUND(I873*H873,2)</f>
        <v>0</v>
      </c>
      <c r="BL873" s="18" t="s">
        <v>390</v>
      </c>
      <c r="BM873" s="149" t="s">
        <v>928</v>
      </c>
    </row>
    <row r="874" spans="2:51" s="14" customFormat="1" ht="12">
      <c r="B874" s="158"/>
      <c r="D874" s="152" t="s">
        <v>140</v>
      </c>
      <c r="E874" s="159" t="s">
        <v>1</v>
      </c>
      <c r="F874" s="160" t="s">
        <v>239</v>
      </c>
      <c r="H874" s="161">
        <v>17.3</v>
      </c>
      <c r="L874" s="158"/>
      <c r="M874" s="162"/>
      <c r="N874" s="163"/>
      <c r="O874" s="163"/>
      <c r="P874" s="163"/>
      <c r="Q874" s="163"/>
      <c r="R874" s="163"/>
      <c r="S874" s="163"/>
      <c r="T874" s="164"/>
      <c r="AT874" s="159" t="s">
        <v>140</v>
      </c>
      <c r="AU874" s="159" t="s">
        <v>78</v>
      </c>
      <c r="AV874" s="14" t="s">
        <v>78</v>
      </c>
      <c r="AW874" s="14" t="s">
        <v>28</v>
      </c>
      <c r="AX874" s="14" t="s">
        <v>71</v>
      </c>
      <c r="AY874" s="159" t="s">
        <v>128</v>
      </c>
    </row>
    <row r="875" spans="2:51" s="14" customFormat="1" ht="12">
      <c r="B875" s="158"/>
      <c r="D875" s="152" t="s">
        <v>140</v>
      </c>
      <c r="E875" s="159" t="s">
        <v>1</v>
      </c>
      <c r="F875" s="160" t="s">
        <v>240</v>
      </c>
      <c r="H875" s="161">
        <v>23.4</v>
      </c>
      <c r="L875" s="158"/>
      <c r="M875" s="162"/>
      <c r="N875" s="163"/>
      <c r="O875" s="163"/>
      <c r="P875" s="163"/>
      <c r="Q875" s="163"/>
      <c r="R875" s="163"/>
      <c r="S875" s="163"/>
      <c r="T875" s="164"/>
      <c r="AT875" s="159" t="s">
        <v>140</v>
      </c>
      <c r="AU875" s="159" t="s">
        <v>78</v>
      </c>
      <c r="AV875" s="14" t="s">
        <v>78</v>
      </c>
      <c r="AW875" s="14" t="s">
        <v>28</v>
      </c>
      <c r="AX875" s="14" t="s">
        <v>71</v>
      </c>
      <c r="AY875" s="159" t="s">
        <v>128</v>
      </c>
    </row>
    <row r="876" spans="2:51" s="14" customFormat="1" ht="12">
      <c r="B876" s="158"/>
      <c r="D876" s="152" t="s">
        <v>140</v>
      </c>
      <c r="E876" s="159" t="s">
        <v>1</v>
      </c>
      <c r="F876" s="160" t="s">
        <v>241</v>
      </c>
      <c r="H876" s="161">
        <v>22.9</v>
      </c>
      <c r="L876" s="158"/>
      <c r="M876" s="162"/>
      <c r="N876" s="163"/>
      <c r="O876" s="163"/>
      <c r="P876" s="163"/>
      <c r="Q876" s="163"/>
      <c r="R876" s="163"/>
      <c r="S876" s="163"/>
      <c r="T876" s="164"/>
      <c r="AT876" s="159" t="s">
        <v>140</v>
      </c>
      <c r="AU876" s="159" t="s">
        <v>78</v>
      </c>
      <c r="AV876" s="14" t="s">
        <v>78</v>
      </c>
      <c r="AW876" s="14" t="s">
        <v>28</v>
      </c>
      <c r="AX876" s="14" t="s">
        <v>71</v>
      </c>
      <c r="AY876" s="159" t="s">
        <v>128</v>
      </c>
    </row>
    <row r="877" spans="2:51" s="14" customFormat="1" ht="12">
      <c r="B877" s="158"/>
      <c r="D877" s="152" t="s">
        <v>140</v>
      </c>
      <c r="E877" s="159" t="s">
        <v>1</v>
      </c>
      <c r="F877" s="160" t="s">
        <v>242</v>
      </c>
      <c r="H877" s="161">
        <v>22.9</v>
      </c>
      <c r="L877" s="158"/>
      <c r="M877" s="162"/>
      <c r="N877" s="163"/>
      <c r="O877" s="163"/>
      <c r="P877" s="163"/>
      <c r="Q877" s="163"/>
      <c r="R877" s="163"/>
      <c r="S877" s="163"/>
      <c r="T877" s="164"/>
      <c r="AT877" s="159" t="s">
        <v>140</v>
      </c>
      <c r="AU877" s="159" t="s">
        <v>78</v>
      </c>
      <c r="AV877" s="14" t="s">
        <v>78</v>
      </c>
      <c r="AW877" s="14" t="s">
        <v>28</v>
      </c>
      <c r="AX877" s="14" t="s">
        <v>71</v>
      </c>
      <c r="AY877" s="159" t="s">
        <v>128</v>
      </c>
    </row>
    <row r="878" spans="2:51" s="16" customFormat="1" ht="12">
      <c r="B878" s="172"/>
      <c r="D878" s="152" t="s">
        <v>140</v>
      </c>
      <c r="E878" s="173" t="s">
        <v>1</v>
      </c>
      <c r="F878" s="174" t="s">
        <v>187</v>
      </c>
      <c r="H878" s="175">
        <v>86.5</v>
      </c>
      <c r="L878" s="172"/>
      <c r="M878" s="176"/>
      <c r="N878" s="177"/>
      <c r="O878" s="177"/>
      <c r="P878" s="177"/>
      <c r="Q878" s="177"/>
      <c r="R878" s="177"/>
      <c r="S878" s="177"/>
      <c r="T878" s="178"/>
      <c r="AT878" s="173" t="s">
        <v>140</v>
      </c>
      <c r="AU878" s="173" t="s">
        <v>78</v>
      </c>
      <c r="AV878" s="16" t="s">
        <v>137</v>
      </c>
      <c r="AW878" s="16" t="s">
        <v>28</v>
      </c>
      <c r="AX878" s="16" t="s">
        <v>76</v>
      </c>
      <c r="AY878" s="173" t="s">
        <v>128</v>
      </c>
    </row>
    <row r="879" spans="1:65" s="2" customFormat="1" ht="24.2" customHeight="1">
      <c r="A879" s="30"/>
      <c r="B879" s="137"/>
      <c r="C879" s="138" t="s">
        <v>929</v>
      </c>
      <c r="D879" s="138" t="s">
        <v>133</v>
      </c>
      <c r="E879" s="139" t="s">
        <v>930</v>
      </c>
      <c r="F879" s="140" t="s">
        <v>931</v>
      </c>
      <c r="G879" s="141" t="s">
        <v>449</v>
      </c>
      <c r="H879" s="142">
        <v>1821.69</v>
      </c>
      <c r="I879" s="143"/>
      <c r="J879" s="143">
        <f>ROUND(I879*H879,2)</f>
        <v>0</v>
      </c>
      <c r="K879" s="144"/>
      <c r="L879" s="31"/>
      <c r="M879" s="145" t="s">
        <v>1</v>
      </c>
      <c r="N879" s="146" t="s">
        <v>36</v>
      </c>
      <c r="O879" s="147">
        <v>0</v>
      </c>
      <c r="P879" s="147">
        <f>O879*H879</f>
        <v>0</v>
      </c>
      <c r="Q879" s="147">
        <v>0</v>
      </c>
      <c r="R879" s="147">
        <f>Q879*H879</f>
        <v>0</v>
      </c>
      <c r="S879" s="147">
        <v>0</v>
      </c>
      <c r="T879" s="148">
        <f>S879*H879</f>
        <v>0</v>
      </c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R879" s="149" t="s">
        <v>390</v>
      </c>
      <c r="AT879" s="149" t="s">
        <v>133</v>
      </c>
      <c r="AU879" s="149" t="s">
        <v>78</v>
      </c>
      <c r="AY879" s="18" t="s">
        <v>128</v>
      </c>
      <c r="BE879" s="150">
        <f>IF(N879="základní",J879,0)</f>
        <v>0</v>
      </c>
      <c r="BF879" s="150">
        <f>IF(N879="snížená",J879,0)</f>
        <v>0</v>
      </c>
      <c r="BG879" s="150">
        <f>IF(N879="zákl. přenesená",J879,0)</f>
        <v>0</v>
      </c>
      <c r="BH879" s="150">
        <f>IF(N879="sníž. přenesená",J879,0)</f>
        <v>0</v>
      </c>
      <c r="BI879" s="150">
        <f>IF(N879="nulová",J879,0)</f>
        <v>0</v>
      </c>
      <c r="BJ879" s="18" t="s">
        <v>76</v>
      </c>
      <c r="BK879" s="150">
        <f>ROUND(I879*H879,2)</f>
        <v>0</v>
      </c>
      <c r="BL879" s="18" t="s">
        <v>390</v>
      </c>
      <c r="BM879" s="149" t="s">
        <v>932</v>
      </c>
    </row>
    <row r="880" spans="2:63" s="12" customFormat="1" ht="22.9" customHeight="1">
      <c r="B880" s="125"/>
      <c r="D880" s="126" t="s">
        <v>70</v>
      </c>
      <c r="E880" s="135" t="s">
        <v>933</v>
      </c>
      <c r="F880" s="135" t="s">
        <v>934</v>
      </c>
      <c r="J880" s="136">
        <f>BK880</f>
        <v>0</v>
      </c>
      <c r="L880" s="125"/>
      <c r="M880" s="129"/>
      <c r="N880" s="130"/>
      <c r="O880" s="130"/>
      <c r="P880" s="131">
        <f>SUM(P881:P989)</f>
        <v>844.3913999999999</v>
      </c>
      <c r="Q880" s="130"/>
      <c r="R880" s="131">
        <f>SUM(R881:R989)</f>
        <v>15.350063409999999</v>
      </c>
      <c r="S880" s="130"/>
      <c r="T880" s="132">
        <f>SUM(T881:T989)</f>
        <v>0</v>
      </c>
      <c r="AR880" s="126" t="s">
        <v>78</v>
      </c>
      <c r="AT880" s="133" t="s">
        <v>70</v>
      </c>
      <c r="AU880" s="133" t="s">
        <v>76</v>
      </c>
      <c r="AY880" s="126" t="s">
        <v>128</v>
      </c>
      <c r="BK880" s="134">
        <f>SUM(BK881:BK989)</f>
        <v>0</v>
      </c>
    </row>
    <row r="881" spans="1:65" s="2" customFormat="1" ht="16.5" customHeight="1">
      <c r="A881" s="30"/>
      <c r="B881" s="137"/>
      <c r="C881" s="138" t="s">
        <v>935</v>
      </c>
      <c r="D881" s="138" t="s">
        <v>133</v>
      </c>
      <c r="E881" s="139" t="s">
        <v>936</v>
      </c>
      <c r="F881" s="140" t="s">
        <v>937</v>
      </c>
      <c r="G881" s="141" t="s">
        <v>136</v>
      </c>
      <c r="H881" s="142">
        <v>507.858</v>
      </c>
      <c r="I881" s="143"/>
      <c r="J881" s="143">
        <f>ROUND(I881*H881,2)</f>
        <v>0</v>
      </c>
      <c r="K881" s="144"/>
      <c r="L881" s="31"/>
      <c r="M881" s="145" t="s">
        <v>1</v>
      </c>
      <c r="N881" s="146" t="s">
        <v>36</v>
      </c>
      <c r="O881" s="147">
        <v>0</v>
      </c>
      <c r="P881" s="147">
        <f>O881*H881</f>
        <v>0</v>
      </c>
      <c r="Q881" s="147">
        <v>0</v>
      </c>
      <c r="R881" s="147">
        <f>Q881*H881</f>
        <v>0</v>
      </c>
      <c r="S881" s="147">
        <v>0</v>
      </c>
      <c r="T881" s="148">
        <f>S881*H881</f>
        <v>0</v>
      </c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R881" s="149" t="s">
        <v>390</v>
      </c>
      <c r="AT881" s="149" t="s">
        <v>133</v>
      </c>
      <c r="AU881" s="149" t="s">
        <v>78</v>
      </c>
      <c r="AY881" s="18" t="s">
        <v>128</v>
      </c>
      <c r="BE881" s="150">
        <f>IF(N881="základní",J881,0)</f>
        <v>0</v>
      </c>
      <c r="BF881" s="150">
        <f>IF(N881="snížená",J881,0)</f>
        <v>0</v>
      </c>
      <c r="BG881" s="150">
        <f>IF(N881="zákl. přenesená",J881,0)</f>
        <v>0</v>
      </c>
      <c r="BH881" s="150">
        <f>IF(N881="sníž. přenesená",J881,0)</f>
        <v>0</v>
      </c>
      <c r="BI881" s="150">
        <f>IF(N881="nulová",J881,0)</f>
        <v>0</v>
      </c>
      <c r="BJ881" s="18" t="s">
        <v>76</v>
      </c>
      <c r="BK881" s="150">
        <f>ROUND(I881*H881,2)</f>
        <v>0</v>
      </c>
      <c r="BL881" s="18" t="s">
        <v>390</v>
      </c>
      <c r="BM881" s="149" t="s">
        <v>938</v>
      </c>
    </row>
    <row r="882" spans="2:51" s="13" customFormat="1" ht="12" hidden="1">
      <c r="B882" s="151"/>
      <c r="D882" s="152" t="s">
        <v>140</v>
      </c>
      <c r="E882" s="153" t="s">
        <v>1</v>
      </c>
      <c r="F882" s="154" t="s">
        <v>191</v>
      </c>
      <c r="H882" s="153" t="s">
        <v>1</v>
      </c>
      <c r="L882" s="151"/>
      <c r="M882" s="155"/>
      <c r="N882" s="156"/>
      <c r="O882" s="156"/>
      <c r="P882" s="156"/>
      <c r="Q882" s="156"/>
      <c r="R882" s="156"/>
      <c r="S882" s="156"/>
      <c r="T882" s="157"/>
      <c r="AT882" s="153" t="s">
        <v>140</v>
      </c>
      <c r="AU882" s="153" t="s">
        <v>78</v>
      </c>
      <c r="AV882" s="13" t="s">
        <v>76</v>
      </c>
      <c r="AW882" s="13" t="s">
        <v>28</v>
      </c>
      <c r="AX882" s="13" t="s">
        <v>71</v>
      </c>
      <c r="AY882" s="153" t="s">
        <v>128</v>
      </c>
    </row>
    <row r="883" spans="2:51" s="13" customFormat="1" ht="12" hidden="1">
      <c r="B883" s="151"/>
      <c r="D883" s="152" t="s">
        <v>140</v>
      </c>
      <c r="E883" s="153" t="s">
        <v>1</v>
      </c>
      <c r="F883" s="154" t="s">
        <v>142</v>
      </c>
      <c r="H883" s="153" t="s">
        <v>1</v>
      </c>
      <c r="L883" s="151"/>
      <c r="M883" s="155"/>
      <c r="N883" s="156"/>
      <c r="O883" s="156"/>
      <c r="P883" s="156"/>
      <c r="Q883" s="156"/>
      <c r="R883" s="156"/>
      <c r="S883" s="156"/>
      <c r="T883" s="157"/>
      <c r="AT883" s="153" t="s">
        <v>140</v>
      </c>
      <c r="AU883" s="153" t="s">
        <v>78</v>
      </c>
      <c r="AV883" s="13" t="s">
        <v>76</v>
      </c>
      <c r="AW883" s="13" t="s">
        <v>28</v>
      </c>
      <c r="AX883" s="13" t="s">
        <v>71</v>
      </c>
      <c r="AY883" s="153" t="s">
        <v>128</v>
      </c>
    </row>
    <row r="884" spans="2:51" s="14" customFormat="1" ht="12" hidden="1">
      <c r="B884" s="158"/>
      <c r="D884" s="152" t="s">
        <v>140</v>
      </c>
      <c r="E884" s="159" t="s">
        <v>1</v>
      </c>
      <c r="F884" s="160" t="s">
        <v>939</v>
      </c>
      <c r="H884" s="161">
        <v>19.484</v>
      </c>
      <c r="L884" s="158"/>
      <c r="M884" s="162"/>
      <c r="N884" s="163"/>
      <c r="O884" s="163"/>
      <c r="P884" s="163"/>
      <c r="Q884" s="163"/>
      <c r="R884" s="163"/>
      <c r="S884" s="163"/>
      <c r="T884" s="164"/>
      <c r="AT884" s="159" t="s">
        <v>140</v>
      </c>
      <c r="AU884" s="159" t="s">
        <v>78</v>
      </c>
      <c r="AV884" s="14" t="s">
        <v>78</v>
      </c>
      <c r="AW884" s="14" t="s">
        <v>28</v>
      </c>
      <c r="AX884" s="14" t="s">
        <v>71</v>
      </c>
      <c r="AY884" s="159" t="s">
        <v>128</v>
      </c>
    </row>
    <row r="885" spans="2:51" s="14" customFormat="1" ht="12" hidden="1">
      <c r="B885" s="158"/>
      <c r="D885" s="152" t="s">
        <v>140</v>
      </c>
      <c r="E885" s="159" t="s">
        <v>1</v>
      </c>
      <c r="F885" s="160" t="s">
        <v>940</v>
      </c>
      <c r="H885" s="161">
        <v>19.484</v>
      </c>
      <c r="L885" s="158"/>
      <c r="M885" s="162"/>
      <c r="N885" s="163"/>
      <c r="O885" s="163"/>
      <c r="P885" s="163"/>
      <c r="Q885" s="163"/>
      <c r="R885" s="163"/>
      <c r="S885" s="163"/>
      <c r="T885" s="164"/>
      <c r="AT885" s="159" t="s">
        <v>140</v>
      </c>
      <c r="AU885" s="159" t="s">
        <v>78</v>
      </c>
      <c r="AV885" s="14" t="s">
        <v>78</v>
      </c>
      <c r="AW885" s="14" t="s">
        <v>28</v>
      </c>
      <c r="AX885" s="14" t="s">
        <v>71</v>
      </c>
      <c r="AY885" s="159" t="s">
        <v>128</v>
      </c>
    </row>
    <row r="886" spans="2:51" s="14" customFormat="1" ht="12" hidden="1">
      <c r="B886" s="158"/>
      <c r="D886" s="152" t="s">
        <v>140</v>
      </c>
      <c r="E886" s="159" t="s">
        <v>1</v>
      </c>
      <c r="F886" s="160" t="s">
        <v>941</v>
      </c>
      <c r="H886" s="161">
        <v>15.478</v>
      </c>
      <c r="L886" s="158"/>
      <c r="M886" s="162"/>
      <c r="N886" s="163"/>
      <c r="O886" s="163"/>
      <c r="P886" s="163"/>
      <c r="Q886" s="163"/>
      <c r="R886" s="163"/>
      <c r="S886" s="163"/>
      <c r="T886" s="164"/>
      <c r="AT886" s="159" t="s">
        <v>140</v>
      </c>
      <c r="AU886" s="159" t="s">
        <v>78</v>
      </c>
      <c r="AV886" s="14" t="s">
        <v>78</v>
      </c>
      <c r="AW886" s="14" t="s">
        <v>28</v>
      </c>
      <c r="AX886" s="14" t="s">
        <v>71</v>
      </c>
      <c r="AY886" s="159" t="s">
        <v>128</v>
      </c>
    </row>
    <row r="887" spans="2:51" s="14" customFormat="1" ht="12" hidden="1">
      <c r="B887" s="158"/>
      <c r="D887" s="152" t="s">
        <v>140</v>
      </c>
      <c r="E887" s="159" t="s">
        <v>1</v>
      </c>
      <c r="F887" s="160" t="s">
        <v>942</v>
      </c>
      <c r="H887" s="161">
        <v>15.723</v>
      </c>
      <c r="L887" s="158"/>
      <c r="M887" s="162"/>
      <c r="N887" s="163"/>
      <c r="O887" s="163"/>
      <c r="P887" s="163"/>
      <c r="Q887" s="163"/>
      <c r="R887" s="163"/>
      <c r="S887" s="163"/>
      <c r="T887" s="164"/>
      <c r="AT887" s="159" t="s">
        <v>140</v>
      </c>
      <c r="AU887" s="159" t="s">
        <v>78</v>
      </c>
      <c r="AV887" s="14" t="s">
        <v>78</v>
      </c>
      <c r="AW887" s="14" t="s">
        <v>28</v>
      </c>
      <c r="AX887" s="14" t="s">
        <v>71</v>
      </c>
      <c r="AY887" s="159" t="s">
        <v>128</v>
      </c>
    </row>
    <row r="888" spans="2:51" s="14" customFormat="1" ht="12" hidden="1">
      <c r="B888" s="158"/>
      <c r="D888" s="152" t="s">
        <v>140</v>
      </c>
      <c r="E888" s="159" t="s">
        <v>1</v>
      </c>
      <c r="F888" s="160" t="s">
        <v>943</v>
      </c>
      <c r="H888" s="161">
        <v>16.458</v>
      </c>
      <c r="L888" s="158"/>
      <c r="M888" s="162"/>
      <c r="N888" s="163"/>
      <c r="O888" s="163"/>
      <c r="P888" s="163"/>
      <c r="Q888" s="163"/>
      <c r="R888" s="163"/>
      <c r="S888" s="163"/>
      <c r="T888" s="164"/>
      <c r="AT888" s="159" t="s">
        <v>140</v>
      </c>
      <c r="AU888" s="159" t="s">
        <v>78</v>
      </c>
      <c r="AV888" s="14" t="s">
        <v>78</v>
      </c>
      <c r="AW888" s="14" t="s">
        <v>28</v>
      </c>
      <c r="AX888" s="14" t="s">
        <v>71</v>
      </c>
      <c r="AY888" s="159" t="s">
        <v>128</v>
      </c>
    </row>
    <row r="889" spans="2:51" s="14" customFormat="1" ht="12" hidden="1">
      <c r="B889" s="158"/>
      <c r="D889" s="152" t="s">
        <v>140</v>
      </c>
      <c r="E889" s="159" t="s">
        <v>1</v>
      </c>
      <c r="F889" s="160" t="s">
        <v>944</v>
      </c>
      <c r="H889" s="161">
        <v>15.478</v>
      </c>
      <c r="L889" s="158"/>
      <c r="M889" s="162"/>
      <c r="N889" s="163"/>
      <c r="O889" s="163"/>
      <c r="P889" s="163"/>
      <c r="Q889" s="163"/>
      <c r="R889" s="163"/>
      <c r="S889" s="163"/>
      <c r="T889" s="164"/>
      <c r="AT889" s="159" t="s">
        <v>140</v>
      </c>
      <c r="AU889" s="159" t="s">
        <v>78</v>
      </c>
      <c r="AV889" s="14" t="s">
        <v>78</v>
      </c>
      <c r="AW889" s="14" t="s">
        <v>28</v>
      </c>
      <c r="AX889" s="14" t="s">
        <v>71</v>
      </c>
      <c r="AY889" s="159" t="s">
        <v>128</v>
      </c>
    </row>
    <row r="890" spans="2:51" s="15" customFormat="1" ht="12" hidden="1">
      <c r="B890" s="165"/>
      <c r="D890" s="152" t="s">
        <v>140</v>
      </c>
      <c r="E890" s="166" t="s">
        <v>1</v>
      </c>
      <c r="F890" s="167" t="s">
        <v>149</v>
      </c>
      <c r="H890" s="168">
        <v>102.105</v>
      </c>
      <c r="L890" s="165"/>
      <c r="M890" s="169"/>
      <c r="N890" s="170"/>
      <c r="O890" s="170"/>
      <c r="P890" s="170"/>
      <c r="Q890" s="170"/>
      <c r="R890" s="170"/>
      <c r="S890" s="170"/>
      <c r="T890" s="171"/>
      <c r="AT890" s="166" t="s">
        <v>140</v>
      </c>
      <c r="AU890" s="166" t="s">
        <v>78</v>
      </c>
      <c r="AV890" s="15" t="s">
        <v>138</v>
      </c>
      <c r="AW890" s="15" t="s">
        <v>28</v>
      </c>
      <c r="AX890" s="15" t="s">
        <v>71</v>
      </c>
      <c r="AY890" s="166" t="s">
        <v>128</v>
      </c>
    </row>
    <row r="891" spans="2:51" s="13" customFormat="1" ht="12" hidden="1">
      <c r="B891" s="151"/>
      <c r="D891" s="152" t="s">
        <v>140</v>
      </c>
      <c r="E891" s="153" t="s">
        <v>1</v>
      </c>
      <c r="F891" s="154" t="s">
        <v>150</v>
      </c>
      <c r="H891" s="153" t="s">
        <v>1</v>
      </c>
      <c r="L891" s="151"/>
      <c r="M891" s="155"/>
      <c r="N891" s="156"/>
      <c r="O891" s="156"/>
      <c r="P891" s="156"/>
      <c r="Q891" s="156"/>
      <c r="R891" s="156"/>
      <c r="S891" s="156"/>
      <c r="T891" s="157"/>
      <c r="AT891" s="153" t="s">
        <v>140</v>
      </c>
      <c r="AU891" s="153" t="s">
        <v>78</v>
      </c>
      <c r="AV891" s="13" t="s">
        <v>76</v>
      </c>
      <c r="AW891" s="13" t="s">
        <v>28</v>
      </c>
      <c r="AX891" s="13" t="s">
        <v>71</v>
      </c>
      <c r="AY891" s="153" t="s">
        <v>128</v>
      </c>
    </row>
    <row r="892" spans="2:51" s="14" customFormat="1" ht="12" hidden="1">
      <c r="B892" s="158"/>
      <c r="D892" s="152" t="s">
        <v>140</v>
      </c>
      <c r="E892" s="159" t="s">
        <v>1</v>
      </c>
      <c r="F892" s="160" t="s">
        <v>945</v>
      </c>
      <c r="H892" s="161">
        <v>15.478</v>
      </c>
      <c r="L892" s="158"/>
      <c r="M892" s="162"/>
      <c r="N892" s="163"/>
      <c r="O892" s="163"/>
      <c r="P892" s="163"/>
      <c r="Q892" s="163"/>
      <c r="R892" s="163"/>
      <c r="S892" s="163"/>
      <c r="T892" s="164"/>
      <c r="AT892" s="159" t="s">
        <v>140</v>
      </c>
      <c r="AU892" s="159" t="s">
        <v>78</v>
      </c>
      <c r="AV892" s="14" t="s">
        <v>78</v>
      </c>
      <c r="AW892" s="14" t="s">
        <v>28</v>
      </c>
      <c r="AX892" s="14" t="s">
        <v>71</v>
      </c>
      <c r="AY892" s="159" t="s">
        <v>128</v>
      </c>
    </row>
    <row r="893" spans="2:51" s="14" customFormat="1" ht="12" hidden="1">
      <c r="B893" s="158"/>
      <c r="D893" s="152" t="s">
        <v>140</v>
      </c>
      <c r="E893" s="159" t="s">
        <v>1</v>
      </c>
      <c r="F893" s="160" t="s">
        <v>946</v>
      </c>
      <c r="H893" s="161">
        <v>15.478</v>
      </c>
      <c r="L893" s="158"/>
      <c r="M893" s="162"/>
      <c r="N893" s="163"/>
      <c r="O893" s="163"/>
      <c r="P893" s="163"/>
      <c r="Q893" s="163"/>
      <c r="R893" s="163"/>
      <c r="S893" s="163"/>
      <c r="T893" s="164"/>
      <c r="AT893" s="159" t="s">
        <v>140</v>
      </c>
      <c r="AU893" s="159" t="s">
        <v>78</v>
      </c>
      <c r="AV893" s="14" t="s">
        <v>78</v>
      </c>
      <c r="AW893" s="14" t="s">
        <v>28</v>
      </c>
      <c r="AX893" s="14" t="s">
        <v>71</v>
      </c>
      <c r="AY893" s="159" t="s">
        <v>128</v>
      </c>
    </row>
    <row r="894" spans="2:51" s="14" customFormat="1" ht="12" hidden="1">
      <c r="B894" s="158"/>
      <c r="D894" s="152" t="s">
        <v>140</v>
      </c>
      <c r="E894" s="159" t="s">
        <v>1</v>
      </c>
      <c r="F894" s="160" t="s">
        <v>947</v>
      </c>
      <c r="H894" s="161">
        <v>22.727</v>
      </c>
      <c r="L894" s="158"/>
      <c r="M894" s="162"/>
      <c r="N894" s="163"/>
      <c r="O894" s="163"/>
      <c r="P894" s="163"/>
      <c r="Q894" s="163"/>
      <c r="R894" s="163"/>
      <c r="S894" s="163"/>
      <c r="T894" s="164"/>
      <c r="AT894" s="159" t="s">
        <v>140</v>
      </c>
      <c r="AU894" s="159" t="s">
        <v>78</v>
      </c>
      <c r="AV894" s="14" t="s">
        <v>78</v>
      </c>
      <c r="AW894" s="14" t="s">
        <v>28</v>
      </c>
      <c r="AX894" s="14" t="s">
        <v>71</v>
      </c>
      <c r="AY894" s="159" t="s">
        <v>128</v>
      </c>
    </row>
    <row r="895" spans="2:51" s="14" customFormat="1" ht="22.5" hidden="1">
      <c r="B895" s="158"/>
      <c r="D895" s="152" t="s">
        <v>140</v>
      </c>
      <c r="E895" s="159" t="s">
        <v>1</v>
      </c>
      <c r="F895" s="160" t="s">
        <v>948</v>
      </c>
      <c r="H895" s="161">
        <v>20.219</v>
      </c>
      <c r="L895" s="158"/>
      <c r="M895" s="162"/>
      <c r="N895" s="163"/>
      <c r="O895" s="163"/>
      <c r="P895" s="163"/>
      <c r="Q895" s="163"/>
      <c r="R895" s="163"/>
      <c r="S895" s="163"/>
      <c r="T895" s="164"/>
      <c r="AT895" s="159" t="s">
        <v>140</v>
      </c>
      <c r="AU895" s="159" t="s">
        <v>78</v>
      </c>
      <c r="AV895" s="14" t="s">
        <v>78</v>
      </c>
      <c r="AW895" s="14" t="s">
        <v>28</v>
      </c>
      <c r="AX895" s="14" t="s">
        <v>71</v>
      </c>
      <c r="AY895" s="159" t="s">
        <v>128</v>
      </c>
    </row>
    <row r="896" spans="2:51" s="14" customFormat="1" ht="22.5" hidden="1">
      <c r="B896" s="158"/>
      <c r="D896" s="152" t="s">
        <v>140</v>
      </c>
      <c r="E896" s="159" t="s">
        <v>1</v>
      </c>
      <c r="F896" s="160" t="s">
        <v>949</v>
      </c>
      <c r="H896" s="161">
        <v>19.239</v>
      </c>
      <c r="L896" s="158"/>
      <c r="M896" s="162"/>
      <c r="N896" s="163"/>
      <c r="O896" s="163"/>
      <c r="P896" s="163"/>
      <c r="Q896" s="163"/>
      <c r="R896" s="163"/>
      <c r="S896" s="163"/>
      <c r="T896" s="164"/>
      <c r="AT896" s="159" t="s">
        <v>140</v>
      </c>
      <c r="AU896" s="159" t="s">
        <v>78</v>
      </c>
      <c r="AV896" s="14" t="s">
        <v>78</v>
      </c>
      <c r="AW896" s="14" t="s">
        <v>28</v>
      </c>
      <c r="AX896" s="14" t="s">
        <v>71</v>
      </c>
      <c r="AY896" s="159" t="s">
        <v>128</v>
      </c>
    </row>
    <row r="897" spans="2:51" s="14" customFormat="1" ht="12" hidden="1">
      <c r="B897" s="158"/>
      <c r="D897" s="152" t="s">
        <v>140</v>
      </c>
      <c r="E897" s="159" t="s">
        <v>1</v>
      </c>
      <c r="F897" s="160" t="s">
        <v>950</v>
      </c>
      <c r="H897" s="161">
        <v>15.478</v>
      </c>
      <c r="L897" s="158"/>
      <c r="M897" s="162"/>
      <c r="N897" s="163"/>
      <c r="O897" s="163"/>
      <c r="P897" s="163"/>
      <c r="Q897" s="163"/>
      <c r="R897" s="163"/>
      <c r="S897" s="163"/>
      <c r="T897" s="164"/>
      <c r="AT897" s="159" t="s">
        <v>140</v>
      </c>
      <c r="AU897" s="159" t="s">
        <v>78</v>
      </c>
      <c r="AV897" s="14" t="s">
        <v>78</v>
      </c>
      <c r="AW897" s="14" t="s">
        <v>28</v>
      </c>
      <c r="AX897" s="14" t="s">
        <v>71</v>
      </c>
      <c r="AY897" s="159" t="s">
        <v>128</v>
      </c>
    </row>
    <row r="898" spans="2:51" s="14" customFormat="1" ht="12" hidden="1">
      <c r="B898" s="158"/>
      <c r="D898" s="152" t="s">
        <v>140</v>
      </c>
      <c r="E898" s="159" t="s">
        <v>1</v>
      </c>
      <c r="F898" s="160" t="s">
        <v>951</v>
      </c>
      <c r="H898" s="161">
        <v>15.478</v>
      </c>
      <c r="L898" s="158"/>
      <c r="M898" s="162"/>
      <c r="N898" s="163"/>
      <c r="O898" s="163"/>
      <c r="P898" s="163"/>
      <c r="Q898" s="163"/>
      <c r="R898" s="163"/>
      <c r="S898" s="163"/>
      <c r="T898" s="164"/>
      <c r="AT898" s="159" t="s">
        <v>140</v>
      </c>
      <c r="AU898" s="159" t="s">
        <v>78</v>
      </c>
      <c r="AV898" s="14" t="s">
        <v>78</v>
      </c>
      <c r="AW898" s="14" t="s">
        <v>28</v>
      </c>
      <c r="AX898" s="14" t="s">
        <v>71</v>
      </c>
      <c r="AY898" s="159" t="s">
        <v>128</v>
      </c>
    </row>
    <row r="899" spans="2:51" s="15" customFormat="1" ht="12" hidden="1">
      <c r="B899" s="165"/>
      <c r="D899" s="152" t="s">
        <v>140</v>
      </c>
      <c r="E899" s="166" t="s">
        <v>1</v>
      </c>
      <c r="F899" s="167" t="s">
        <v>149</v>
      </c>
      <c r="H899" s="168">
        <v>124.097</v>
      </c>
      <c r="L899" s="165"/>
      <c r="M899" s="169"/>
      <c r="N899" s="170"/>
      <c r="O899" s="170"/>
      <c r="P899" s="170"/>
      <c r="Q899" s="170"/>
      <c r="R899" s="170"/>
      <c r="S899" s="170"/>
      <c r="T899" s="171"/>
      <c r="AT899" s="166" t="s">
        <v>140</v>
      </c>
      <c r="AU899" s="166" t="s">
        <v>78</v>
      </c>
      <c r="AV899" s="15" t="s">
        <v>138</v>
      </c>
      <c r="AW899" s="15" t="s">
        <v>28</v>
      </c>
      <c r="AX899" s="15" t="s">
        <v>71</v>
      </c>
      <c r="AY899" s="166" t="s">
        <v>128</v>
      </c>
    </row>
    <row r="900" spans="2:51" s="13" customFormat="1" ht="12" hidden="1">
      <c r="B900" s="151"/>
      <c r="D900" s="152" t="s">
        <v>140</v>
      </c>
      <c r="E900" s="153" t="s">
        <v>1</v>
      </c>
      <c r="F900" s="154" t="s">
        <v>158</v>
      </c>
      <c r="H900" s="153" t="s">
        <v>1</v>
      </c>
      <c r="L900" s="151"/>
      <c r="M900" s="155"/>
      <c r="N900" s="156"/>
      <c r="O900" s="156"/>
      <c r="P900" s="156"/>
      <c r="Q900" s="156"/>
      <c r="R900" s="156"/>
      <c r="S900" s="156"/>
      <c r="T900" s="157"/>
      <c r="AT900" s="153" t="s">
        <v>140</v>
      </c>
      <c r="AU900" s="153" t="s">
        <v>78</v>
      </c>
      <c r="AV900" s="13" t="s">
        <v>76</v>
      </c>
      <c r="AW900" s="13" t="s">
        <v>28</v>
      </c>
      <c r="AX900" s="13" t="s">
        <v>71</v>
      </c>
      <c r="AY900" s="153" t="s">
        <v>128</v>
      </c>
    </row>
    <row r="901" spans="2:51" s="14" customFormat="1" ht="12" hidden="1">
      <c r="B901" s="158"/>
      <c r="D901" s="152" t="s">
        <v>140</v>
      </c>
      <c r="E901" s="159" t="s">
        <v>1</v>
      </c>
      <c r="F901" s="160" t="s">
        <v>952</v>
      </c>
      <c r="H901" s="161">
        <v>15.478</v>
      </c>
      <c r="L901" s="158"/>
      <c r="M901" s="162"/>
      <c r="N901" s="163"/>
      <c r="O901" s="163"/>
      <c r="P901" s="163"/>
      <c r="Q901" s="163"/>
      <c r="R901" s="163"/>
      <c r="S901" s="163"/>
      <c r="T901" s="164"/>
      <c r="AT901" s="159" t="s">
        <v>140</v>
      </c>
      <c r="AU901" s="159" t="s">
        <v>78</v>
      </c>
      <c r="AV901" s="14" t="s">
        <v>78</v>
      </c>
      <c r="AW901" s="14" t="s">
        <v>28</v>
      </c>
      <c r="AX901" s="14" t="s">
        <v>71</v>
      </c>
      <c r="AY901" s="159" t="s">
        <v>128</v>
      </c>
    </row>
    <row r="902" spans="2:51" s="14" customFormat="1" ht="12" hidden="1">
      <c r="B902" s="158"/>
      <c r="D902" s="152" t="s">
        <v>140</v>
      </c>
      <c r="E902" s="159" t="s">
        <v>1</v>
      </c>
      <c r="F902" s="160" t="s">
        <v>953</v>
      </c>
      <c r="H902" s="161">
        <v>15.478</v>
      </c>
      <c r="L902" s="158"/>
      <c r="M902" s="162"/>
      <c r="N902" s="163"/>
      <c r="O902" s="163"/>
      <c r="P902" s="163"/>
      <c r="Q902" s="163"/>
      <c r="R902" s="163"/>
      <c r="S902" s="163"/>
      <c r="T902" s="164"/>
      <c r="AT902" s="159" t="s">
        <v>140</v>
      </c>
      <c r="AU902" s="159" t="s">
        <v>78</v>
      </c>
      <c r="AV902" s="14" t="s">
        <v>78</v>
      </c>
      <c r="AW902" s="14" t="s">
        <v>28</v>
      </c>
      <c r="AX902" s="14" t="s">
        <v>71</v>
      </c>
      <c r="AY902" s="159" t="s">
        <v>128</v>
      </c>
    </row>
    <row r="903" spans="2:51" s="14" customFormat="1" ht="12" hidden="1">
      <c r="B903" s="158"/>
      <c r="D903" s="152" t="s">
        <v>140</v>
      </c>
      <c r="E903" s="159" t="s">
        <v>1</v>
      </c>
      <c r="F903" s="160" t="s">
        <v>954</v>
      </c>
      <c r="H903" s="161">
        <v>19.484</v>
      </c>
      <c r="L903" s="158"/>
      <c r="M903" s="162"/>
      <c r="N903" s="163"/>
      <c r="O903" s="163"/>
      <c r="P903" s="163"/>
      <c r="Q903" s="163"/>
      <c r="R903" s="163"/>
      <c r="S903" s="163"/>
      <c r="T903" s="164"/>
      <c r="AT903" s="159" t="s">
        <v>140</v>
      </c>
      <c r="AU903" s="159" t="s">
        <v>78</v>
      </c>
      <c r="AV903" s="14" t="s">
        <v>78</v>
      </c>
      <c r="AW903" s="14" t="s">
        <v>28</v>
      </c>
      <c r="AX903" s="14" t="s">
        <v>71</v>
      </c>
      <c r="AY903" s="159" t="s">
        <v>128</v>
      </c>
    </row>
    <row r="904" spans="2:51" s="14" customFormat="1" ht="22.5" hidden="1">
      <c r="B904" s="158"/>
      <c r="D904" s="152" t="s">
        <v>140</v>
      </c>
      <c r="E904" s="159" t="s">
        <v>1</v>
      </c>
      <c r="F904" s="160" t="s">
        <v>955</v>
      </c>
      <c r="H904" s="161">
        <v>19.974</v>
      </c>
      <c r="L904" s="158"/>
      <c r="M904" s="162"/>
      <c r="N904" s="163"/>
      <c r="O904" s="163"/>
      <c r="P904" s="163"/>
      <c r="Q904" s="163"/>
      <c r="R904" s="163"/>
      <c r="S904" s="163"/>
      <c r="T904" s="164"/>
      <c r="AT904" s="159" t="s">
        <v>140</v>
      </c>
      <c r="AU904" s="159" t="s">
        <v>78</v>
      </c>
      <c r="AV904" s="14" t="s">
        <v>78</v>
      </c>
      <c r="AW904" s="14" t="s">
        <v>28</v>
      </c>
      <c r="AX904" s="14" t="s">
        <v>71</v>
      </c>
      <c r="AY904" s="159" t="s">
        <v>128</v>
      </c>
    </row>
    <row r="905" spans="2:51" s="14" customFormat="1" ht="22.5" hidden="1">
      <c r="B905" s="158"/>
      <c r="D905" s="152" t="s">
        <v>140</v>
      </c>
      <c r="E905" s="159" t="s">
        <v>1</v>
      </c>
      <c r="F905" s="160" t="s">
        <v>956</v>
      </c>
      <c r="H905" s="161">
        <v>20.219</v>
      </c>
      <c r="L905" s="158"/>
      <c r="M905" s="162"/>
      <c r="N905" s="163"/>
      <c r="O905" s="163"/>
      <c r="P905" s="163"/>
      <c r="Q905" s="163"/>
      <c r="R905" s="163"/>
      <c r="S905" s="163"/>
      <c r="T905" s="164"/>
      <c r="AT905" s="159" t="s">
        <v>140</v>
      </c>
      <c r="AU905" s="159" t="s">
        <v>78</v>
      </c>
      <c r="AV905" s="14" t="s">
        <v>78</v>
      </c>
      <c r="AW905" s="14" t="s">
        <v>28</v>
      </c>
      <c r="AX905" s="14" t="s">
        <v>71</v>
      </c>
      <c r="AY905" s="159" t="s">
        <v>128</v>
      </c>
    </row>
    <row r="906" spans="2:51" s="14" customFormat="1" ht="22.5" hidden="1">
      <c r="B906" s="158"/>
      <c r="D906" s="152" t="s">
        <v>140</v>
      </c>
      <c r="E906" s="159" t="s">
        <v>1</v>
      </c>
      <c r="F906" s="160" t="s">
        <v>957</v>
      </c>
      <c r="H906" s="161">
        <v>19.239</v>
      </c>
      <c r="L906" s="158"/>
      <c r="M906" s="162"/>
      <c r="N906" s="163"/>
      <c r="O906" s="163"/>
      <c r="P906" s="163"/>
      <c r="Q906" s="163"/>
      <c r="R906" s="163"/>
      <c r="S906" s="163"/>
      <c r="T906" s="164"/>
      <c r="AT906" s="159" t="s">
        <v>140</v>
      </c>
      <c r="AU906" s="159" t="s">
        <v>78</v>
      </c>
      <c r="AV906" s="14" t="s">
        <v>78</v>
      </c>
      <c r="AW906" s="14" t="s">
        <v>28</v>
      </c>
      <c r="AX906" s="14" t="s">
        <v>71</v>
      </c>
      <c r="AY906" s="159" t="s">
        <v>128</v>
      </c>
    </row>
    <row r="907" spans="2:51" s="14" customFormat="1" ht="12" hidden="1">
      <c r="B907" s="158"/>
      <c r="D907" s="152" t="s">
        <v>140</v>
      </c>
      <c r="E907" s="159" t="s">
        <v>1</v>
      </c>
      <c r="F907" s="160" t="s">
        <v>958</v>
      </c>
      <c r="H907" s="161">
        <v>15.478</v>
      </c>
      <c r="L907" s="158"/>
      <c r="M907" s="162"/>
      <c r="N907" s="163"/>
      <c r="O907" s="163"/>
      <c r="P907" s="163"/>
      <c r="Q907" s="163"/>
      <c r="R907" s="163"/>
      <c r="S907" s="163"/>
      <c r="T907" s="164"/>
      <c r="AT907" s="159" t="s">
        <v>140</v>
      </c>
      <c r="AU907" s="159" t="s">
        <v>78</v>
      </c>
      <c r="AV907" s="14" t="s">
        <v>78</v>
      </c>
      <c r="AW907" s="14" t="s">
        <v>28</v>
      </c>
      <c r="AX907" s="14" t="s">
        <v>71</v>
      </c>
      <c r="AY907" s="159" t="s">
        <v>128</v>
      </c>
    </row>
    <row r="908" spans="2:51" s="14" customFormat="1" ht="12" hidden="1">
      <c r="B908" s="158"/>
      <c r="D908" s="152" t="s">
        <v>140</v>
      </c>
      <c r="E908" s="159" t="s">
        <v>1</v>
      </c>
      <c r="F908" s="160" t="s">
        <v>959</v>
      </c>
      <c r="H908" s="161">
        <v>15.478</v>
      </c>
      <c r="L908" s="158"/>
      <c r="M908" s="162"/>
      <c r="N908" s="163"/>
      <c r="O908" s="163"/>
      <c r="P908" s="163"/>
      <c r="Q908" s="163"/>
      <c r="R908" s="163"/>
      <c r="S908" s="163"/>
      <c r="T908" s="164"/>
      <c r="AT908" s="159" t="s">
        <v>140</v>
      </c>
      <c r="AU908" s="159" t="s">
        <v>78</v>
      </c>
      <c r="AV908" s="14" t="s">
        <v>78</v>
      </c>
      <c r="AW908" s="14" t="s">
        <v>28</v>
      </c>
      <c r="AX908" s="14" t="s">
        <v>71</v>
      </c>
      <c r="AY908" s="159" t="s">
        <v>128</v>
      </c>
    </row>
    <row r="909" spans="2:51" s="15" customFormat="1" ht="12" hidden="1">
      <c r="B909" s="165"/>
      <c r="D909" s="152" t="s">
        <v>140</v>
      </c>
      <c r="E909" s="166" t="s">
        <v>1</v>
      </c>
      <c r="F909" s="167" t="s">
        <v>149</v>
      </c>
      <c r="H909" s="168">
        <v>140.828</v>
      </c>
      <c r="L909" s="165"/>
      <c r="M909" s="169"/>
      <c r="N909" s="170"/>
      <c r="O909" s="170"/>
      <c r="P909" s="170"/>
      <c r="Q909" s="170"/>
      <c r="R909" s="170"/>
      <c r="S909" s="170"/>
      <c r="T909" s="171"/>
      <c r="AT909" s="166" t="s">
        <v>140</v>
      </c>
      <c r="AU909" s="166" t="s">
        <v>78</v>
      </c>
      <c r="AV909" s="15" t="s">
        <v>138</v>
      </c>
      <c r="AW909" s="15" t="s">
        <v>28</v>
      </c>
      <c r="AX909" s="15" t="s">
        <v>71</v>
      </c>
      <c r="AY909" s="166" t="s">
        <v>128</v>
      </c>
    </row>
    <row r="910" spans="2:51" s="13" customFormat="1" ht="12" hidden="1">
      <c r="B910" s="151"/>
      <c r="D910" s="152" t="s">
        <v>140</v>
      </c>
      <c r="E910" s="153" t="s">
        <v>1</v>
      </c>
      <c r="F910" s="154" t="s">
        <v>167</v>
      </c>
      <c r="H910" s="153" t="s">
        <v>1</v>
      </c>
      <c r="L910" s="151"/>
      <c r="M910" s="155"/>
      <c r="N910" s="156"/>
      <c r="O910" s="156"/>
      <c r="P910" s="156"/>
      <c r="Q910" s="156"/>
      <c r="R910" s="156"/>
      <c r="S910" s="156"/>
      <c r="T910" s="157"/>
      <c r="AT910" s="153" t="s">
        <v>140</v>
      </c>
      <c r="AU910" s="153" t="s">
        <v>78</v>
      </c>
      <c r="AV910" s="13" t="s">
        <v>76</v>
      </c>
      <c r="AW910" s="13" t="s">
        <v>28</v>
      </c>
      <c r="AX910" s="13" t="s">
        <v>71</v>
      </c>
      <c r="AY910" s="153" t="s">
        <v>128</v>
      </c>
    </row>
    <row r="911" spans="2:51" s="14" customFormat="1" ht="12" hidden="1">
      <c r="B911" s="158"/>
      <c r="D911" s="152" t="s">
        <v>140</v>
      </c>
      <c r="E911" s="159" t="s">
        <v>1</v>
      </c>
      <c r="F911" s="160" t="s">
        <v>960</v>
      </c>
      <c r="H911" s="161">
        <v>15.478</v>
      </c>
      <c r="L911" s="158"/>
      <c r="M911" s="162"/>
      <c r="N911" s="163"/>
      <c r="O911" s="163"/>
      <c r="P911" s="163"/>
      <c r="Q911" s="163"/>
      <c r="R911" s="163"/>
      <c r="S911" s="163"/>
      <c r="T911" s="164"/>
      <c r="AT911" s="159" t="s">
        <v>140</v>
      </c>
      <c r="AU911" s="159" t="s">
        <v>78</v>
      </c>
      <c r="AV911" s="14" t="s">
        <v>78</v>
      </c>
      <c r="AW911" s="14" t="s">
        <v>28</v>
      </c>
      <c r="AX911" s="14" t="s">
        <v>71</v>
      </c>
      <c r="AY911" s="159" t="s">
        <v>128</v>
      </c>
    </row>
    <row r="912" spans="2:51" s="14" customFormat="1" ht="12" hidden="1">
      <c r="B912" s="158"/>
      <c r="D912" s="152" t="s">
        <v>140</v>
      </c>
      <c r="E912" s="159" t="s">
        <v>1</v>
      </c>
      <c r="F912" s="160" t="s">
        <v>961</v>
      </c>
      <c r="H912" s="161">
        <v>15.478</v>
      </c>
      <c r="L912" s="158"/>
      <c r="M912" s="162"/>
      <c r="N912" s="163"/>
      <c r="O912" s="163"/>
      <c r="P912" s="163"/>
      <c r="Q912" s="163"/>
      <c r="R912" s="163"/>
      <c r="S912" s="163"/>
      <c r="T912" s="164"/>
      <c r="AT912" s="159" t="s">
        <v>140</v>
      </c>
      <c r="AU912" s="159" t="s">
        <v>78</v>
      </c>
      <c r="AV912" s="14" t="s">
        <v>78</v>
      </c>
      <c r="AW912" s="14" t="s">
        <v>28</v>
      </c>
      <c r="AX912" s="14" t="s">
        <v>71</v>
      </c>
      <c r="AY912" s="159" t="s">
        <v>128</v>
      </c>
    </row>
    <row r="913" spans="2:51" s="14" customFormat="1" ht="12" hidden="1">
      <c r="B913" s="158"/>
      <c r="D913" s="152" t="s">
        <v>140</v>
      </c>
      <c r="E913" s="159" t="s">
        <v>1</v>
      </c>
      <c r="F913" s="160" t="s">
        <v>962</v>
      </c>
      <c r="H913" s="161">
        <v>19.484</v>
      </c>
      <c r="L913" s="158"/>
      <c r="M913" s="162"/>
      <c r="N913" s="163"/>
      <c r="O913" s="163"/>
      <c r="P913" s="163"/>
      <c r="Q913" s="163"/>
      <c r="R913" s="163"/>
      <c r="S913" s="163"/>
      <c r="T913" s="164"/>
      <c r="AT913" s="159" t="s">
        <v>140</v>
      </c>
      <c r="AU913" s="159" t="s">
        <v>78</v>
      </c>
      <c r="AV913" s="14" t="s">
        <v>78</v>
      </c>
      <c r="AW913" s="14" t="s">
        <v>28</v>
      </c>
      <c r="AX913" s="14" t="s">
        <v>71</v>
      </c>
      <c r="AY913" s="159" t="s">
        <v>128</v>
      </c>
    </row>
    <row r="914" spans="2:51" s="14" customFormat="1" ht="22.5" hidden="1">
      <c r="B914" s="158"/>
      <c r="D914" s="152" t="s">
        <v>140</v>
      </c>
      <c r="E914" s="159" t="s">
        <v>1</v>
      </c>
      <c r="F914" s="160" t="s">
        <v>963</v>
      </c>
      <c r="H914" s="161">
        <v>19.974</v>
      </c>
      <c r="L914" s="158"/>
      <c r="M914" s="162"/>
      <c r="N914" s="163"/>
      <c r="O914" s="163"/>
      <c r="P914" s="163"/>
      <c r="Q914" s="163"/>
      <c r="R914" s="163"/>
      <c r="S914" s="163"/>
      <c r="T914" s="164"/>
      <c r="AT914" s="159" t="s">
        <v>140</v>
      </c>
      <c r="AU914" s="159" t="s">
        <v>78</v>
      </c>
      <c r="AV914" s="14" t="s">
        <v>78</v>
      </c>
      <c r="AW914" s="14" t="s">
        <v>28</v>
      </c>
      <c r="AX914" s="14" t="s">
        <v>71</v>
      </c>
      <c r="AY914" s="159" t="s">
        <v>128</v>
      </c>
    </row>
    <row r="915" spans="2:51" s="14" customFormat="1" ht="22.5" hidden="1">
      <c r="B915" s="158"/>
      <c r="D915" s="152" t="s">
        <v>140</v>
      </c>
      <c r="E915" s="159" t="s">
        <v>1</v>
      </c>
      <c r="F915" s="160" t="s">
        <v>964</v>
      </c>
      <c r="H915" s="161">
        <v>20.219</v>
      </c>
      <c r="L915" s="158"/>
      <c r="M915" s="162"/>
      <c r="N915" s="163"/>
      <c r="O915" s="163"/>
      <c r="P915" s="163"/>
      <c r="Q915" s="163"/>
      <c r="R915" s="163"/>
      <c r="S915" s="163"/>
      <c r="T915" s="164"/>
      <c r="AT915" s="159" t="s">
        <v>140</v>
      </c>
      <c r="AU915" s="159" t="s">
        <v>78</v>
      </c>
      <c r="AV915" s="14" t="s">
        <v>78</v>
      </c>
      <c r="AW915" s="14" t="s">
        <v>28</v>
      </c>
      <c r="AX915" s="14" t="s">
        <v>71</v>
      </c>
      <c r="AY915" s="159" t="s">
        <v>128</v>
      </c>
    </row>
    <row r="916" spans="2:51" s="14" customFormat="1" ht="22.5" hidden="1">
      <c r="B916" s="158"/>
      <c r="D916" s="152" t="s">
        <v>140</v>
      </c>
      <c r="E916" s="159" t="s">
        <v>1</v>
      </c>
      <c r="F916" s="160" t="s">
        <v>965</v>
      </c>
      <c r="H916" s="161">
        <v>19.239</v>
      </c>
      <c r="L916" s="158"/>
      <c r="M916" s="162"/>
      <c r="N916" s="163"/>
      <c r="O916" s="163"/>
      <c r="P916" s="163"/>
      <c r="Q916" s="163"/>
      <c r="R916" s="163"/>
      <c r="S916" s="163"/>
      <c r="T916" s="164"/>
      <c r="AT916" s="159" t="s">
        <v>140</v>
      </c>
      <c r="AU916" s="159" t="s">
        <v>78</v>
      </c>
      <c r="AV916" s="14" t="s">
        <v>78</v>
      </c>
      <c r="AW916" s="14" t="s">
        <v>28</v>
      </c>
      <c r="AX916" s="14" t="s">
        <v>71</v>
      </c>
      <c r="AY916" s="159" t="s">
        <v>128</v>
      </c>
    </row>
    <row r="917" spans="2:51" s="14" customFormat="1" ht="12" hidden="1">
      <c r="B917" s="158"/>
      <c r="D917" s="152" t="s">
        <v>140</v>
      </c>
      <c r="E917" s="159" t="s">
        <v>1</v>
      </c>
      <c r="F917" s="160" t="s">
        <v>966</v>
      </c>
      <c r="H917" s="161">
        <v>15.478</v>
      </c>
      <c r="L917" s="158"/>
      <c r="M917" s="162"/>
      <c r="N917" s="163"/>
      <c r="O917" s="163"/>
      <c r="P917" s="163"/>
      <c r="Q917" s="163"/>
      <c r="R917" s="163"/>
      <c r="S917" s="163"/>
      <c r="T917" s="164"/>
      <c r="AT917" s="159" t="s">
        <v>140</v>
      </c>
      <c r="AU917" s="159" t="s">
        <v>78</v>
      </c>
      <c r="AV917" s="14" t="s">
        <v>78</v>
      </c>
      <c r="AW917" s="14" t="s">
        <v>28</v>
      </c>
      <c r="AX917" s="14" t="s">
        <v>71</v>
      </c>
      <c r="AY917" s="159" t="s">
        <v>128</v>
      </c>
    </row>
    <row r="918" spans="2:51" s="14" customFormat="1" ht="12" hidden="1">
      <c r="B918" s="158"/>
      <c r="D918" s="152" t="s">
        <v>140</v>
      </c>
      <c r="E918" s="159" t="s">
        <v>1</v>
      </c>
      <c r="F918" s="160" t="s">
        <v>967</v>
      </c>
      <c r="H918" s="161">
        <v>15.478</v>
      </c>
      <c r="L918" s="158"/>
      <c r="M918" s="162"/>
      <c r="N918" s="163"/>
      <c r="O918" s="163"/>
      <c r="P918" s="163"/>
      <c r="Q918" s="163"/>
      <c r="R918" s="163"/>
      <c r="S918" s="163"/>
      <c r="T918" s="164"/>
      <c r="AT918" s="159" t="s">
        <v>140</v>
      </c>
      <c r="AU918" s="159" t="s">
        <v>78</v>
      </c>
      <c r="AV918" s="14" t="s">
        <v>78</v>
      </c>
      <c r="AW918" s="14" t="s">
        <v>28</v>
      </c>
      <c r="AX918" s="14" t="s">
        <v>71</v>
      </c>
      <c r="AY918" s="159" t="s">
        <v>128</v>
      </c>
    </row>
    <row r="919" spans="2:51" s="15" customFormat="1" ht="12" hidden="1">
      <c r="B919" s="165"/>
      <c r="D919" s="152" t="s">
        <v>140</v>
      </c>
      <c r="E919" s="166" t="s">
        <v>1</v>
      </c>
      <c r="F919" s="167" t="s">
        <v>149</v>
      </c>
      <c r="H919" s="168">
        <v>140.828</v>
      </c>
      <c r="L919" s="165"/>
      <c r="M919" s="169"/>
      <c r="N919" s="170"/>
      <c r="O919" s="170"/>
      <c r="P919" s="170"/>
      <c r="Q919" s="170"/>
      <c r="R919" s="170"/>
      <c r="S919" s="170"/>
      <c r="T919" s="171"/>
      <c r="AT919" s="166" t="s">
        <v>140</v>
      </c>
      <c r="AU919" s="166" t="s">
        <v>78</v>
      </c>
      <c r="AV919" s="15" t="s">
        <v>138</v>
      </c>
      <c r="AW919" s="15" t="s">
        <v>28</v>
      </c>
      <c r="AX919" s="15" t="s">
        <v>71</v>
      </c>
      <c r="AY919" s="166" t="s">
        <v>128</v>
      </c>
    </row>
    <row r="920" spans="2:51" s="16" customFormat="1" ht="12" hidden="1">
      <c r="B920" s="172"/>
      <c r="D920" s="152" t="s">
        <v>140</v>
      </c>
      <c r="E920" s="173" t="s">
        <v>1</v>
      </c>
      <c r="F920" s="174" t="s">
        <v>187</v>
      </c>
      <c r="H920" s="175">
        <v>507.85799999999995</v>
      </c>
      <c r="L920" s="172"/>
      <c r="M920" s="176"/>
      <c r="N920" s="177"/>
      <c r="O920" s="177"/>
      <c r="P920" s="177"/>
      <c r="Q920" s="177"/>
      <c r="R920" s="177"/>
      <c r="S920" s="177"/>
      <c r="T920" s="178"/>
      <c r="AT920" s="173" t="s">
        <v>140</v>
      </c>
      <c r="AU920" s="173" t="s">
        <v>78</v>
      </c>
      <c r="AV920" s="16" t="s">
        <v>137</v>
      </c>
      <c r="AW920" s="16" t="s">
        <v>28</v>
      </c>
      <c r="AX920" s="16" t="s">
        <v>76</v>
      </c>
      <c r="AY920" s="173" t="s">
        <v>128</v>
      </c>
    </row>
    <row r="921" spans="1:65" s="2" customFormat="1" ht="33" customHeight="1">
      <c r="A921" s="30"/>
      <c r="B921" s="137"/>
      <c r="C921" s="138" t="s">
        <v>968</v>
      </c>
      <c r="D921" s="138" t="s">
        <v>133</v>
      </c>
      <c r="E921" s="139" t="s">
        <v>969</v>
      </c>
      <c r="F921" s="140" t="s">
        <v>970</v>
      </c>
      <c r="G921" s="141" t="s">
        <v>136</v>
      </c>
      <c r="H921" s="142">
        <v>507.858</v>
      </c>
      <c r="I921" s="143"/>
      <c r="J921" s="143">
        <f>ROUND(I921*H921,2)</f>
        <v>0</v>
      </c>
      <c r="K921" s="144"/>
      <c r="L921" s="31"/>
      <c r="M921" s="145" t="s">
        <v>1</v>
      </c>
      <c r="N921" s="146" t="s">
        <v>36</v>
      </c>
      <c r="O921" s="147">
        <v>1.4</v>
      </c>
      <c r="P921" s="147">
        <f>O921*H921</f>
        <v>711.0011999999999</v>
      </c>
      <c r="Q921" s="147">
        <v>0.00903</v>
      </c>
      <c r="R921" s="147">
        <f>Q921*H921</f>
        <v>4.58595774</v>
      </c>
      <c r="S921" s="147">
        <v>0</v>
      </c>
      <c r="T921" s="148">
        <f>S921*H921</f>
        <v>0</v>
      </c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R921" s="149" t="s">
        <v>390</v>
      </c>
      <c r="AT921" s="149" t="s">
        <v>133</v>
      </c>
      <c r="AU921" s="149" t="s">
        <v>78</v>
      </c>
      <c r="AY921" s="18" t="s">
        <v>128</v>
      </c>
      <c r="BE921" s="150">
        <f>IF(N921="základní",J921,0)</f>
        <v>0</v>
      </c>
      <c r="BF921" s="150">
        <f>IF(N921="snížená",J921,0)</f>
        <v>0</v>
      </c>
      <c r="BG921" s="150">
        <f>IF(N921="zákl. přenesená",J921,0)</f>
        <v>0</v>
      </c>
      <c r="BH921" s="150">
        <f>IF(N921="sníž. přenesená",J921,0)</f>
        <v>0</v>
      </c>
      <c r="BI921" s="150">
        <f>IF(N921="nulová",J921,0)</f>
        <v>0</v>
      </c>
      <c r="BJ921" s="18" t="s">
        <v>76</v>
      </c>
      <c r="BK921" s="150">
        <f>ROUND(I921*H921,2)</f>
        <v>0</v>
      </c>
      <c r="BL921" s="18" t="s">
        <v>390</v>
      </c>
      <c r="BM921" s="149" t="s">
        <v>971</v>
      </c>
    </row>
    <row r="922" spans="2:51" s="13" customFormat="1" ht="12" hidden="1">
      <c r="B922" s="151"/>
      <c r="D922" s="152" t="s">
        <v>140</v>
      </c>
      <c r="E922" s="153" t="s">
        <v>1</v>
      </c>
      <c r="F922" s="154" t="s">
        <v>142</v>
      </c>
      <c r="H922" s="153" t="s">
        <v>1</v>
      </c>
      <c r="L922" s="151"/>
      <c r="M922" s="155"/>
      <c r="N922" s="156"/>
      <c r="O922" s="156"/>
      <c r="P922" s="156"/>
      <c r="Q922" s="156"/>
      <c r="R922" s="156"/>
      <c r="S922" s="156"/>
      <c r="T922" s="157"/>
      <c r="AT922" s="153" t="s">
        <v>140</v>
      </c>
      <c r="AU922" s="153" t="s">
        <v>78</v>
      </c>
      <c r="AV922" s="13" t="s">
        <v>76</v>
      </c>
      <c r="AW922" s="13" t="s">
        <v>28</v>
      </c>
      <c r="AX922" s="13" t="s">
        <v>71</v>
      </c>
      <c r="AY922" s="153" t="s">
        <v>128</v>
      </c>
    </row>
    <row r="923" spans="2:51" s="14" customFormat="1" ht="12" hidden="1">
      <c r="B923" s="158"/>
      <c r="D923" s="152" t="s">
        <v>140</v>
      </c>
      <c r="E923" s="159" t="s">
        <v>1</v>
      </c>
      <c r="F923" s="160" t="s">
        <v>939</v>
      </c>
      <c r="H923" s="161">
        <v>19.484</v>
      </c>
      <c r="L923" s="158"/>
      <c r="M923" s="162"/>
      <c r="N923" s="163"/>
      <c r="O923" s="163"/>
      <c r="P923" s="163"/>
      <c r="Q923" s="163"/>
      <c r="R923" s="163"/>
      <c r="S923" s="163"/>
      <c r="T923" s="164"/>
      <c r="AT923" s="159" t="s">
        <v>140</v>
      </c>
      <c r="AU923" s="159" t="s">
        <v>78</v>
      </c>
      <c r="AV923" s="14" t="s">
        <v>78</v>
      </c>
      <c r="AW923" s="14" t="s">
        <v>28</v>
      </c>
      <c r="AX923" s="14" t="s">
        <v>71</v>
      </c>
      <c r="AY923" s="159" t="s">
        <v>128</v>
      </c>
    </row>
    <row r="924" spans="2:51" s="14" customFormat="1" ht="12" hidden="1">
      <c r="B924" s="158"/>
      <c r="D924" s="152" t="s">
        <v>140</v>
      </c>
      <c r="E924" s="159" t="s">
        <v>1</v>
      </c>
      <c r="F924" s="160" t="s">
        <v>940</v>
      </c>
      <c r="H924" s="161">
        <v>19.484</v>
      </c>
      <c r="L924" s="158"/>
      <c r="M924" s="162"/>
      <c r="N924" s="163"/>
      <c r="O924" s="163"/>
      <c r="P924" s="163"/>
      <c r="Q924" s="163"/>
      <c r="R924" s="163"/>
      <c r="S924" s="163"/>
      <c r="T924" s="164"/>
      <c r="AT924" s="159" t="s">
        <v>140</v>
      </c>
      <c r="AU924" s="159" t="s">
        <v>78</v>
      </c>
      <c r="AV924" s="14" t="s">
        <v>78</v>
      </c>
      <c r="AW924" s="14" t="s">
        <v>28</v>
      </c>
      <c r="AX924" s="14" t="s">
        <v>71</v>
      </c>
      <c r="AY924" s="159" t="s">
        <v>128</v>
      </c>
    </row>
    <row r="925" spans="2:51" s="14" customFormat="1" ht="12" hidden="1">
      <c r="B925" s="158"/>
      <c r="D925" s="152" t="s">
        <v>140</v>
      </c>
      <c r="E925" s="159" t="s">
        <v>1</v>
      </c>
      <c r="F925" s="160" t="s">
        <v>941</v>
      </c>
      <c r="H925" s="161">
        <v>15.478</v>
      </c>
      <c r="L925" s="158"/>
      <c r="M925" s="162"/>
      <c r="N925" s="163"/>
      <c r="O925" s="163"/>
      <c r="P925" s="163"/>
      <c r="Q925" s="163"/>
      <c r="R925" s="163"/>
      <c r="S925" s="163"/>
      <c r="T925" s="164"/>
      <c r="AT925" s="159" t="s">
        <v>140</v>
      </c>
      <c r="AU925" s="159" t="s">
        <v>78</v>
      </c>
      <c r="AV925" s="14" t="s">
        <v>78</v>
      </c>
      <c r="AW925" s="14" t="s">
        <v>28</v>
      </c>
      <c r="AX925" s="14" t="s">
        <v>71</v>
      </c>
      <c r="AY925" s="159" t="s">
        <v>128</v>
      </c>
    </row>
    <row r="926" spans="2:51" s="14" customFormat="1" ht="12" hidden="1">
      <c r="B926" s="158"/>
      <c r="D926" s="152" t="s">
        <v>140</v>
      </c>
      <c r="E926" s="159" t="s">
        <v>1</v>
      </c>
      <c r="F926" s="160" t="s">
        <v>942</v>
      </c>
      <c r="H926" s="161">
        <v>15.723</v>
      </c>
      <c r="L926" s="158"/>
      <c r="M926" s="162"/>
      <c r="N926" s="163"/>
      <c r="O926" s="163"/>
      <c r="P926" s="163"/>
      <c r="Q926" s="163"/>
      <c r="R926" s="163"/>
      <c r="S926" s="163"/>
      <c r="T926" s="164"/>
      <c r="AT926" s="159" t="s">
        <v>140</v>
      </c>
      <c r="AU926" s="159" t="s">
        <v>78</v>
      </c>
      <c r="AV926" s="14" t="s">
        <v>78</v>
      </c>
      <c r="AW926" s="14" t="s">
        <v>28</v>
      </c>
      <c r="AX926" s="14" t="s">
        <v>71</v>
      </c>
      <c r="AY926" s="159" t="s">
        <v>128</v>
      </c>
    </row>
    <row r="927" spans="2:51" s="14" customFormat="1" ht="12" hidden="1">
      <c r="B927" s="158"/>
      <c r="D927" s="152" t="s">
        <v>140</v>
      </c>
      <c r="E927" s="159" t="s">
        <v>1</v>
      </c>
      <c r="F927" s="160" t="s">
        <v>943</v>
      </c>
      <c r="H927" s="161">
        <v>16.458</v>
      </c>
      <c r="L927" s="158"/>
      <c r="M927" s="162"/>
      <c r="N927" s="163"/>
      <c r="O927" s="163"/>
      <c r="P927" s="163"/>
      <c r="Q927" s="163"/>
      <c r="R927" s="163"/>
      <c r="S927" s="163"/>
      <c r="T927" s="164"/>
      <c r="AT927" s="159" t="s">
        <v>140</v>
      </c>
      <c r="AU927" s="159" t="s">
        <v>78</v>
      </c>
      <c r="AV927" s="14" t="s">
        <v>78</v>
      </c>
      <c r="AW927" s="14" t="s">
        <v>28</v>
      </c>
      <c r="AX927" s="14" t="s">
        <v>71</v>
      </c>
      <c r="AY927" s="159" t="s">
        <v>128</v>
      </c>
    </row>
    <row r="928" spans="2:51" s="14" customFormat="1" ht="12" hidden="1">
      <c r="B928" s="158"/>
      <c r="D928" s="152" t="s">
        <v>140</v>
      </c>
      <c r="E928" s="159" t="s">
        <v>1</v>
      </c>
      <c r="F928" s="160" t="s">
        <v>944</v>
      </c>
      <c r="H928" s="161">
        <v>15.478</v>
      </c>
      <c r="L928" s="158"/>
      <c r="M928" s="162"/>
      <c r="N928" s="163"/>
      <c r="O928" s="163"/>
      <c r="P928" s="163"/>
      <c r="Q928" s="163"/>
      <c r="R928" s="163"/>
      <c r="S928" s="163"/>
      <c r="T928" s="164"/>
      <c r="AT928" s="159" t="s">
        <v>140</v>
      </c>
      <c r="AU928" s="159" t="s">
        <v>78</v>
      </c>
      <c r="AV928" s="14" t="s">
        <v>78</v>
      </c>
      <c r="AW928" s="14" t="s">
        <v>28</v>
      </c>
      <c r="AX928" s="14" t="s">
        <v>71</v>
      </c>
      <c r="AY928" s="159" t="s">
        <v>128</v>
      </c>
    </row>
    <row r="929" spans="2:51" s="15" customFormat="1" ht="12" hidden="1">
      <c r="B929" s="165"/>
      <c r="D929" s="152" t="s">
        <v>140</v>
      </c>
      <c r="E929" s="166" t="s">
        <v>1</v>
      </c>
      <c r="F929" s="167" t="s">
        <v>149</v>
      </c>
      <c r="H929" s="168">
        <v>102.105</v>
      </c>
      <c r="L929" s="165"/>
      <c r="M929" s="169"/>
      <c r="N929" s="170"/>
      <c r="O929" s="170"/>
      <c r="P929" s="170"/>
      <c r="Q929" s="170"/>
      <c r="R929" s="170"/>
      <c r="S929" s="170"/>
      <c r="T929" s="171"/>
      <c r="AT929" s="166" t="s">
        <v>140</v>
      </c>
      <c r="AU929" s="166" t="s">
        <v>78</v>
      </c>
      <c r="AV929" s="15" t="s">
        <v>138</v>
      </c>
      <c r="AW929" s="15" t="s">
        <v>28</v>
      </c>
      <c r="AX929" s="15" t="s">
        <v>71</v>
      </c>
      <c r="AY929" s="166" t="s">
        <v>128</v>
      </c>
    </row>
    <row r="930" spans="2:51" s="13" customFormat="1" ht="12" hidden="1">
      <c r="B930" s="151"/>
      <c r="D930" s="152" t="s">
        <v>140</v>
      </c>
      <c r="E930" s="153" t="s">
        <v>1</v>
      </c>
      <c r="F930" s="154" t="s">
        <v>150</v>
      </c>
      <c r="H930" s="153" t="s">
        <v>1</v>
      </c>
      <c r="L930" s="151"/>
      <c r="M930" s="155"/>
      <c r="N930" s="156"/>
      <c r="O930" s="156"/>
      <c r="P930" s="156"/>
      <c r="Q930" s="156"/>
      <c r="R930" s="156"/>
      <c r="S930" s="156"/>
      <c r="T930" s="157"/>
      <c r="AT930" s="153" t="s">
        <v>140</v>
      </c>
      <c r="AU930" s="153" t="s">
        <v>78</v>
      </c>
      <c r="AV930" s="13" t="s">
        <v>76</v>
      </c>
      <c r="AW930" s="13" t="s">
        <v>28</v>
      </c>
      <c r="AX930" s="13" t="s">
        <v>71</v>
      </c>
      <c r="AY930" s="153" t="s">
        <v>128</v>
      </c>
    </row>
    <row r="931" spans="2:51" s="14" customFormat="1" ht="12" hidden="1">
      <c r="B931" s="158"/>
      <c r="D931" s="152" t="s">
        <v>140</v>
      </c>
      <c r="E931" s="159" t="s">
        <v>1</v>
      </c>
      <c r="F931" s="160" t="s">
        <v>945</v>
      </c>
      <c r="H931" s="161">
        <v>15.478</v>
      </c>
      <c r="L931" s="158"/>
      <c r="M931" s="162"/>
      <c r="N931" s="163"/>
      <c r="O931" s="163"/>
      <c r="P931" s="163"/>
      <c r="Q931" s="163"/>
      <c r="R931" s="163"/>
      <c r="S931" s="163"/>
      <c r="T931" s="164"/>
      <c r="AT931" s="159" t="s">
        <v>140</v>
      </c>
      <c r="AU931" s="159" t="s">
        <v>78</v>
      </c>
      <c r="AV931" s="14" t="s">
        <v>78</v>
      </c>
      <c r="AW931" s="14" t="s">
        <v>28</v>
      </c>
      <c r="AX931" s="14" t="s">
        <v>71</v>
      </c>
      <c r="AY931" s="159" t="s">
        <v>128</v>
      </c>
    </row>
    <row r="932" spans="2:51" s="14" customFormat="1" ht="12" hidden="1">
      <c r="B932" s="158"/>
      <c r="D932" s="152" t="s">
        <v>140</v>
      </c>
      <c r="E932" s="159" t="s">
        <v>1</v>
      </c>
      <c r="F932" s="160" t="s">
        <v>946</v>
      </c>
      <c r="H932" s="161">
        <v>15.478</v>
      </c>
      <c r="L932" s="158"/>
      <c r="M932" s="162"/>
      <c r="N932" s="163"/>
      <c r="O932" s="163"/>
      <c r="P932" s="163"/>
      <c r="Q932" s="163"/>
      <c r="R932" s="163"/>
      <c r="S932" s="163"/>
      <c r="T932" s="164"/>
      <c r="AT932" s="159" t="s">
        <v>140</v>
      </c>
      <c r="AU932" s="159" t="s">
        <v>78</v>
      </c>
      <c r="AV932" s="14" t="s">
        <v>78</v>
      </c>
      <c r="AW932" s="14" t="s">
        <v>28</v>
      </c>
      <c r="AX932" s="14" t="s">
        <v>71</v>
      </c>
      <c r="AY932" s="159" t="s">
        <v>128</v>
      </c>
    </row>
    <row r="933" spans="2:51" s="14" customFormat="1" ht="12" hidden="1">
      <c r="B933" s="158"/>
      <c r="D933" s="152" t="s">
        <v>140</v>
      </c>
      <c r="E933" s="159" t="s">
        <v>1</v>
      </c>
      <c r="F933" s="160" t="s">
        <v>947</v>
      </c>
      <c r="H933" s="161">
        <v>22.727</v>
      </c>
      <c r="L933" s="158"/>
      <c r="M933" s="162"/>
      <c r="N933" s="163"/>
      <c r="O933" s="163"/>
      <c r="P933" s="163"/>
      <c r="Q933" s="163"/>
      <c r="R933" s="163"/>
      <c r="S933" s="163"/>
      <c r="T933" s="164"/>
      <c r="AT933" s="159" t="s">
        <v>140</v>
      </c>
      <c r="AU933" s="159" t="s">
        <v>78</v>
      </c>
      <c r="AV933" s="14" t="s">
        <v>78</v>
      </c>
      <c r="AW933" s="14" t="s">
        <v>28</v>
      </c>
      <c r="AX933" s="14" t="s">
        <v>71</v>
      </c>
      <c r="AY933" s="159" t="s">
        <v>128</v>
      </c>
    </row>
    <row r="934" spans="2:51" s="14" customFormat="1" ht="22.5" hidden="1">
      <c r="B934" s="158"/>
      <c r="D934" s="152" t="s">
        <v>140</v>
      </c>
      <c r="E934" s="159" t="s">
        <v>1</v>
      </c>
      <c r="F934" s="160" t="s">
        <v>948</v>
      </c>
      <c r="H934" s="161">
        <v>20.219</v>
      </c>
      <c r="L934" s="158"/>
      <c r="M934" s="162"/>
      <c r="N934" s="163"/>
      <c r="O934" s="163"/>
      <c r="P934" s="163"/>
      <c r="Q934" s="163"/>
      <c r="R934" s="163"/>
      <c r="S934" s="163"/>
      <c r="T934" s="164"/>
      <c r="AT934" s="159" t="s">
        <v>140</v>
      </c>
      <c r="AU934" s="159" t="s">
        <v>78</v>
      </c>
      <c r="AV934" s="14" t="s">
        <v>78</v>
      </c>
      <c r="AW934" s="14" t="s">
        <v>28</v>
      </c>
      <c r="AX934" s="14" t="s">
        <v>71</v>
      </c>
      <c r="AY934" s="159" t="s">
        <v>128</v>
      </c>
    </row>
    <row r="935" spans="2:51" s="14" customFormat="1" ht="22.5" hidden="1">
      <c r="B935" s="158"/>
      <c r="D935" s="152" t="s">
        <v>140</v>
      </c>
      <c r="E935" s="159" t="s">
        <v>1</v>
      </c>
      <c r="F935" s="160" t="s">
        <v>949</v>
      </c>
      <c r="H935" s="161">
        <v>19.239</v>
      </c>
      <c r="L935" s="158"/>
      <c r="M935" s="162"/>
      <c r="N935" s="163"/>
      <c r="O935" s="163"/>
      <c r="P935" s="163"/>
      <c r="Q935" s="163"/>
      <c r="R935" s="163"/>
      <c r="S935" s="163"/>
      <c r="T935" s="164"/>
      <c r="AT935" s="159" t="s">
        <v>140</v>
      </c>
      <c r="AU935" s="159" t="s">
        <v>78</v>
      </c>
      <c r="AV935" s="14" t="s">
        <v>78</v>
      </c>
      <c r="AW935" s="14" t="s">
        <v>28</v>
      </c>
      <c r="AX935" s="14" t="s">
        <v>71</v>
      </c>
      <c r="AY935" s="159" t="s">
        <v>128</v>
      </c>
    </row>
    <row r="936" spans="2:51" s="14" customFormat="1" ht="12" hidden="1">
      <c r="B936" s="158"/>
      <c r="D936" s="152" t="s">
        <v>140</v>
      </c>
      <c r="E936" s="159" t="s">
        <v>1</v>
      </c>
      <c r="F936" s="160" t="s">
        <v>950</v>
      </c>
      <c r="H936" s="161">
        <v>15.478</v>
      </c>
      <c r="L936" s="158"/>
      <c r="M936" s="162"/>
      <c r="N936" s="163"/>
      <c r="O936" s="163"/>
      <c r="P936" s="163"/>
      <c r="Q936" s="163"/>
      <c r="R936" s="163"/>
      <c r="S936" s="163"/>
      <c r="T936" s="164"/>
      <c r="AT936" s="159" t="s">
        <v>140</v>
      </c>
      <c r="AU936" s="159" t="s">
        <v>78</v>
      </c>
      <c r="AV936" s="14" t="s">
        <v>78</v>
      </c>
      <c r="AW936" s="14" t="s">
        <v>28</v>
      </c>
      <c r="AX936" s="14" t="s">
        <v>71</v>
      </c>
      <c r="AY936" s="159" t="s">
        <v>128</v>
      </c>
    </row>
    <row r="937" spans="2:51" s="14" customFormat="1" ht="12" hidden="1">
      <c r="B937" s="158"/>
      <c r="D937" s="152" t="s">
        <v>140</v>
      </c>
      <c r="E937" s="159" t="s">
        <v>1</v>
      </c>
      <c r="F937" s="160" t="s">
        <v>951</v>
      </c>
      <c r="H937" s="161">
        <v>15.478</v>
      </c>
      <c r="L937" s="158"/>
      <c r="M937" s="162"/>
      <c r="N937" s="163"/>
      <c r="O937" s="163"/>
      <c r="P937" s="163"/>
      <c r="Q937" s="163"/>
      <c r="R937" s="163"/>
      <c r="S937" s="163"/>
      <c r="T937" s="164"/>
      <c r="AT937" s="159" t="s">
        <v>140</v>
      </c>
      <c r="AU937" s="159" t="s">
        <v>78</v>
      </c>
      <c r="AV937" s="14" t="s">
        <v>78</v>
      </c>
      <c r="AW937" s="14" t="s">
        <v>28</v>
      </c>
      <c r="AX937" s="14" t="s">
        <v>71</v>
      </c>
      <c r="AY937" s="159" t="s">
        <v>128</v>
      </c>
    </row>
    <row r="938" spans="2:51" s="15" customFormat="1" ht="12" hidden="1">
      <c r="B938" s="165"/>
      <c r="D938" s="152" t="s">
        <v>140</v>
      </c>
      <c r="E938" s="166" t="s">
        <v>1</v>
      </c>
      <c r="F938" s="167" t="s">
        <v>149</v>
      </c>
      <c r="H938" s="168">
        <v>124.097</v>
      </c>
      <c r="L938" s="165"/>
      <c r="M938" s="169"/>
      <c r="N938" s="170"/>
      <c r="O938" s="170"/>
      <c r="P938" s="170"/>
      <c r="Q938" s="170"/>
      <c r="R938" s="170"/>
      <c r="S938" s="170"/>
      <c r="T938" s="171"/>
      <c r="AT938" s="166" t="s">
        <v>140</v>
      </c>
      <c r="AU938" s="166" t="s">
        <v>78</v>
      </c>
      <c r="AV938" s="15" t="s">
        <v>138</v>
      </c>
      <c r="AW938" s="15" t="s">
        <v>28</v>
      </c>
      <c r="AX938" s="15" t="s">
        <v>71</v>
      </c>
      <c r="AY938" s="166" t="s">
        <v>128</v>
      </c>
    </row>
    <row r="939" spans="2:51" s="13" customFormat="1" ht="12" hidden="1">
      <c r="B939" s="151"/>
      <c r="D939" s="152" t="s">
        <v>140</v>
      </c>
      <c r="E939" s="153" t="s">
        <v>1</v>
      </c>
      <c r="F939" s="154" t="s">
        <v>158</v>
      </c>
      <c r="H939" s="153" t="s">
        <v>1</v>
      </c>
      <c r="L939" s="151"/>
      <c r="M939" s="155"/>
      <c r="N939" s="156"/>
      <c r="O939" s="156"/>
      <c r="P939" s="156"/>
      <c r="Q939" s="156"/>
      <c r="R939" s="156"/>
      <c r="S939" s="156"/>
      <c r="T939" s="157"/>
      <c r="AT939" s="153" t="s">
        <v>140</v>
      </c>
      <c r="AU939" s="153" t="s">
        <v>78</v>
      </c>
      <c r="AV939" s="13" t="s">
        <v>76</v>
      </c>
      <c r="AW939" s="13" t="s">
        <v>28</v>
      </c>
      <c r="AX939" s="13" t="s">
        <v>71</v>
      </c>
      <c r="AY939" s="153" t="s">
        <v>128</v>
      </c>
    </row>
    <row r="940" spans="2:51" s="14" customFormat="1" ht="12" hidden="1">
      <c r="B940" s="158"/>
      <c r="D940" s="152" t="s">
        <v>140</v>
      </c>
      <c r="E940" s="159" t="s">
        <v>1</v>
      </c>
      <c r="F940" s="160" t="s">
        <v>952</v>
      </c>
      <c r="H940" s="161">
        <v>15.478</v>
      </c>
      <c r="L940" s="158"/>
      <c r="M940" s="162"/>
      <c r="N940" s="163"/>
      <c r="O940" s="163"/>
      <c r="P940" s="163"/>
      <c r="Q940" s="163"/>
      <c r="R940" s="163"/>
      <c r="S940" s="163"/>
      <c r="T940" s="164"/>
      <c r="AT940" s="159" t="s">
        <v>140</v>
      </c>
      <c r="AU940" s="159" t="s">
        <v>78</v>
      </c>
      <c r="AV940" s="14" t="s">
        <v>78</v>
      </c>
      <c r="AW940" s="14" t="s">
        <v>28</v>
      </c>
      <c r="AX940" s="14" t="s">
        <v>71</v>
      </c>
      <c r="AY940" s="159" t="s">
        <v>128</v>
      </c>
    </row>
    <row r="941" spans="2:51" s="14" customFormat="1" ht="12" hidden="1">
      <c r="B941" s="158"/>
      <c r="D941" s="152" t="s">
        <v>140</v>
      </c>
      <c r="E941" s="159" t="s">
        <v>1</v>
      </c>
      <c r="F941" s="160" t="s">
        <v>953</v>
      </c>
      <c r="H941" s="161">
        <v>15.478</v>
      </c>
      <c r="L941" s="158"/>
      <c r="M941" s="162"/>
      <c r="N941" s="163"/>
      <c r="O941" s="163"/>
      <c r="P941" s="163"/>
      <c r="Q941" s="163"/>
      <c r="R941" s="163"/>
      <c r="S941" s="163"/>
      <c r="T941" s="164"/>
      <c r="AT941" s="159" t="s">
        <v>140</v>
      </c>
      <c r="AU941" s="159" t="s">
        <v>78</v>
      </c>
      <c r="AV941" s="14" t="s">
        <v>78</v>
      </c>
      <c r="AW941" s="14" t="s">
        <v>28</v>
      </c>
      <c r="AX941" s="14" t="s">
        <v>71</v>
      </c>
      <c r="AY941" s="159" t="s">
        <v>128</v>
      </c>
    </row>
    <row r="942" spans="2:51" s="14" customFormat="1" ht="12" hidden="1">
      <c r="B942" s="158"/>
      <c r="D942" s="152" t="s">
        <v>140</v>
      </c>
      <c r="E942" s="159" t="s">
        <v>1</v>
      </c>
      <c r="F942" s="160" t="s">
        <v>954</v>
      </c>
      <c r="H942" s="161">
        <v>19.484</v>
      </c>
      <c r="L942" s="158"/>
      <c r="M942" s="162"/>
      <c r="N942" s="163"/>
      <c r="O942" s="163"/>
      <c r="P942" s="163"/>
      <c r="Q942" s="163"/>
      <c r="R942" s="163"/>
      <c r="S942" s="163"/>
      <c r="T942" s="164"/>
      <c r="AT942" s="159" t="s">
        <v>140</v>
      </c>
      <c r="AU942" s="159" t="s">
        <v>78</v>
      </c>
      <c r="AV942" s="14" t="s">
        <v>78</v>
      </c>
      <c r="AW942" s="14" t="s">
        <v>28</v>
      </c>
      <c r="AX942" s="14" t="s">
        <v>71</v>
      </c>
      <c r="AY942" s="159" t="s">
        <v>128</v>
      </c>
    </row>
    <row r="943" spans="2:51" s="14" customFormat="1" ht="22.5" hidden="1">
      <c r="B943" s="158"/>
      <c r="D943" s="152" t="s">
        <v>140</v>
      </c>
      <c r="E943" s="159" t="s">
        <v>1</v>
      </c>
      <c r="F943" s="160" t="s">
        <v>955</v>
      </c>
      <c r="H943" s="161">
        <v>19.974</v>
      </c>
      <c r="L943" s="158"/>
      <c r="M943" s="162"/>
      <c r="N943" s="163"/>
      <c r="O943" s="163"/>
      <c r="P943" s="163"/>
      <c r="Q943" s="163"/>
      <c r="R943" s="163"/>
      <c r="S943" s="163"/>
      <c r="T943" s="164"/>
      <c r="AT943" s="159" t="s">
        <v>140</v>
      </c>
      <c r="AU943" s="159" t="s">
        <v>78</v>
      </c>
      <c r="AV943" s="14" t="s">
        <v>78</v>
      </c>
      <c r="AW943" s="14" t="s">
        <v>28</v>
      </c>
      <c r="AX943" s="14" t="s">
        <v>71</v>
      </c>
      <c r="AY943" s="159" t="s">
        <v>128</v>
      </c>
    </row>
    <row r="944" spans="2:51" s="14" customFormat="1" ht="22.5" hidden="1">
      <c r="B944" s="158"/>
      <c r="D944" s="152" t="s">
        <v>140</v>
      </c>
      <c r="E944" s="159" t="s">
        <v>1</v>
      </c>
      <c r="F944" s="160" t="s">
        <v>956</v>
      </c>
      <c r="H944" s="161">
        <v>20.219</v>
      </c>
      <c r="L944" s="158"/>
      <c r="M944" s="162"/>
      <c r="N944" s="163"/>
      <c r="O944" s="163"/>
      <c r="P944" s="163"/>
      <c r="Q944" s="163"/>
      <c r="R944" s="163"/>
      <c r="S944" s="163"/>
      <c r="T944" s="164"/>
      <c r="AT944" s="159" t="s">
        <v>140</v>
      </c>
      <c r="AU944" s="159" t="s">
        <v>78</v>
      </c>
      <c r="AV944" s="14" t="s">
        <v>78</v>
      </c>
      <c r="AW944" s="14" t="s">
        <v>28</v>
      </c>
      <c r="AX944" s="14" t="s">
        <v>71</v>
      </c>
      <c r="AY944" s="159" t="s">
        <v>128</v>
      </c>
    </row>
    <row r="945" spans="2:51" s="14" customFormat="1" ht="22.5" hidden="1">
      <c r="B945" s="158"/>
      <c r="D945" s="152" t="s">
        <v>140</v>
      </c>
      <c r="E945" s="159" t="s">
        <v>1</v>
      </c>
      <c r="F945" s="160" t="s">
        <v>957</v>
      </c>
      <c r="H945" s="161">
        <v>19.239</v>
      </c>
      <c r="L945" s="158"/>
      <c r="M945" s="162"/>
      <c r="N945" s="163"/>
      <c r="O945" s="163"/>
      <c r="P945" s="163"/>
      <c r="Q945" s="163"/>
      <c r="R945" s="163"/>
      <c r="S945" s="163"/>
      <c r="T945" s="164"/>
      <c r="AT945" s="159" t="s">
        <v>140</v>
      </c>
      <c r="AU945" s="159" t="s">
        <v>78</v>
      </c>
      <c r="AV945" s="14" t="s">
        <v>78</v>
      </c>
      <c r="AW945" s="14" t="s">
        <v>28</v>
      </c>
      <c r="AX945" s="14" t="s">
        <v>71</v>
      </c>
      <c r="AY945" s="159" t="s">
        <v>128</v>
      </c>
    </row>
    <row r="946" spans="2:51" s="14" customFormat="1" ht="12" hidden="1">
      <c r="B946" s="158"/>
      <c r="D946" s="152" t="s">
        <v>140</v>
      </c>
      <c r="E946" s="159" t="s">
        <v>1</v>
      </c>
      <c r="F946" s="160" t="s">
        <v>958</v>
      </c>
      <c r="H946" s="161">
        <v>15.478</v>
      </c>
      <c r="L946" s="158"/>
      <c r="M946" s="162"/>
      <c r="N946" s="163"/>
      <c r="O946" s="163"/>
      <c r="P946" s="163"/>
      <c r="Q946" s="163"/>
      <c r="R946" s="163"/>
      <c r="S946" s="163"/>
      <c r="T946" s="164"/>
      <c r="AT946" s="159" t="s">
        <v>140</v>
      </c>
      <c r="AU946" s="159" t="s">
        <v>78</v>
      </c>
      <c r="AV946" s="14" t="s">
        <v>78</v>
      </c>
      <c r="AW946" s="14" t="s">
        <v>28</v>
      </c>
      <c r="AX946" s="14" t="s">
        <v>71</v>
      </c>
      <c r="AY946" s="159" t="s">
        <v>128</v>
      </c>
    </row>
    <row r="947" spans="2:51" s="14" customFormat="1" ht="12" hidden="1">
      <c r="B947" s="158"/>
      <c r="D947" s="152" t="s">
        <v>140</v>
      </c>
      <c r="E947" s="159" t="s">
        <v>1</v>
      </c>
      <c r="F947" s="160" t="s">
        <v>959</v>
      </c>
      <c r="H947" s="161">
        <v>15.478</v>
      </c>
      <c r="L947" s="158"/>
      <c r="M947" s="162"/>
      <c r="N947" s="163"/>
      <c r="O947" s="163"/>
      <c r="P947" s="163"/>
      <c r="Q947" s="163"/>
      <c r="R947" s="163"/>
      <c r="S947" s="163"/>
      <c r="T947" s="164"/>
      <c r="AT947" s="159" t="s">
        <v>140</v>
      </c>
      <c r="AU947" s="159" t="s">
        <v>78</v>
      </c>
      <c r="AV947" s="14" t="s">
        <v>78</v>
      </c>
      <c r="AW947" s="14" t="s">
        <v>28</v>
      </c>
      <c r="AX947" s="14" t="s">
        <v>71</v>
      </c>
      <c r="AY947" s="159" t="s">
        <v>128</v>
      </c>
    </row>
    <row r="948" spans="2:51" s="15" customFormat="1" ht="12" hidden="1">
      <c r="B948" s="165"/>
      <c r="D948" s="152" t="s">
        <v>140</v>
      </c>
      <c r="E948" s="166" t="s">
        <v>1</v>
      </c>
      <c r="F948" s="167" t="s">
        <v>149</v>
      </c>
      <c r="H948" s="168">
        <v>140.828</v>
      </c>
      <c r="L948" s="165"/>
      <c r="M948" s="169"/>
      <c r="N948" s="170"/>
      <c r="O948" s="170"/>
      <c r="P948" s="170"/>
      <c r="Q948" s="170"/>
      <c r="R948" s="170"/>
      <c r="S948" s="170"/>
      <c r="T948" s="171"/>
      <c r="AT948" s="166" t="s">
        <v>140</v>
      </c>
      <c r="AU948" s="166" t="s">
        <v>78</v>
      </c>
      <c r="AV948" s="15" t="s">
        <v>138</v>
      </c>
      <c r="AW948" s="15" t="s">
        <v>28</v>
      </c>
      <c r="AX948" s="15" t="s">
        <v>71</v>
      </c>
      <c r="AY948" s="166" t="s">
        <v>128</v>
      </c>
    </row>
    <row r="949" spans="2:51" s="13" customFormat="1" ht="12" hidden="1">
      <c r="B949" s="151"/>
      <c r="D949" s="152" t="s">
        <v>140</v>
      </c>
      <c r="E949" s="153" t="s">
        <v>1</v>
      </c>
      <c r="F949" s="154" t="s">
        <v>167</v>
      </c>
      <c r="H949" s="153" t="s">
        <v>1</v>
      </c>
      <c r="L949" s="151"/>
      <c r="M949" s="155"/>
      <c r="N949" s="156"/>
      <c r="O949" s="156"/>
      <c r="P949" s="156"/>
      <c r="Q949" s="156"/>
      <c r="R949" s="156"/>
      <c r="S949" s="156"/>
      <c r="T949" s="157"/>
      <c r="AT949" s="153" t="s">
        <v>140</v>
      </c>
      <c r="AU949" s="153" t="s">
        <v>78</v>
      </c>
      <c r="AV949" s="13" t="s">
        <v>76</v>
      </c>
      <c r="AW949" s="13" t="s">
        <v>28</v>
      </c>
      <c r="AX949" s="13" t="s">
        <v>71</v>
      </c>
      <c r="AY949" s="153" t="s">
        <v>128</v>
      </c>
    </row>
    <row r="950" spans="2:51" s="14" customFormat="1" ht="12" hidden="1">
      <c r="B950" s="158"/>
      <c r="D950" s="152" t="s">
        <v>140</v>
      </c>
      <c r="E950" s="159" t="s">
        <v>1</v>
      </c>
      <c r="F950" s="160" t="s">
        <v>960</v>
      </c>
      <c r="H950" s="161">
        <v>15.478</v>
      </c>
      <c r="L950" s="158"/>
      <c r="M950" s="162"/>
      <c r="N950" s="163"/>
      <c r="O950" s="163"/>
      <c r="P950" s="163"/>
      <c r="Q950" s="163"/>
      <c r="R950" s="163"/>
      <c r="S950" s="163"/>
      <c r="T950" s="164"/>
      <c r="AT950" s="159" t="s">
        <v>140</v>
      </c>
      <c r="AU950" s="159" t="s">
        <v>78</v>
      </c>
      <c r="AV950" s="14" t="s">
        <v>78</v>
      </c>
      <c r="AW950" s="14" t="s">
        <v>28</v>
      </c>
      <c r="AX950" s="14" t="s">
        <v>71</v>
      </c>
      <c r="AY950" s="159" t="s">
        <v>128</v>
      </c>
    </row>
    <row r="951" spans="2:51" s="14" customFormat="1" ht="12" hidden="1">
      <c r="B951" s="158"/>
      <c r="D951" s="152" t="s">
        <v>140</v>
      </c>
      <c r="E951" s="159" t="s">
        <v>1</v>
      </c>
      <c r="F951" s="160" t="s">
        <v>961</v>
      </c>
      <c r="H951" s="161">
        <v>15.478</v>
      </c>
      <c r="L951" s="158"/>
      <c r="M951" s="162"/>
      <c r="N951" s="163"/>
      <c r="O951" s="163"/>
      <c r="P951" s="163"/>
      <c r="Q951" s="163"/>
      <c r="R951" s="163"/>
      <c r="S951" s="163"/>
      <c r="T951" s="164"/>
      <c r="AT951" s="159" t="s">
        <v>140</v>
      </c>
      <c r="AU951" s="159" t="s">
        <v>78</v>
      </c>
      <c r="AV951" s="14" t="s">
        <v>78</v>
      </c>
      <c r="AW951" s="14" t="s">
        <v>28</v>
      </c>
      <c r="AX951" s="14" t="s">
        <v>71</v>
      </c>
      <c r="AY951" s="159" t="s">
        <v>128</v>
      </c>
    </row>
    <row r="952" spans="2:51" s="14" customFormat="1" ht="12" hidden="1">
      <c r="B952" s="158"/>
      <c r="D952" s="152" t="s">
        <v>140</v>
      </c>
      <c r="E952" s="159" t="s">
        <v>1</v>
      </c>
      <c r="F952" s="160" t="s">
        <v>962</v>
      </c>
      <c r="H952" s="161">
        <v>19.484</v>
      </c>
      <c r="L952" s="158"/>
      <c r="M952" s="162"/>
      <c r="N952" s="163"/>
      <c r="O952" s="163"/>
      <c r="P952" s="163"/>
      <c r="Q952" s="163"/>
      <c r="R952" s="163"/>
      <c r="S952" s="163"/>
      <c r="T952" s="164"/>
      <c r="AT952" s="159" t="s">
        <v>140</v>
      </c>
      <c r="AU952" s="159" t="s">
        <v>78</v>
      </c>
      <c r="AV952" s="14" t="s">
        <v>78</v>
      </c>
      <c r="AW952" s="14" t="s">
        <v>28</v>
      </c>
      <c r="AX952" s="14" t="s">
        <v>71</v>
      </c>
      <c r="AY952" s="159" t="s">
        <v>128</v>
      </c>
    </row>
    <row r="953" spans="2:51" s="14" customFormat="1" ht="22.5" hidden="1">
      <c r="B953" s="158"/>
      <c r="D953" s="152" t="s">
        <v>140</v>
      </c>
      <c r="E953" s="159" t="s">
        <v>1</v>
      </c>
      <c r="F953" s="160" t="s">
        <v>963</v>
      </c>
      <c r="H953" s="161">
        <v>19.974</v>
      </c>
      <c r="L953" s="158"/>
      <c r="M953" s="162"/>
      <c r="N953" s="163"/>
      <c r="O953" s="163"/>
      <c r="P953" s="163"/>
      <c r="Q953" s="163"/>
      <c r="R953" s="163"/>
      <c r="S953" s="163"/>
      <c r="T953" s="164"/>
      <c r="AT953" s="159" t="s">
        <v>140</v>
      </c>
      <c r="AU953" s="159" t="s">
        <v>78</v>
      </c>
      <c r="AV953" s="14" t="s">
        <v>78</v>
      </c>
      <c r="AW953" s="14" t="s">
        <v>28</v>
      </c>
      <c r="AX953" s="14" t="s">
        <v>71</v>
      </c>
      <c r="AY953" s="159" t="s">
        <v>128</v>
      </c>
    </row>
    <row r="954" spans="2:51" s="14" customFormat="1" ht="22.5" hidden="1">
      <c r="B954" s="158"/>
      <c r="D954" s="152" t="s">
        <v>140</v>
      </c>
      <c r="E954" s="159" t="s">
        <v>1</v>
      </c>
      <c r="F954" s="160" t="s">
        <v>964</v>
      </c>
      <c r="H954" s="161">
        <v>20.219</v>
      </c>
      <c r="L954" s="158"/>
      <c r="M954" s="162"/>
      <c r="N954" s="163"/>
      <c r="O954" s="163"/>
      <c r="P954" s="163"/>
      <c r="Q954" s="163"/>
      <c r="R954" s="163"/>
      <c r="S954" s="163"/>
      <c r="T954" s="164"/>
      <c r="AT954" s="159" t="s">
        <v>140</v>
      </c>
      <c r="AU954" s="159" t="s">
        <v>78</v>
      </c>
      <c r="AV954" s="14" t="s">
        <v>78</v>
      </c>
      <c r="AW954" s="14" t="s">
        <v>28</v>
      </c>
      <c r="AX954" s="14" t="s">
        <v>71</v>
      </c>
      <c r="AY954" s="159" t="s">
        <v>128</v>
      </c>
    </row>
    <row r="955" spans="2:51" s="14" customFormat="1" ht="22.5" hidden="1">
      <c r="B955" s="158"/>
      <c r="D955" s="152" t="s">
        <v>140</v>
      </c>
      <c r="E955" s="159" t="s">
        <v>1</v>
      </c>
      <c r="F955" s="160" t="s">
        <v>965</v>
      </c>
      <c r="H955" s="161">
        <v>19.239</v>
      </c>
      <c r="L955" s="158"/>
      <c r="M955" s="162"/>
      <c r="N955" s="163"/>
      <c r="O955" s="163"/>
      <c r="P955" s="163"/>
      <c r="Q955" s="163"/>
      <c r="R955" s="163"/>
      <c r="S955" s="163"/>
      <c r="T955" s="164"/>
      <c r="AT955" s="159" t="s">
        <v>140</v>
      </c>
      <c r="AU955" s="159" t="s">
        <v>78</v>
      </c>
      <c r="AV955" s="14" t="s">
        <v>78</v>
      </c>
      <c r="AW955" s="14" t="s">
        <v>28</v>
      </c>
      <c r="AX955" s="14" t="s">
        <v>71</v>
      </c>
      <c r="AY955" s="159" t="s">
        <v>128</v>
      </c>
    </row>
    <row r="956" spans="2:51" s="14" customFormat="1" ht="12" hidden="1">
      <c r="B956" s="158"/>
      <c r="D956" s="152" t="s">
        <v>140</v>
      </c>
      <c r="E956" s="159" t="s">
        <v>1</v>
      </c>
      <c r="F956" s="160" t="s">
        <v>966</v>
      </c>
      <c r="H956" s="161">
        <v>15.478</v>
      </c>
      <c r="L956" s="158"/>
      <c r="M956" s="162"/>
      <c r="N956" s="163"/>
      <c r="O956" s="163"/>
      <c r="P956" s="163"/>
      <c r="Q956" s="163"/>
      <c r="R956" s="163"/>
      <c r="S956" s="163"/>
      <c r="T956" s="164"/>
      <c r="AT956" s="159" t="s">
        <v>140</v>
      </c>
      <c r="AU956" s="159" t="s">
        <v>78</v>
      </c>
      <c r="AV956" s="14" t="s">
        <v>78</v>
      </c>
      <c r="AW956" s="14" t="s">
        <v>28</v>
      </c>
      <c r="AX956" s="14" t="s">
        <v>71</v>
      </c>
      <c r="AY956" s="159" t="s">
        <v>128</v>
      </c>
    </row>
    <row r="957" spans="2:51" s="14" customFormat="1" ht="12" hidden="1">
      <c r="B957" s="158"/>
      <c r="D957" s="152" t="s">
        <v>140</v>
      </c>
      <c r="E957" s="159" t="s">
        <v>1</v>
      </c>
      <c r="F957" s="160" t="s">
        <v>967</v>
      </c>
      <c r="H957" s="161">
        <v>15.478</v>
      </c>
      <c r="L957" s="158"/>
      <c r="M957" s="162"/>
      <c r="N957" s="163"/>
      <c r="O957" s="163"/>
      <c r="P957" s="163"/>
      <c r="Q957" s="163"/>
      <c r="R957" s="163"/>
      <c r="S957" s="163"/>
      <c r="T957" s="164"/>
      <c r="AT957" s="159" t="s">
        <v>140</v>
      </c>
      <c r="AU957" s="159" t="s">
        <v>78</v>
      </c>
      <c r="AV957" s="14" t="s">
        <v>78</v>
      </c>
      <c r="AW957" s="14" t="s">
        <v>28</v>
      </c>
      <c r="AX957" s="14" t="s">
        <v>71</v>
      </c>
      <c r="AY957" s="159" t="s">
        <v>128</v>
      </c>
    </row>
    <row r="958" spans="2:51" s="15" customFormat="1" ht="12" hidden="1">
      <c r="B958" s="165"/>
      <c r="D958" s="152" t="s">
        <v>140</v>
      </c>
      <c r="E958" s="166" t="s">
        <v>1</v>
      </c>
      <c r="F958" s="167" t="s">
        <v>149</v>
      </c>
      <c r="H958" s="168">
        <v>140.828</v>
      </c>
      <c r="L958" s="165"/>
      <c r="M958" s="169"/>
      <c r="N958" s="170"/>
      <c r="O958" s="170"/>
      <c r="P958" s="170"/>
      <c r="Q958" s="170"/>
      <c r="R958" s="170"/>
      <c r="S958" s="170"/>
      <c r="T958" s="171"/>
      <c r="AT958" s="166" t="s">
        <v>140</v>
      </c>
      <c r="AU958" s="166" t="s">
        <v>78</v>
      </c>
      <c r="AV958" s="15" t="s">
        <v>138</v>
      </c>
      <c r="AW958" s="15" t="s">
        <v>28</v>
      </c>
      <c r="AX958" s="15" t="s">
        <v>71</v>
      </c>
      <c r="AY958" s="166" t="s">
        <v>128</v>
      </c>
    </row>
    <row r="959" spans="2:51" s="16" customFormat="1" ht="12" hidden="1">
      <c r="B959" s="172"/>
      <c r="D959" s="152" t="s">
        <v>140</v>
      </c>
      <c r="E959" s="173" t="s">
        <v>1</v>
      </c>
      <c r="F959" s="174" t="s">
        <v>187</v>
      </c>
      <c r="H959" s="175">
        <v>507.85799999999995</v>
      </c>
      <c r="L959" s="172"/>
      <c r="M959" s="176"/>
      <c r="N959" s="177"/>
      <c r="O959" s="177"/>
      <c r="P959" s="177"/>
      <c r="Q959" s="177"/>
      <c r="R959" s="177"/>
      <c r="S959" s="177"/>
      <c r="T959" s="178"/>
      <c r="AT959" s="173" t="s">
        <v>140</v>
      </c>
      <c r="AU959" s="173" t="s">
        <v>78</v>
      </c>
      <c r="AV959" s="16" t="s">
        <v>137</v>
      </c>
      <c r="AW959" s="16" t="s">
        <v>28</v>
      </c>
      <c r="AX959" s="16" t="s">
        <v>76</v>
      </c>
      <c r="AY959" s="173" t="s">
        <v>128</v>
      </c>
    </row>
    <row r="960" spans="1:65" s="2" customFormat="1" ht="24.2" customHeight="1">
      <c r="A960" s="30"/>
      <c r="B960" s="137"/>
      <c r="C960" s="179" t="s">
        <v>524</v>
      </c>
      <c r="D960" s="179" t="s">
        <v>432</v>
      </c>
      <c r="E960" s="180" t="s">
        <v>972</v>
      </c>
      <c r="F960" s="181" t="s">
        <v>973</v>
      </c>
      <c r="G960" s="182" t="s">
        <v>136</v>
      </c>
      <c r="H960" s="183">
        <v>584.037</v>
      </c>
      <c r="I960" s="184"/>
      <c r="J960" s="184">
        <f>ROUND(I960*H960,2)</f>
        <v>0</v>
      </c>
      <c r="K960" s="185"/>
      <c r="L960" s="186"/>
      <c r="M960" s="187" t="s">
        <v>1</v>
      </c>
      <c r="N960" s="188" t="s">
        <v>36</v>
      </c>
      <c r="O960" s="147">
        <v>0</v>
      </c>
      <c r="P960" s="147">
        <f>O960*H960</f>
        <v>0</v>
      </c>
      <c r="Q960" s="147">
        <v>0.01841</v>
      </c>
      <c r="R960" s="147">
        <f>Q960*H960</f>
        <v>10.75212117</v>
      </c>
      <c r="S960" s="147">
        <v>0</v>
      </c>
      <c r="T960" s="148">
        <f>S960*H960</f>
        <v>0</v>
      </c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R960" s="149" t="s">
        <v>436</v>
      </c>
      <c r="AT960" s="149" t="s">
        <v>432</v>
      </c>
      <c r="AU960" s="149" t="s">
        <v>78</v>
      </c>
      <c r="AY960" s="18" t="s">
        <v>128</v>
      </c>
      <c r="BE960" s="150">
        <f>IF(N960="základní",J960,0)</f>
        <v>0</v>
      </c>
      <c r="BF960" s="150">
        <f>IF(N960="snížená",J960,0)</f>
        <v>0</v>
      </c>
      <c r="BG960" s="150">
        <f>IF(N960="zákl. přenesená",J960,0)</f>
        <v>0</v>
      </c>
      <c r="BH960" s="150">
        <f>IF(N960="sníž. přenesená",J960,0)</f>
        <v>0</v>
      </c>
      <c r="BI960" s="150">
        <f>IF(N960="nulová",J960,0)</f>
        <v>0</v>
      </c>
      <c r="BJ960" s="18" t="s">
        <v>76</v>
      </c>
      <c r="BK960" s="150">
        <f>ROUND(I960*H960,2)</f>
        <v>0</v>
      </c>
      <c r="BL960" s="18" t="s">
        <v>390</v>
      </c>
      <c r="BM960" s="149" t="s">
        <v>974</v>
      </c>
    </row>
    <row r="961" spans="2:51" s="14" customFormat="1" ht="12">
      <c r="B961" s="158"/>
      <c r="D961" s="152" t="s">
        <v>140</v>
      </c>
      <c r="E961" s="159" t="s">
        <v>1</v>
      </c>
      <c r="F961" s="160" t="s">
        <v>975</v>
      </c>
      <c r="H961" s="161">
        <v>584.037</v>
      </c>
      <c r="L961" s="158"/>
      <c r="M961" s="162"/>
      <c r="N961" s="163"/>
      <c r="O961" s="163"/>
      <c r="P961" s="163"/>
      <c r="Q961" s="163"/>
      <c r="R961" s="163"/>
      <c r="S961" s="163"/>
      <c r="T961" s="164"/>
      <c r="AT961" s="159" t="s">
        <v>140</v>
      </c>
      <c r="AU961" s="159" t="s">
        <v>78</v>
      </c>
      <c r="AV961" s="14" t="s">
        <v>78</v>
      </c>
      <c r="AW961" s="14" t="s">
        <v>28</v>
      </c>
      <c r="AX961" s="14" t="s">
        <v>76</v>
      </c>
      <c r="AY961" s="159" t="s">
        <v>128</v>
      </c>
    </row>
    <row r="962" spans="1:65" s="2" customFormat="1" ht="24.2" customHeight="1">
      <c r="A962" s="30"/>
      <c r="B962" s="137"/>
      <c r="C962" s="138" t="s">
        <v>976</v>
      </c>
      <c r="D962" s="138" t="s">
        <v>133</v>
      </c>
      <c r="E962" s="139" t="s">
        <v>977</v>
      </c>
      <c r="F962" s="140" t="s">
        <v>978</v>
      </c>
      <c r="G962" s="141" t="s">
        <v>136</v>
      </c>
      <c r="H962" s="142">
        <v>507.858</v>
      </c>
      <c r="I962" s="143"/>
      <c r="J962" s="143">
        <f>ROUND(I962*H962,2)</f>
        <v>0</v>
      </c>
      <c r="K962" s="144"/>
      <c r="L962" s="31"/>
      <c r="M962" s="145" t="s">
        <v>1</v>
      </c>
      <c r="N962" s="146" t="s">
        <v>36</v>
      </c>
      <c r="O962" s="147">
        <v>0.1</v>
      </c>
      <c r="P962" s="147">
        <f>O962*H962</f>
        <v>50.7858</v>
      </c>
      <c r="Q962" s="147">
        <v>0</v>
      </c>
      <c r="R962" s="147">
        <f>Q962*H962</f>
        <v>0</v>
      </c>
      <c r="S962" s="147">
        <v>0</v>
      </c>
      <c r="T962" s="148">
        <f>S962*H962</f>
        <v>0</v>
      </c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R962" s="149" t="s">
        <v>390</v>
      </c>
      <c r="AT962" s="149" t="s">
        <v>133</v>
      </c>
      <c r="AU962" s="149" t="s">
        <v>78</v>
      </c>
      <c r="AY962" s="18" t="s">
        <v>128</v>
      </c>
      <c r="BE962" s="150">
        <f>IF(N962="základní",J962,0)</f>
        <v>0</v>
      </c>
      <c r="BF962" s="150">
        <f>IF(N962="snížená",J962,0)</f>
        <v>0</v>
      </c>
      <c r="BG962" s="150">
        <f>IF(N962="zákl. přenesená",J962,0)</f>
        <v>0</v>
      </c>
      <c r="BH962" s="150">
        <f>IF(N962="sníž. přenesená",J962,0)</f>
        <v>0</v>
      </c>
      <c r="BI962" s="150">
        <f>IF(N962="nulová",J962,0)</f>
        <v>0</v>
      </c>
      <c r="BJ962" s="18" t="s">
        <v>76</v>
      </c>
      <c r="BK962" s="150">
        <f>ROUND(I962*H962,2)</f>
        <v>0</v>
      </c>
      <c r="BL962" s="18" t="s">
        <v>390</v>
      </c>
      <c r="BM962" s="149" t="s">
        <v>979</v>
      </c>
    </row>
    <row r="963" spans="1:65" s="2" customFormat="1" ht="24.2" customHeight="1">
      <c r="A963" s="30"/>
      <c r="B963" s="137"/>
      <c r="C963" s="138" t="s">
        <v>980</v>
      </c>
      <c r="D963" s="138" t="s">
        <v>133</v>
      </c>
      <c r="E963" s="139" t="s">
        <v>981</v>
      </c>
      <c r="F963" s="140" t="s">
        <v>982</v>
      </c>
      <c r="G963" s="141" t="s">
        <v>136</v>
      </c>
      <c r="H963" s="142">
        <v>507.858</v>
      </c>
      <c r="I963" s="143"/>
      <c r="J963" s="143">
        <f>ROUND(I963*H963,2)</f>
        <v>0</v>
      </c>
      <c r="K963" s="144"/>
      <c r="L963" s="31"/>
      <c r="M963" s="145" t="s">
        <v>1</v>
      </c>
      <c r="N963" s="146" t="s">
        <v>36</v>
      </c>
      <c r="O963" s="147">
        <v>0.1</v>
      </c>
      <c r="P963" s="147">
        <f>O963*H963</f>
        <v>50.7858</v>
      </c>
      <c r="Q963" s="147">
        <v>0</v>
      </c>
      <c r="R963" s="147">
        <f>Q963*H963</f>
        <v>0</v>
      </c>
      <c r="S963" s="147">
        <v>0</v>
      </c>
      <c r="T963" s="148">
        <f>S963*H963</f>
        <v>0</v>
      </c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R963" s="149" t="s">
        <v>390</v>
      </c>
      <c r="AT963" s="149" t="s">
        <v>133</v>
      </c>
      <c r="AU963" s="149" t="s">
        <v>78</v>
      </c>
      <c r="AY963" s="18" t="s">
        <v>128</v>
      </c>
      <c r="BE963" s="150">
        <f>IF(N963="základní",J963,0)</f>
        <v>0</v>
      </c>
      <c r="BF963" s="150">
        <f>IF(N963="snížená",J963,0)</f>
        <v>0</v>
      </c>
      <c r="BG963" s="150">
        <f>IF(N963="zákl. přenesená",J963,0)</f>
        <v>0</v>
      </c>
      <c r="BH963" s="150">
        <f>IF(N963="sníž. přenesená",J963,0)</f>
        <v>0</v>
      </c>
      <c r="BI963" s="150">
        <f>IF(N963="nulová",J963,0)</f>
        <v>0</v>
      </c>
      <c r="BJ963" s="18" t="s">
        <v>76</v>
      </c>
      <c r="BK963" s="150">
        <f>ROUND(I963*H963,2)</f>
        <v>0</v>
      </c>
      <c r="BL963" s="18" t="s">
        <v>390</v>
      </c>
      <c r="BM963" s="149" t="s">
        <v>983</v>
      </c>
    </row>
    <row r="964" spans="1:65" s="2" customFormat="1" ht="16.5" customHeight="1">
      <c r="A964" s="30"/>
      <c r="B964" s="137"/>
      <c r="C964" s="138" t="s">
        <v>984</v>
      </c>
      <c r="D964" s="138" t="s">
        <v>133</v>
      </c>
      <c r="E964" s="139" t="s">
        <v>985</v>
      </c>
      <c r="F964" s="140" t="s">
        <v>986</v>
      </c>
      <c r="G964" s="141" t="s">
        <v>341</v>
      </c>
      <c r="H964" s="142">
        <v>26.95</v>
      </c>
      <c r="I964" s="143"/>
      <c r="J964" s="143">
        <f>ROUND(I964*H964,2)</f>
        <v>0</v>
      </c>
      <c r="K964" s="144"/>
      <c r="L964" s="31"/>
      <c r="M964" s="145" t="s">
        <v>1</v>
      </c>
      <c r="N964" s="146" t="s">
        <v>36</v>
      </c>
      <c r="O964" s="147">
        <v>0.248</v>
      </c>
      <c r="P964" s="147">
        <f>O964*H964</f>
        <v>6.6836</v>
      </c>
      <c r="Q964" s="147">
        <v>0.00031</v>
      </c>
      <c r="R964" s="147">
        <f>Q964*H964</f>
        <v>0.008354499999999999</v>
      </c>
      <c r="S964" s="147">
        <v>0</v>
      </c>
      <c r="T964" s="148">
        <f>S964*H964</f>
        <v>0</v>
      </c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R964" s="149" t="s">
        <v>390</v>
      </c>
      <c r="AT964" s="149" t="s">
        <v>133</v>
      </c>
      <c r="AU964" s="149" t="s">
        <v>78</v>
      </c>
      <c r="AY964" s="18" t="s">
        <v>128</v>
      </c>
      <c r="BE964" s="150">
        <f>IF(N964="základní",J964,0)</f>
        <v>0</v>
      </c>
      <c r="BF964" s="150">
        <f>IF(N964="snížená",J964,0)</f>
        <v>0</v>
      </c>
      <c r="BG964" s="150">
        <f>IF(N964="zákl. přenesená",J964,0)</f>
        <v>0</v>
      </c>
      <c r="BH964" s="150">
        <f>IF(N964="sníž. přenesená",J964,0)</f>
        <v>0</v>
      </c>
      <c r="BI964" s="150">
        <f>IF(N964="nulová",J964,0)</f>
        <v>0</v>
      </c>
      <c r="BJ964" s="18" t="s">
        <v>76</v>
      </c>
      <c r="BK964" s="150">
        <f>ROUND(I964*H964,2)</f>
        <v>0</v>
      </c>
      <c r="BL964" s="18" t="s">
        <v>390</v>
      </c>
      <c r="BM964" s="149" t="s">
        <v>987</v>
      </c>
    </row>
    <row r="965" spans="2:51" s="14" customFormat="1" ht="12">
      <c r="B965" s="158"/>
      <c r="D965" s="152" t="s">
        <v>140</v>
      </c>
      <c r="E965" s="159" t="s">
        <v>1</v>
      </c>
      <c r="F965" s="160" t="s">
        <v>988</v>
      </c>
      <c r="H965" s="161">
        <v>7.35</v>
      </c>
      <c r="L965" s="158"/>
      <c r="M965" s="162"/>
      <c r="N965" s="163"/>
      <c r="O965" s="163"/>
      <c r="P965" s="163"/>
      <c r="Q965" s="163"/>
      <c r="R965" s="163"/>
      <c r="S965" s="163"/>
      <c r="T965" s="164"/>
      <c r="AT965" s="159" t="s">
        <v>140</v>
      </c>
      <c r="AU965" s="159" t="s">
        <v>78</v>
      </c>
      <c r="AV965" s="14" t="s">
        <v>78</v>
      </c>
      <c r="AW965" s="14" t="s">
        <v>28</v>
      </c>
      <c r="AX965" s="14" t="s">
        <v>71</v>
      </c>
      <c r="AY965" s="159" t="s">
        <v>128</v>
      </c>
    </row>
    <row r="966" spans="2:51" s="14" customFormat="1" ht="12">
      <c r="B966" s="158"/>
      <c r="D966" s="152" t="s">
        <v>140</v>
      </c>
      <c r="E966" s="159" t="s">
        <v>1</v>
      </c>
      <c r="F966" s="160" t="s">
        <v>989</v>
      </c>
      <c r="H966" s="161">
        <v>4.9</v>
      </c>
      <c r="L966" s="158"/>
      <c r="M966" s="162"/>
      <c r="N966" s="163"/>
      <c r="O966" s="163"/>
      <c r="P966" s="163"/>
      <c r="Q966" s="163"/>
      <c r="R966" s="163"/>
      <c r="S966" s="163"/>
      <c r="T966" s="164"/>
      <c r="AT966" s="159" t="s">
        <v>140</v>
      </c>
      <c r="AU966" s="159" t="s">
        <v>78</v>
      </c>
      <c r="AV966" s="14" t="s">
        <v>78</v>
      </c>
      <c r="AW966" s="14" t="s">
        <v>28</v>
      </c>
      <c r="AX966" s="14" t="s">
        <v>71</v>
      </c>
      <c r="AY966" s="159" t="s">
        <v>128</v>
      </c>
    </row>
    <row r="967" spans="2:51" s="14" customFormat="1" ht="12">
      <c r="B967" s="158"/>
      <c r="D967" s="152" t="s">
        <v>140</v>
      </c>
      <c r="E967" s="159" t="s">
        <v>1</v>
      </c>
      <c r="F967" s="160" t="s">
        <v>990</v>
      </c>
      <c r="H967" s="161">
        <v>7.35</v>
      </c>
      <c r="L967" s="158"/>
      <c r="M967" s="162"/>
      <c r="N967" s="163"/>
      <c r="O967" s="163"/>
      <c r="P967" s="163"/>
      <c r="Q967" s="163"/>
      <c r="R967" s="163"/>
      <c r="S967" s="163"/>
      <c r="T967" s="164"/>
      <c r="AT967" s="159" t="s">
        <v>140</v>
      </c>
      <c r="AU967" s="159" t="s">
        <v>78</v>
      </c>
      <c r="AV967" s="14" t="s">
        <v>78</v>
      </c>
      <c r="AW967" s="14" t="s">
        <v>28</v>
      </c>
      <c r="AX967" s="14" t="s">
        <v>71</v>
      </c>
      <c r="AY967" s="159" t="s">
        <v>128</v>
      </c>
    </row>
    <row r="968" spans="2:51" s="14" customFormat="1" ht="12">
      <c r="B968" s="158"/>
      <c r="D968" s="152" t="s">
        <v>140</v>
      </c>
      <c r="E968" s="159" t="s">
        <v>1</v>
      </c>
      <c r="F968" s="160" t="s">
        <v>991</v>
      </c>
      <c r="H968" s="161">
        <v>7.35</v>
      </c>
      <c r="L968" s="158"/>
      <c r="M968" s="162"/>
      <c r="N968" s="163"/>
      <c r="O968" s="163"/>
      <c r="P968" s="163"/>
      <c r="Q968" s="163"/>
      <c r="R968" s="163"/>
      <c r="S968" s="163"/>
      <c r="T968" s="164"/>
      <c r="AT968" s="159" t="s">
        <v>140</v>
      </c>
      <c r="AU968" s="159" t="s">
        <v>78</v>
      </c>
      <c r="AV968" s="14" t="s">
        <v>78</v>
      </c>
      <c r="AW968" s="14" t="s">
        <v>28</v>
      </c>
      <c r="AX968" s="14" t="s">
        <v>71</v>
      </c>
      <c r="AY968" s="159" t="s">
        <v>128</v>
      </c>
    </row>
    <row r="969" spans="2:51" s="16" customFormat="1" ht="12">
      <c r="B969" s="172"/>
      <c r="D969" s="152" t="s">
        <v>140</v>
      </c>
      <c r="E969" s="173" t="s">
        <v>1</v>
      </c>
      <c r="F969" s="174" t="s">
        <v>187</v>
      </c>
      <c r="H969" s="175">
        <v>26.950000000000003</v>
      </c>
      <c r="L969" s="172"/>
      <c r="M969" s="176"/>
      <c r="N969" s="177"/>
      <c r="O969" s="177"/>
      <c r="P969" s="177"/>
      <c r="Q969" s="177"/>
      <c r="R969" s="177"/>
      <c r="S969" s="177"/>
      <c r="T969" s="178"/>
      <c r="AT969" s="173" t="s">
        <v>140</v>
      </c>
      <c r="AU969" s="173" t="s">
        <v>78</v>
      </c>
      <c r="AV969" s="16" t="s">
        <v>137</v>
      </c>
      <c r="AW969" s="16" t="s">
        <v>28</v>
      </c>
      <c r="AX969" s="16" t="s">
        <v>76</v>
      </c>
      <c r="AY969" s="173" t="s">
        <v>128</v>
      </c>
    </row>
    <row r="970" spans="1:65" s="2" customFormat="1" ht="16.5" customHeight="1">
      <c r="A970" s="30"/>
      <c r="B970" s="137"/>
      <c r="C970" s="138" t="s">
        <v>992</v>
      </c>
      <c r="D970" s="138" t="s">
        <v>133</v>
      </c>
      <c r="E970" s="139" t="s">
        <v>993</v>
      </c>
      <c r="F970" s="140" t="s">
        <v>994</v>
      </c>
      <c r="G970" s="141" t="s">
        <v>341</v>
      </c>
      <c r="H970" s="142">
        <v>121</v>
      </c>
      <c r="I970" s="143"/>
      <c r="J970" s="143">
        <f>ROUND(I970*H970,2)</f>
        <v>0</v>
      </c>
      <c r="K970" s="144"/>
      <c r="L970" s="31"/>
      <c r="M970" s="145" t="s">
        <v>1</v>
      </c>
      <c r="N970" s="146" t="s">
        <v>36</v>
      </c>
      <c r="O970" s="147">
        <v>0.055</v>
      </c>
      <c r="P970" s="147">
        <f>O970*H970</f>
        <v>6.655</v>
      </c>
      <c r="Q970" s="147">
        <v>3E-05</v>
      </c>
      <c r="R970" s="147">
        <f>Q970*H970</f>
        <v>0.00363</v>
      </c>
      <c r="S970" s="147">
        <v>0</v>
      </c>
      <c r="T970" s="148">
        <f>S970*H970</f>
        <v>0</v>
      </c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R970" s="149" t="s">
        <v>390</v>
      </c>
      <c r="AT970" s="149" t="s">
        <v>133</v>
      </c>
      <c r="AU970" s="149" t="s">
        <v>78</v>
      </c>
      <c r="AY970" s="18" t="s">
        <v>128</v>
      </c>
      <c r="BE970" s="150">
        <f>IF(N970="základní",J970,0)</f>
        <v>0</v>
      </c>
      <c r="BF970" s="150">
        <f>IF(N970="snížená",J970,0)</f>
        <v>0</v>
      </c>
      <c r="BG970" s="150">
        <f>IF(N970="zákl. přenesená",J970,0)</f>
        <v>0</v>
      </c>
      <c r="BH970" s="150">
        <f>IF(N970="sníž. přenesená",J970,0)</f>
        <v>0</v>
      </c>
      <c r="BI970" s="150">
        <f>IF(N970="nulová",J970,0)</f>
        <v>0</v>
      </c>
      <c r="BJ970" s="18" t="s">
        <v>76</v>
      </c>
      <c r="BK970" s="150">
        <f>ROUND(I970*H970,2)</f>
        <v>0</v>
      </c>
      <c r="BL970" s="18" t="s">
        <v>390</v>
      </c>
      <c r="BM970" s="149" t="s">
        <v>995</v>
      </c>
    </row>
    <row r="971" spans="1:65" s="2" customFormat="1" ht="21.75" customHeight="1">
      <c r="A971" s="30"/>
      <c r="B971" s="137"/>
      <c r="C971" s="138" t="s">
        <v>996</v>
      </c>
      <c r="D971" s="138" t="s">
        <v>133</v>
      </c>
      <c r="E971" s="139" t="s">
        <v>997</v>
      </c>
      <c r="F971" s="140" t="s">
        <v>998</v>
      </c>
      <c r="G971" s="141" t="s">
        <v>460</v>
      </c>
      <c r="H971" s="142">
        <v>154</v>
      </c>
      <c r="I971" s="143"/>
      <c r="J971" s="143">
        <f>ROUND(I971*H971,2)</f>
        <v>0</v>
      </c>
      <c r="K971" s="144"/>
      <c r="L971" s="31"/>
      <c r="M971" s="145" t="s">
        <v>1</v>
      </c>
      <c r="N971" s="146" t="s">
        <v>36</v>
      </c>
      <c r="O971" s="147">
        <v>0.12</v>
      </c>
      <c r="P971" s="147">
        <f>O971*H971</f>
        <v>18.48</v>
      </c>
      <c r="Q971" s="147">
        <v>0</v>
      </c>
      <c r="R971" s="147">
        <f>Q971*H971</f>
        <v>0</v>
      </c>
      <c r="S971" s="147">
        <v>0</v>
      </c>
      <c r="T971" s="148">
        <f>S971*H971</f>
        <v>0</v>
      </c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R971" s="149" t="s">
        <v>390</v>
      </c>
      <c r="AT971" s="149" t="s">
        <v>133</v>
      </c>
      <c r="AU971" s="149" t="s">
        <v>78</v>
      </c>
      <c r="AY971" s="18" t="s">
        <v>128</v>
      </c>
      <c r="BE971" s="150">
        <f>IF(N971="základní",J971,0)</f>
        <v>0</v>
      </c>
      <c r="BF971" s="150">
        <f>IF(N971="snížená",J971,0)</f>
        <v>0</v>
      </c>
      <c r="BG971" s="150">
        <f>IF(N971="zákl. přenesená",J971,0)</f>
        <v>0</v>
      </c>
      <c r="BH971" s="150">
        <f>IF(N971="sníž. přenesená",J971,0)</f>
        <v>0</v>
      </c>
      <c r="BI971" s="150">
        <f>IF(N971="nulová",J971,0)</f>
        <v>0</v>
      </c>
      <c r="BJ971" s="18" t="s">
        <v>76</v>
      </c>
      <c r="BK971" s="150">
        <f>ROUND(I971*H971,2)</f>
        <v>0</v>
      </c>
      <c r="BL971" s="18" t="s">
        <v>390</v>
      </c>
      <c r="BM971" s="149" t="s">
        <v>999</v>
      </c>
    </row>
    <row r="972" spans="2:51" s="13" customFormat="1" ht="12">
      <c r="B972" s="151"/>
      <c r="D972" s="152" t="s">
        <v>140</v>
      </c>
      <c r="E972" s="153" t="s">
        <v>1</v>
      </c>
      <c r="F972" s="154" t="s">
        <v>142</v>
      </c>
      <c r="H972" s="153" t="s">
        <v>1</v>
      </c>
      <c r="L972" s="151"/>
      <c r="M972" s="155"/>
      <c r="N972" s="156"/>
      <c r="O972" s="156"/>
      <c r="P972" s="156"/>
      <c r="Q972" s="156"/>
      <c r="R972" s="156"/>
      <c r="S972" s="156"/>
      <c r="T972" s="157"/>
      <c r="AT972" s="153" t="s">
        <v>140</v>
      </c>
      <c r="AU972" s="153" t="s">
        <v>78</v>
      </c>
      <c r="AV972" s="13" t="s">
        <v>76</v>
      </c>
      <c r="AW972" s="13" t="s">
        <v>28</v>
      </c>
      <c r="AX972" s="13" t="s">
        <v>71</v>
      </c>
      <c r="AY972" s="153" t="s">
        <v>128</v>
      </c>
    </row>
    <row r="973" spans="2:51" s="14" customFormat="1" ht="12">
      <c r="B973" s="158"/>
      <c r="D973" s="152" t="s">
        <v>140</v>
      </c>
      <c r="E973" s="159" t="s">
        <v>1</v>
      </c>
      <c r="F973" s="160" t="s">
        <v>1000</v>
      </c>
      <c r="H973" s="161">
        <v>8</v>
      </c>
      <c r="L973" s="158"/>
      <c r="M973" s="162"/>
      <c r="N973" s="163"/>
      <c r="O973" s="163"/>
      <c r="P973" s="163"/>
      <c r="Q973" s="163"/>
      <c r="R973" s="163"/>
      <c r="S973" s="163"/>
      <c r="T973" s="164"/>
      <c r="AT973" s="159" t="s">
        <v>140</v>
      </c>
      <c r="AU973" s="159" t="s">
        <v>78</v>
      </c>
      <c r="AV973" s="14" t="s">
        <v>78</v>
      </c>
      <c r="AW973" s="14" t="s">
        <v>28</v>
      </c>
      <c r="AX973" s="14" t="s">
        <v>71</v>
      </c>
      <c r="AY973" s="159" t="s">
        <v>128</v>
      </c>
    </row>
    <row r="974" spans="2:51" s="14" customFormat="1" ht="12">
      <c r="B974" s="158"/>
      <c r="D974" s="152" t="s">
        <v>140</v>
      </c>
      <c r="E974" s="159" t="s">
        <v>1</v>
      </c>
      <c r="F974" s="160" t="s">
        <v>1001</v>
      </c>
      <c r="H974" s="161">
        <v>24</v>
      </c>
      <c r="L974" s="158"/>
      <c r="M974" s="162"/>
      <c r="N974" s="163"/>
      <c r="O974" s="163"/>
      <c r="P974" s="163"/>
      <c r="Q974" s="163"/>
      <c r="R974" s="163"/>
      <c r="S974" s="163"/>
      <c r="T974" s="164"/>
      <c r="AT974" s="159" t="s">
        <v>140</v>
      </c>
      <c r="AU974" s="159" t="s">
        <v>78</v>
      </c>
      <c r="AV974" s="14" t="s">
        <v>78</v>
      </c>
      <c r="AW974" s="14" t="s">
        <v>28</v>
      </c>
      <c r="AX974" s="14" t="s">
        <v>71</v>
      </c>
      <c r="AY974" s="159" t="s">
        <v>128</v>
      </c>
    </row>
    <row r="975" spans="2:51" s="15" customFormat="1" ht="12">
      <c r="B975" s="165"/>
      <c r="D975" s="152" t="s">
        <v>140</v>
      </c>
      <c r="E975" s="166" t="s">
        <v>1</v>
      </c>
      <c r="F975" s="167" t="s">
        <v>149</v>
      </c>
      <c r="H975" s="168">
        <v>32</v>
      </c>
      <c r="L975" s="165"/>
      <c r="M975" s="169"/>
      <c r="N975" s="170"/>
      <c r="O975" s="170"/>
      <c r="P975" s="170"/>
      <c r="Q975" s="170"/>
      <c r="R975" s="170"/>
      <c r="S975" s="170"/>
      <c r="T975" s="171"/>
      <c r="AT975" s="166" t="s">
        <v>140</v>
      </c>
      <c r="AU975" s="166" t="s">
        <v>78</v>
      </c>
      <c r="AV975" s="15" t="s">
        <v>138</v>
      </c>
      <c r="AW975" s="15" t="s">
        <v>28</v>
      </c>
      <c r="AX975" s="15" t="s">
        <v>71</v>
      </c>
      <c r="AY975" s="166" t="s">
        <v>128</v>
      </c>
    </row>
    <row r="976" spans="2:51" s="13" customFormat="1" ht="12">
      <c r="B976" s="151"/>
      <c r="D976" s="152" t="s">
        <v>140</v>
      </c>
      <c r="E976" s="153" t="s">
        <v>1</v>
      </c>
      <c r="F976" s="154" t="s">
        <v>150</v>
      </c>
      <c r="H976" s="153" t="s">
        <v>1</v>
      </c>
      <c r="L976" s="151"/>
      <c r="M976" s="155"/>
      <c r="N976" s="156"/>
      <c r="O976" s="156"/>
      <c r="P976" s="156"/>
      <c r="Q976" s="156"/>
      <c r="R976" s="156"/>
      <c r="S976" s="156"/>
      <c r="T976" s="157"/>
      <c r="AT976" s="153" t="s">
        <v>140</v>
      </c>
      <c r="AU976" s="153" t="s">
        <v>78</v>
      </c>
      <c r="AV976" s="13" t="s">
        <v>76</v>
      </c>
      <c r="AW976" s="13" t="s">
        <v>28</v>
      </c>
      <c r="AX976" s="13" t="s">
        <v>71</v>
      </c>
      <c r="AY976" s="153" t="s">
        <v>128</v>
      </c>
    </row>
    <row r="977" spans="2:51" s="14" customFormat="1" ht="12">
      <c r="B977" s="158"/>
      <c r="D977" s="152" t="s">
        <v>140</v>
      </c>
      <c r="E977" s="159" t="s">
        <v>1</v>
      </c>
      <c r="F977" s="160" t="s">
        <v>1002</v>
      </c>
      <c r="H977" s="161">
        <v>9</v>
      </c>
      <c r="L977" s="158"/>
      <c r="M977" s="162"/>
      <c r="N977" s="163"/>
      <c r="O977" s="163"/>
      <c r="P977" s="163"/>
      <c r="Q977" s="163"/>
      <c r="R977" s="163"/>
      <c r="S977" s="163"/>
      <c r="T977" s="164"/>
      <c r="AT977" s="159" t="s">
        <v>140</v>
      </c>
      <c r="AU977" s="159" t="s">
        <v>78</v>
      </c>
      <c r="AV977" s="14" t="s">
        <v>78</v>
      </c>
      <c r="AW977" s="14" t="s">
        <v>28</v>
      </c>
      <c r="AX977" s="14" t="s">
        <v>71</v>
      </c>
      <c r="AY977" s="159" t="s">
        <v>128</v>
      </c>
    </row>
    <row r="978" spans="2:51" s="14" customFormat="1" ht="12">
      <c r="B978" s="158"/>
      <c r="D978" s="152" t="s">
        <v>140</v>
      </c>
      <c r="E978" s="159" t="s">
        <v>1</v>
      </c>
      <c r="F978" s="160" t="s">
        <v>1003</v>
      </c>
      <c r="H978" s="161">
        <v>25</v>
      </c>
      <c r="L978" s="158"/>
      <c r="M978" s="162"/>
      <c r="N978" s="163"/>
      <c r="O978" s="163"/>
      <c r="P978" s="163"/>
      <c r="Q978" s="163"/>
      <c r="R978" s="163"/>
      <c r="S978" s="163"/>
      <c r="T978" s="164"/>
      <c r="AT978" s="159" t="s">
        <v>140</v>
      </c>
      <c r="AU978" s="159" t="s">
        <v>78</v>
      </c>
      <c r="AV978" s="14" t="s">
        <v>78</v>
      </c>
      <c r="AW978" s="14" t="s">
        <v>28</v>
      </c>
      <c r="AX978" s="14" t="s">
        <v>71</v>
      </c>
      <c r="AY978" s="159" t="s">
        <v>128</v>
      </c>
    </row>
    <row r="979" spans="2:51" s="15" customFormat="1" ht="12">
      <c r="B979" s="165"/>
      <c r="D979" s="152" t="s">
        <v>140</v>
      </c>
      <c r="E979" s="166" t="s">
        <v>1</v>
      </c>
      <c r="F979" s="167" t="s">
        <v>149</v>
      </c>
      <c r="H979" s="168">
        <v>34</v>
      </c>
      <c r="L979" s="165"/>
      <c r="M979" s="169"/>
      <c r="N979" s="170"/>
      <c r="O979" s="170"/>
      <c r="P979" s="170"/>
      <c r="Q979" s="170"/>
      <c r="R979" s="170"/>
      <c r="S979" s="170"/>
      <c r="T979" s="171"/>
      <c r="AT979" s="166" t="s">
        <v>140</v>
      </c>
      <c r="AU979" s="166" t="s">
        <v>78</v>
      </c>
      <c r="AV979" s="15" t="s">
        <v>138</v>
      </c>
      <c r="AW979" s="15" t="s">
        <v>28</v>
      </c>
      <c r="AX979" s="15" t="s">
        <v>71</v>
      </c>
      <c r="AY979" s="166" t="s">
        <v>128</v>
      </c>
    </row>
    <row r="980" spans="2:51" s="13" customFormat="1" ht="12">
      <c r="B980" s="151"/>
      <c r="D980" s="152" t="s">
        <v>140</v>
      </c>
      <c r="E980" s="153" t="s">
        <v>1</v>
      </c>
      <c r="F980" s="154" t="s">
        <v>158</v>
      </c>
      <c r="H980" s="153" t="s">
        <v>1</v>
      </c>
      <c r="L980" s="151"/>
      <c r="M980" s="155"/>
      <c r="N980" s="156"/>
      <c r="O980" s="156"/>
      <c r="P980" s="156"/>
      <c r="Q980" s="156"/>
      <c r="R980" s="156"/>
      <c r="S980" s="156"/>
      <c r="T980" s="157"/>
      <c r="AT980" s="153" t="s">
        <v>140</v>
      </c>
      <c r="AU980" s="153" t="s">
        <v>78</v>
      </c>
      <c r="AV980" s="13" t="s">
        <v>76</v>
      </c>
      <c r="AW980" s="13" t="s">
        <v>28</v>
      </c>
      <c r="AX980" s="13" t="s">
        <v>71</v>
      </c>
      <c r="AY980" s="153" t="s">
        <v>128</v>
      </c>
    </row>
    <row r="981" spans="2:51" s="14" customFormat="1" ht="12">
      <c r="B981" s="158"/>
      <c r="D981" s="152" t="s">
        <v>140</v>
      </c>
      <c r="E981" s="159" t="s">
        <v>1</v>
      </c>
      <c r="F981" s="160" t="s">
        <v>1004</v>
      </c>
      <c r="H981" s="161">
        <v>12</v>
      </c>
      <c r="L981" s="158"/>
      <c r="M981" s="162"/>
      <c r="N981" s="163"/>
      <c r="O981" s="163"/>
      <c r="P981" s="163"/>
      <c r="Q981" s="163"/>
      <c r="R981" s="163"/>
      <c r="S981" s="163"/>
      <c r="T981" s="164"/>
      <c r="AT981" s="159" t="s">
        <v>140</v>
      </c>
      <c r="AU981" s="159" t="s">
        <v>78</v>
      </c>
      <c r="AV981" s="14" t="s">
        <v>78</v>
      </c>
      <c r="AW981" s="14" t="s">
        <v>28</v>
      </c>
      <c r="AX981" s="14" t="s">
        <v>71</v>
      </c>
      <c r="AY981" s="159" t="s">
        <v>128</v>
      </c>
    </row>
    <row r="982" spans="2:51" s="14" customFormat="1" ht="12">
      <c r="B982" s="158"/>
      <c r="D982" s="152" t="s">
        <v>140</v>
      </c>
      <c r="E982" s="159" t="s">
        <v>1</v>
      </c>
      <c r="F982" s="160" t="s">
        <v>1005</v>
      </c>
      <c r="H982" s="161">
        <v>32</v>
      </c>
      <c r="L982" s="158"/>
      <c r="M982" s="162"/>
      <c r="N982" s="163"/>
      <c r="O982" s="163"/>
      <c r="P982" s="163"/>
      <c r="Q982" s="163"/>
      <c r="R982" s="163"/>
      <c r="S982" s="163"/>
      <c r="T982" s="164"/>
      <c r="AT982" s="159" t="s">
        <v>140</v>
      </c>
      <c r="AU982" s="159" t="s">
        <v>78</v>
      </c>
      <c r="AV982" s="14" t="s">
        <v>78</v>
      </c>
      <c r="AW982" s="14" t="s">
        <v>28</v>
      </c>
      <c r="AX982" s="14" t="s">
        <v>71</v>
      </c>
      <c r="AY982" s="159" t="s">
        <v>128</v>
      </c>
    </row>
    <row r="983" spans="2:51" s="15" customFormat="1" ht="12">
      <c r="B983" s="165"/>
      <c r="D983" s="152" t="s">
        <v>140</v>
      </c>
      <c r="E983" s="166" t="s">
        <v>1</v>
      </c>
      <c r="F983" s="167" t="s">
        <v>149</v>
      </c>
      <c r="H983" s="168">
        <v>44</v>
      </c>
      <c r="L983" s="165"/>
      <c r="M983" s="169"/>
      <c r="N983" s="170"/>
      <c r="O983" s="170"/>
      <c r="P983" s="170"/>
      <c r="Q983" s="170"/>
      <c r="R983" s="170"/>
      <c r="S983" s="170"/>
      <c r="T983" s="171"/>
      <c r="AT983" s="166" t="s">
        <v>140</v>
      </c>
      <c r="AU983" s="166" t="s">
        <v>78</v>
      </c>
      <c r="AV983" s="15" t="s">
        <v>138</v>
      </c>
      <c r="AW983" s="15" t="s">
        <v>28</v>
      </c>
      <c r="AX983" s="15" t="s">
        <v>71</v>
      </c>
      <c r="AY983" s="166" t="s">
        <v>128</v>
      </c>
    </row>
    <row r="984" spans="2:51" s="13" customFormat="1" ht="12">
      <c r="B984" s="151"/>
      <c r="D984" s="152" t="s">
        <v>140</v>
      </c>
      <c r="E984" s="153" t="s">
        <v>1</v>
      </c>
      <c r="F984" s="154" t="s">
        <v>167</v>
      </c>
      <c r="H984" s="153" t="s">
        <v>1</v>
      </c>
      <c r="L984" s="151"/>
      <c r="M984" s="155"/>
      <c r="N984" s="156"/>
      <c r="O984" s="156"/>
      <c r="P984" s="156"/>
      <c r="Q984" s="156"/>
      <c r="R984" s="156"/>
      <c r="S984" s="156"/>
      <c r="T984" s="157"/>
      <c r="AT984" s="153" t="s">
        <v>140</v>
      </c>
      <c r="AU984" s="153" t="s">
        <v>78</v>
      </c>
      <c r="AV984" s="13" t="s">
        <v>76</v>
      </c>
      <c r="AW984" s="13" t="s">
        <v>28</v>
      </c>
      <c r="AX984" s="13" t="s">
        <v>71</v>
      </c>
      <c r="AY984" s="153" t="s">
        <v>128</v>
      </c>
    </row>
    <row r="985" spans="2:51" s="14" customFormat="1" ht="12">
      <c r="B985" s="158"/>
      <c r="D985" s="152" t="s">
        <v>140</v>
      </c>
      <c r="E985" s="159" t="s">
        <v>1</v>
      </c>
      <c r="F985" s="160" t="s">
        <v>1004</v>
      </c>
      <c r="H985" s="161">
        <v>12</v>
      </c>
      <c r="L985" s="158"/>
      <c r="M985" s="162"/>
      <c r="N985" s="163"/>
      <c r="O985" s="163"/>
      <c r="P985" s="163"/>
      <c r="Q985" s="163"/>
      <c r="R985" s="163"/>
      <c r="S985" s="163"/>
      <c r="T985" s="164"/>
      <c r="AT985" s="159" t="s">
        <v>140</v>
      </c>
      <c r="AU985" s="159" t="s">
        <v>78</v>
      </c>
      <c r="AV985" s="14" t="s">
        <v>78</v>
      </c>
      <c r="AW985" s="14" t="s">
        <v>28</v>
      </c>
      <c r="AX985" s="14" t="s">
        <v>71</v>
      </c>
      <c r="AY985" s="159" t="s">
        <v>128</v>
      </c>
    </row>
    <row r="986" spans="2:51" s="14" customFormat="1" ht="12">
      <c r="B986" s="158"/>
      <c r="D986" s="152" t="s">
        <v>140</v>
      </c>
      <c r="E986" s="159" t="s">
        <v>1</v>
      </c>
      <c r="F986" s="160" t="s">
        <v>1005</v>
      </c>
      <c r="H986" s="161">
        <v>32</v>
      </c>
      <c r="L986" s="158"/>
      <c r="M986" s="162"/>
      <c r="N986" s="163"/>
      <c r="O986" s="163"/>
      <c r="P986" s="163"/>
      <c r="Q986" s="163"/>
      <c r="R986" s="163"/>
      <c r="S986" s="163"/>
      <c r="T986" s="164"/>
      <c r="AT986" s="159" t="s">
        <v>140</v>
      </c>
      <c r="AU986" s="159" t="s">
        <v>78</v>
      </c>
      <c r="AV986" s="14" t="s">
        <v>78</v>
      </c>
      <c r="AW986" s="14" t="s">
        <v>28</v>
      </c>
      <c r="AX986" s="14" t="s">
        <v>71</v>
      </c>
      <c r="AY986" s="159" t="s">
        <v>128</v>
      </c>
    </row>
    <row r="987" spans="2:51" s="15" customFormat="1" ht="12">
      <c r="B987" s="165"/>
      <c r="D987" s="152" t="s">
        <v>140</v>
      </c>
      <c r="E987" s="166" t="s">
        <v>1</v>
      </c>
      <c r="F987" s="167" t="s">
        <v>149</v>
      </c>
      <c r="H987" s="168">
        <v>44</v>
      </c>
      <c r="L987" s="165"/>
      <c r="M987" s="169"/>
      <c r="N987" s="170"/>
      <c r="O987" s="170"/>
      <c r="P987" s="170"/>
      <c r="Q987" s="170"/>
      <c r="R987" s="170"/>
      <c r="S987" s="170"/>
      <c r="T987" s="171"/>
      <c r="AT987" s="166" t="s">
        <v>140</v>
      </c>
      <c r="AU987" s="166" t="s">
        <v>78</v>
      </c>
      <c r="AV987" s="15" t="s">
        <v>138</v>
      </c>
      <c r="AW987" s="15" t="s">
        <v>28</v>
      </c>
      <c r="AX987" s="15" t="s">
        <v>71</v>
      </c>
      <c r="AY987" s="166" t="s">
        <v>128</v>
      </c>
    </row>
    <row r="988" spans="2:51" s="16" customFormat="1" ht="12">
      <c r="B988" s="172"/>
      <c r="D988" s="152" t="s">
        <v>140</v>
      </c>
      <c r="E988" s="173" t="s">
        <v>1</v>
      </c>
      <c r="F988" s="174" t="s">
        <v>187</v>
      </c>
      <c r="H988" s="175">
        <v>154</v>
      </c>
      <c r="L988" s="172"/>
      <c r="M988" s="176"/>
      <c r="N988" s="177"/>
      <c r="O988" s="177"/>
      <c r="P988" s="177"/>
      <c r="Q988" s="177"/>
      <c r="R988" s="177"/>
      <c r="S988" s="177"/>
      <c r="T988" s="178"/>
      <c r="AT988" s="173" t="s">
        <v>140</v>
      </c>
      <c r="AU988" s="173" t="s">
        <v>78</v>
      </c>
      <c r="AV988" s="16" t="s">
        <v>137</v>
      </c>
      <c r="AW988" s="16" t="s">
        <v>28</v>
      </c>
      <c r="AX988" s="16" t="s">
        <v>76</v>
      </c>
      <c r="AY988" s="173" t="s">
        <v>128</v>
      </c>
    </row>
    <row r="989" spans="1:65" s="2" customFormat="1" ht="24.2" customHeight="1">
      <c r="A989" s="30"/>
      <c r="B989" s="137"/>
      <c r="C989" s="138" t="s">
        <v>1006</v>
      </c>
      <c r="D989" s="138" t="s">
        <v>133</v>
      </c>
      <c r="E989" s="139" t="s">
        <v>1007</v>
      </c>
      <c r="F989" s="140" t="s">
        <v>1008</v>
      </c>
      <c r="G989" s="141" t="s">
        <v>449</v>
      </c>
      <c r="H989" s="142">
        <v>12289.173</v>
      </c>
      <c r="I989" s="143"/>
      <c r="J989" s="143">
        <f>ROUND(I989*H989,2)</f>
        <v>0</v>
      </c>
      <c r="K989" s="144"/>
      <c r="L989" s="31"/>
      <c r="M989" s="145" t="s">
        <v>1</v>
      </c>
      <c r="N989" s="146" t="s">
        <v>36</v>
      </c>
      <c r="O989" s="147">
        <v>0</v>
      </c>
      <c r="P989" s="147">
        <f>O989*H989</f>
        <v>0</v>
      </c>
      <c r="Q989" s="147">
        <v>0</v>
      </c>
      <c r="R989" s="147">
        <f>Q989*H989</f>
        <v>0</v>
      </c>
      <c r="S989" s="147">
        <v>0</v>
      </c>
      <c r="T989" s="148">
        <f>S989*H989</f>
        <v>0</v>
      </c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R989" s="149" t="s">
        <v>390</v>
      </c>
      <c r="AT989" s="149" t="s">
        <v>133</v>
      </c>
      <c r="AU989" s="149" t="s">
        <v>78</v>
      </c>
      <c r="AY989" s="18" t="s">
        <v>128</v>
      </c>
      <c r="BE989" s="150">
        <f>IF(N989="základní",J989,0)</f>
        <v>0</v>
      </c>
      <c r="BF989" s="150">
        <f>IF(N989="snížená",J989,0)</f>
        <v>0</v>
      </c>
      <c r="BG989" s="150">
        <f>IF(N989="zákl. přenesená",J989,0)</f>
        <v>0</v>
      </c>
      <c r="BH989" s="150">
        <f>IF(N989="sníž. přenesená",J989,0)</f>
        <v>0</v>
      </c>
      <c r="BI989" s="150">
        <f>IF(N989="nulová",J989,0)</f>
        <v>0</v>
      </c>
      <c r="BJ989" s="18" t="s">
        <v>76</v>
      </c>
      <c r="BK989" s="150">
        <f>ROUND(I989*H989,2)</f>
        <v>0</v>
      </c>
      <c r="BL989" s="18" t="s">
        <v>390</v>
      </c>
      <c r="BM989" s="149" t="s">
        <v>1009</v>
      </c>
    </row>
    <row r="990" spans="2:63" s="12" customFormat="1" ht="22.9" customHeight="1">
      <c r="B990" s="125"/>
      <c r="D990" s="126" t="s">
        <v>70</v>
      </c>
      <c r="E990" s="135" t="s">
        <v>1010</v>
      </c>
      <c r="F990" s="135" t="s">
        <v>1011</v>
      </c>
      <c r="J990" s="136">
        <f>BK990</f>
        <v>0</v>
      </c>
      <c r="L990" s="125"/>
      <c r="M990" s="129"/>
      <c r="N990" s="130"/>
      <c r="O990" s="130"/>
      <c r="P990" s="131">
        <f>P991</f>
        <v>0</v>
      </c>
      <c r="Q990" s="130"/>
      <c r="R990" s="131">
        <f>R991</f>
        <v>0</v>
      </c>
      <c r="S990" s="130"/>
      <c r="T990" s="132">
        <f>T991</f>
        <v>0</v>
      </c>
      <c r="AR990" s="126" t="s">
        <v>78</v>
      </c>
      <c r="AT990" s="133" t="s">
        <v>70</v>
      </c>
      <c r="AU990" s="133" t="s">
        <v>76</v>
      </c>
      <c r="AY990" s="126" t="s">
        <v>128</v>
      </c>
      <c r="BK990" s="134">
        <f>BK991</f>
        <v>0</v>
      </c>
    </row>
    <row r="991" spans="1:65" s="2" customFormat="1" ht="33" customHeight="1">
      <c r="A991" s="30"/>
      <c r="B991" s="137"/>
      <c r="C991" s="138" t="s">
        <v>1012</v>
      </c>
      <c r="D991" s="138" t="s">
        <v>133</v>
      </c>
      <c r="E991" s="139" t="s">
        <v>1013</v>
      </c>
      <c r="F991" s="140" t="s">
        <v>1014</v>
      </c>
      <c r="G991" s="141" t="s">
        <v>460</v>
      </c>
      <c r="H991" s="142">
        <v>47</v>
      </c>
      <c r="I991" s="143"/>
      <c r="J991" s="143">
        <f>ROUND(I991*H991,2)</f>
        <v>0</v>
      </c>
      <c r="K991" s="144"/>
      <c r="L991" s="31"/>
      <c r="M991" s="145" t="s">
        <v>1</v>
      </c>
      <c r="N991" s="146" t="s">
        <v>36</v>
      </c>
      <c r="O991" s="147">
        <v>0</v>
      </c>
      <c r="P991" s="147">
        <f>O991*H991</f>
        <v>0</v>
      </c>
      <c r="Q991" s="147">
        <v>0</v>
      </c>
      <c r="R991" s="147">
        <f>Q991*H991</f>
        <v>0</v>
      </c>
      <c r="S991" s="147">
        <v>0</v>
      </c>
      <c r="T991" s="148">
        <f>S991*H991</f>
        <v>0</v>
      </c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R991" s="149" t="s">
        <v>390</v>
      </c>
      <c r="AT991" s="149" t="s">
        <v>133</v>
      </c>
      <c r="AU991" s="149" t="s">
        <v>78</v>
      </c>
      <c r="AY991" s="18" t="s">
        <v>128</v>
      </c>
      <c r="BE991" s="150">
        <f>IF(N991="základní",J991,0)</f>
        <v>0</v>
      </c>
      <c r="BF991" s="150">
        <f>IF(N991="snížená",J991,0)</f>
        <v>0</v>
      </c>
      <c r="BG991" s="150">
        <f>IF(N991="zákl. přenesená",J991,0)</f>
        <v>0</v>
      </c>
      <c r="BH991" s="150">
        <f>IF(N991="sníž. přenesená",J991,0)</f>
        <v>0</v>
      </c>
      <c r="BI991" s="150">
        <f>IF(N991="nulová",J991,0)</f>
        <v>0</v>
      </c>
      <c r="BJ991" s="18" t="s">
        <v>76</v>
      </c>
      <c r="BK991" s="150">
        <f>ROUND(I991*H991,2)</f>
        <v>0</v>
      </c>
      <c r="BL991" s="18" t="s">
        <v>390</v>
      </c>
      <c r="BM991" s="149" t="s">
        <v>1015</v>
      </c>
    </row>
    <row r="992" spans="2:63" s="12" customFormat="1" ht="22.9" customHeight="1">
      <c r="B992" s="125"/>
      <c r="D992" s="126" t="s">
        <v>70</v>
      </c>
      <c r="E992" s="135" t="s">
        <v>1016</v>
      </c>
      <c r="F992" s="135" t="s">
        <v>1017</v>
      </c>
      <c r="J992" s="136">
        <f>BK992</f>
        <v>0</v>
      </c>
      <c r="L992" s="125"/>
      <c r="M992" s="129"/>
      <c r="N992" s="130"/>
      <c r="O992" s="130"/>
      <c r="P992" s="131">
        <f>SUM(P993:P1031)</f>
        <v>19.272782</v>
      </c>
      <c r="Q992" s="130"/>
      <c r="R992" s="131">
        <f>SUM(R993:R1031)</f>
        <v>0.260443</v>
      </c>
      <c r="S992" s="130"/>
      <c r="T992" s="132">
        <f>SUM(T993:T1031)</f>
        <v>0.08073733</v>
      </c>
      <c r="AR992" s="126" t="s">
        <v>78</v>
      </c>
      <c r="AT992" s="133" t="s">
        <v>70</v>
      </c>
      <c r="AU992" s="133" t="s">
        <v>76</v>
      </c>
      <c r="AY992" s="126" t="s">
        <v>128</v>
      </c>
      <c r="BK992" s="134">
        <f>SUM(BK993:BK1031)</f>
        <v>0</v>
      </c>
    </row>
    <row r="993" spans="1:65" s="2" customFormat="1" ht="16.5" customHeight="1">
      <c r="A993" s="30"/>
      <c r="B993" s="137"/>
      <c r="C993" s="138" t="s">
        <v>1018</v>
      </c>
      <c r="D993" s="138" t="s">
        <v>133</v>
      </c>
      <c r="E993" s="139" t="s">
        <v>1019</v>
      </c>
      <c r="F993" s="140" t="s">
        <v>1020</v>
      </c>
      <c r="G993" s="141" t="s">
        <v>136</v>
      </c>
      <c r="H993" s="142">
        <v>260.443</v>
      </c>
      <c r="I993" s="143"/>
      <c r="J993" s="143">
        <f>ROUND(I993*H993,2)</f>
        <v>0</v>
      </c>
      <c r="K993" s="144"/>
      <c r="L993" s="31"/>
      <c r="M993" s="145" t="s">
        <v>1</v>
      </c>
      <c r="N993" s="146" t="s">
        <v>36</v>
      </c>
      <c r="O993" s="147">
        <v>0.074</v>
      </c>
      <c r="P993" s="147">
        <f>O993*H993</f>
        <v>19.272782</v>
      </c>
      <c r="Q993" s="147">
        <v>0.001</v>
      </c>
      <c r="R993" s="147">
        <f>Q993*H993</f>
        <v>0.260443</v>
      </c>
      <c r="S993" s="147">
        <v>0.00031</v>
      </c>
      <c r="T993" s="148">
        <f>S993*H993</f>
        <v>0.08073733</v>
      </c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R993" s="149" t="s">
        <v>390</v>
      </c>
      <c r="AT993" s="149" t="s">
        <v>133</v>
      </c>
      <c r="AU993" s="149" t="s">
        <v>78</v>
      </c>
      <c r="AY993" s="18" t="s">
        <v>128</v>
      </c>
      <c r="BE993" s="150">
        <f>IF(N993="základní",J993,0)</f>
        <v>0</v>
      </c>
      <c r="BF993" s="150">
        <f>IF(N993="snížená",J993,0)</f>
        <v>0</v>
      </c>
      <c r="BG993" s="150">
        <f>IF(N993="zákl. přenesená",J993,0)</f>
        <v>0</v>
      </c>
      <c r="BH993" s="150">
        <f>IF(N993="sníž. přenesená",J993,0)</f>
        <v>0</v>
      </c>
      <c r="BI993" s="150">
        <f>IF(N993="nulová",J993,0)</f>
        <v>0</v>
      </c>
      <c r="BJ993" s="18" t="s">
        <v>76</v>
      </c>
      <c r="BK993" s="150">
        <f>ROUND(I993*H993,2)</f>
        <v>0</v>
      </c>
      <c r="BL993" s="18" t="s">
        <v>390</v>
      </c>
      <c r="BM993" s="149" t="s">
        <v>1021</v>
      </c>
    </row>
    <row r="994" spans="2:51" s="13" customFormat="1" ht="12" hidden="1">
      <c r="B994" s="151"/>
      <c r="D994" s="152" t="s">
        <v>140</v>
      </c>
      <c r="E994" s="153" t="s">
        <v>1</v>
      </c>
      <c r="F994" s="154" t="s">
        <v>142</v>
      </c>
      <c r="H994" s="153" t="s">
        <v>1</v>
      </c>
      <c r="L994" s="151"/>
      <c r="M994" s="155"/>
      <c r="N994" s="156"/>
      <c r="O994" s="156"/>
      <c r="P994" s="156"/>
      <c r="Q994" s="156"/>
      <c r="R994" s="156"/>
      <c r="S994" s="156"/>
      <c r="T994" s="157"/>
      <c r="AT994" s="153" t="s">
        <v>140</v>
      </c>
      <c r="AU994" s="153" t="s">
        <v>78</v>
      </c>
      <c r="AV994" s="13" t="s">
        <v>76</v>
      </c>
      <c r="AW994" s="13" t="s">
        <v>28</v>
      </c>
      <c r="AX994" s="13" t="s">
        <v>71</v>
      </c>
      <c r="AY994" s="153" t="s">
        <v>128</v>
      </c>
    </row>
    <row r="995" spans="2:51" s="14" customFormat="1" ht="12" hidden="1">
      <c r="B995" s="158"/>
      <c r="D995" s="152" t="s">
        <v>140</v>
      </c>
      <c r="E995" s="159" t="s">
        <v>1</v>
      </c>
      <c r="F995" s="160" t="s">
        <v>1022</v>
      </c>
      <c r="H995" s="161">
        <v>8.93</v>
      </c>
      <c r="L995" s="158"/>
      <c r="M995" s="162"/>
      <c r="N995" s="163"/>
      <c r="O995" s="163"/>
      <c r="P995" s="163"/>
      <c r="Q995" s="163"/>
      <c r="R995" s="163"/>
      <c r="S995" s="163"/>
      <c r="T995" s="164"/>
      <c r="AT995" s="159" t="s">
        <v>140</v>
      </c>
      <c r="AU995" s="159" t="s">
        <v>78</v>
      </c>
      <c r="AV995" s="14" t="s">
        <v>78</v>
      </c>
      <c r="AW995" s="14" t="s">
        <v>28</v>
      </c>
      <c r="AX995" s="14" t="s">
        <v>71</v>
      </c>
      <c r="AY995" s="159" t="s">
        <v>128</v>
      </c>
    </row>
    <row r="996" spans="2:51" s="14" customFormat="1" ht="12" hidden="1">
      <c r="B996" s="158"/>
      <c r="D996" s="152" t="s">
        <v>140</v>
      </c>
      <c r="E996" s="159" t="s">
        <v>1</v>
      </c>
      <c r="F996" s="160" t="s">
        <v>1023</v>
      </c>
      <c r="H996" s="161">
        <v>8.93</v>
      </c>
      <c r="L996" s="158"/>
      <c r="M996" s="162"/>
      <c r="N996" s="163"/>
      <c r="O996" s="163"/>
      <c r="P996" s="163"/>
      <c r="Q996" s="163"/>
      <c r="R996" s="163"/>
      <c r="S996" s="163"/>
      <c r="T996" s="164"/>
      <c r="AT996" s="159" t="s">
        <v>140</v>
      </c>
      <c r="AU996" s="159" t="s">
        <v>78</v>
      </c>
      <c r="AV996" s="14" t="s">
        <v>78</v>
      </c>
      <c r="AW996" s="14" t="s">
        <v>28</v>
      </c>
      <c r="AX996" s="14" t="s">
        <v>71</v>
      </c>
      <c r="AY996" s="159" t="s">
        <v>128</v>
      </c>
    </row>
    <row r="997" spans="2:51" s="14" customFormat="1" ht="12" hidden="1">
      <c r="B997" s="158"/>
      <c r="D997" s="152" t="s">
        <v>140</v>
      </c>
      <c r="E997" s="159" t="s">
        <v>1</v>
      </c>
      <c r="F997" s="160" t="s">
        <v>1024</v>
      </c>
      <c r="H997" s="161">
        <v>8.93</v>
      </c>
      <c r="L997" s="158"/>
      <c r="M997" s="162"/>
      <c r="N997" s="163"/>
      <c r="O997" s="163"/>
      <c r="P997" s="163"/>
      <c r="Q997" s="163"/>
      <c r="R997" s="163"/>
      <c r="S997" s="163"/>
      <c r="T997" s="164"/>
      <c r="AT997" s="159" t="s">
        <v>140</v>
      </c>
      <c r="AU997" s="159" t="s">
        <v>78</v>
      </c>
      <c r="AV997" s="14" t="s">
        <v>78</v>
      </c>
      <c r="AW997" s="14" t="s">
        <v>28</v>
      </c>
      <c r="AX997" s="14" t="s">
        <v>71</v>
      </c>
      <c r="AY997" s="159" t="s">
        <v>128</v>
      </c>
    </row>
    <row r="998" spans="2:51" s="14" customFormat="1" ht="12" hidden="1">
      <c r="B998" s="158"/>
      <c r="D998" s="152" t="s">
        <v>140</v>
      </c>
      <c r="E998" s="159" t="s">
        <v>1</v>
      </c>
      <c r="F998" s="160" t="s">
        <v>1025</v>
      </c>
      <c r="H998" s="161">
        <v>9.073</v>
      </c>
      <c r="L998" s="158"/>
      <c r="M998" s="162"/>
      <c r="N998" s="163"/>
      <c r="O998" s="163"/>
      <c r="P998" s="163"/>
      <c r="Q998" s="163"/>
      <c r="R998" s="163"/>
      <c r="S998" s="163"/>
      <c r="T998" s="164"/>
      <c r="AT998" s="159" t="s">
        <v>140</v>
      </c>
      <c r="AU998" s="159" t="s">
        <v>78</v>
      </c>
      <c r="AV998" s="14" t="s">
        <v>78</v>
      </c>
      <c r="AW998" s="14" t="s">
        <v>28</v>
      </c>
      <c r="AX998" s="14" t="s">
        <v>71</v>
      </c>
      <c r="AY998" s="159" t="s">
        <v>128</v>
      </c>
    </row>
    <row r="999" spans="2:51" s="14" customFormat="1" ht="12" hidden="1">
      <c r="B999" s="158"/>
      <c r="D999" s="152" t="s">
        <v>140</v>
      </c>
      <c r="E999" s="159" t="s">
        <v>1</v>
      </c>
      <c r="F999" s="160" t="s">
        <v>1026</v>
      </c>
      <c r="H999" s="161">
        <v>9.215</v>
      </c>
      <c r="L999" s="158"/>
      <c r="M999" s="162"/>
      <c r="N999" s="163"/>
      <c r="O999" s="163"/>
      <c r="P999" s="163"/>
      <c r="Q999" s="163"/>
      <c r="R999" s="163"/>
      <c r="S999" s="163"/>
      <c r="T999" s="164"/>
      <c r="AT999" s="159" t="s">
        <v>140</v>
      </c>
      <c r="AU999" s="159" t="s">
        <v>78</v>
      </c>
      <c r="AV999" s="14" t="s">
        <v>78</v>
      </c>
      <c r="AW999" s="14" t="s">
        <v>28</v>
      </c>
      <c r="AX999" s="14" t="s">
        <v>71</v>
      </c>
      <c r="AY999" s="159" t="s">
        <v>128</v>
      </c>
    </row>
    <row r="1000" spans="2:51" s="14" customFormat="1" ht="12" hidden="1">
      <c r="B1000" s="158"/>
      <c r="D1000" s="152" t="s">
        <v>140</v>
      </c>
      <c r="E1000" s="159" t="s">
        <v>1</v>
      </c>
      <c r="F1000" s="160" t="s">
        <v>1027</v>
      </c>
      <c r="H1000" s="161">
        <v>8.835</v>
      </c>
      <c r="L1000" s="158"/>
      <c r="M1000" s="162"/>
      <c r="N1000" s="163"/>
      <c r="O1000" s="163"/>
      <c r="P1000" s="163"/>
      <c r="Q1000" s="163"/>
      <c r="R1000" s="163"/>
      <c r="S1000" s="163"/>
      <c r="T1000" s="164"/>
      <c r="AT1000" s="159" t="s">
        <v>140</v>
      </c>
      <c r="AU1000" s="159" t="s">
        <v>78</v>
      </c>
      <c r="AV1000" s="14" t="s">
        <v>78</v>
      </c>
      <c r="AW1000" s="14" t="s">
        <v>28</v>
      </c>
      <c r="AX1000" s="14" t="s">
        <v>71</v>
      </c>
      <c r="AY1000" s="159" t="s">
        <v>128</v>
      </c>
    </row>
    <row r="1001" spans="2:51" s="15" customFormat="1" ht="12" hidden="1">
      <c r="B1001" s="165"/>
      <c r="D1001" s="152" t="s">
        <v>140</v>
      </c>
      <c r="E1001" s="166" t="s">
        <v>1</v>
      </c>
      <c r="F1001" s="167" t="s">
        <v>149</v>
      </c>
      <c r="H1001" s="168">
        <v>53.913000000000004</v>
      </c>
      <c r="L1001" s="165"/>
      <c r="M1001" s="169"/>
      <c r="N1001" s="170"/>
      <c r="O1001" s="170"/>
      <c r="P1001" s="170"/>
      <c r="Q1001" s="170"/>
      <c r="R1001" s="170"/>
      <c r="S1001" s="170"/>
      <c r="T1001" s="171"/>
      <c r="AT1001" s="166" t="s">
        <v>140</v>
      </c>
      <c r="AU1001" s="166" t="s">
        <v>78</v>
      </c>
      <c r="AV1001" s="15" t="s">
        <v>138</v>
      </c>
      <c r="AW1001" s="15" t="s">
        <v>28</v>
      </c>
      <c r="AX1001" s="15" t="s">
        <v>71</v>
      </c>
      <c r="AY1001" s="166" t="s">
        <v>128</v>
      </c>
    </row>
    <row r="1002" spans="2:51" s="13" customFormat="1" ht="12" hidden="1">
      <c r="B1002" s="151"/>
      <c r="D1002" s="152" t="s">
        <v>140</v>
      </c>
      <c r="E1002" s="153" t="s">
        <v>1</v>
      </c>
      <c r="F1002" s="154" t="s">
        <v>150</v>
      </c>
      <c r="H1002" s="153" t="s">
        <v>1</v>
      </c>
      <c r="L1002" s="151"/>
      <c r="M1002" s="155"/>
      <c r="N1002" s="156"/>
      <c r="O1002" s="156"/>
      <c r="P1002" s="156"/>
      <c r="Q1002" s="156"/>
      <c r="R1002" s="156"/>
      <c r="S1002" s="156"/>
      <c r="T1002" s="157"/>
      <c r="AT1002" s="153" t="s">
        <v>140</v>
      </c>
      <c r="AU1002" s="153" t="s">
        <v>78</v>
      </c>
      <c r="AV1002" s="13" t="s">
        <v>76</v>
      </c>
      <c r="AW1002" s="13" t="s">
        <v>28</v>
      </c>
      <c r="AX1002" s="13" t="s">
        <v>71</v>
      </c>
      <c r="AY1002" s="153" t="s">
        <v>128</v>
      </c>
    </row>
    <row r="1003" spans="2:51" s="14" customFormat="1" ht="12" hidden="1">
      <c r="B1003" s="158"/>
      <c r="D1003" s="152" t="s">
        <v>140</v>
      </c>
      <c r="E1003" s="159" t="s">
        <v>1</v>
      </c>
      <c r="F1003" s="160" t="s">
        <v>1028</v>
      </c>
      <c r="H1003" s="161">
        <v>8.93</v>
      </c>
      <c r="L1003" s="158"/>
      <c r="M1003" s="162"/>
      <c r="N1003" s="163"/>
      <c r="O1003" s="163"/>
      <c r="P1003" s="163"/>
      <c r="Q1003" s="163"/>
      <c r="R1003" s="163"/>
      <c r="S1003" s="163"/>
      <c r="T1003" s="164"/>
      <c r="AT1003" s="159" t="s">
        <v>140</v>
      </c>
      <c r="AU1003" s="159" t="s">
        <v>78</v>
      </c>
      <c r="AV1003" s="14" t="s">
        <v>78</v>
      </c>
      <c r="AW1003" s="14" t="s">
        <v>28</v>
      </c>
      <c r="AX1003" s="14" t="s">
        <v>71</v>
      </c>
      <c r="AY1003" s="159" t="s">
        <v>128</v>
      </c>
    </row>
    <row r="1004" spans="2:51" s="14" customFormat="1" ht="12" hidden="1">
      <c r="B1004" s="158"/>
      <c r="D1004" s="152" t="s">
        <v>140</v>
      </c>
      <c r="E1004" s="159" t="s">
        <v>1</v>
      </c>
      <c r="F1004" s="160" t="s">
        <v>1029</v>
      </c>
      <c r="H1004" s="161">
        <v>8.93</v>
      </c>
      <c r="L1004" s="158"/>
      <c r="M1004" s="162"/>
      <c r="N1004" s="163"/>
      <c r="O1004" s="163"/>
      <c r="P1004" s="163"/>
      <c r="Q1004" s="163"/>
      <c r="R1004" s="163"/>
      <c r="S1004" s="163"/>
      <c r="T1004" s="164"/>
      <c r="AT1004" s="159" t="s">
        <v>140</v>
      </c>
      <c r="AU1004" s="159" t="s">
        <v>78</v>
      </c>
      <c r="AV1004" s="14" t="s">
        <v>78</v>
      </c>
      <c r="AW1004" s="14" t="s">
        <v>28</v>
      </c>
      <c r="AX1004" s="14" t="s">
        <v>71</v>
      </c>
      <c r="AY1004" s="159" t="s">
        <v>128</v>
      </c>
    </row>
    <row r="1005" spans="2:51" s="14" customFormat="1" ht="12" hidden="1">
      <c r="B1005" s="158"/>
      <c r="D1005" s="152" t="s">
        <v>140</v>
      </c>
      <c r="E1005" s="159" t="s">
        <v>1</v>
      </c>
      <c r="F1005" s="160" t="s">
        <v>1030</v>
      </c>
      <c r="H1005" s="161">
        <v>9.5</v>
      </c>
      <c r="L1005" s="158"/>
      <c r="M1005" s="162"/>
      <c r="N1005" s="163"/>
      <c r="O1005" s="163"/>
      <c r="P1005" s="163"/>
      <c r="Q1005" s="163"/>
      <c r="R1005" s="163"/>
      <c r="S1005" s="163"/>
      <c r="T1005" s="164"/>
      <c r="AT1005" s="159" t="s">
        <v>140</v>
      </c>
      <c r="AU1005" s="159" t="s">
        <v>78</v>
      </c>
      <c r="AV1005" s="14" t="s">
        <v>78</v>
      </c>
      <c r="AW1005" s="14" t="s">
        <v>28</v>
      </c>
      <c r="AX1005" s="14" t="s">
        <v>71</v>
      </c>
      <c r="AY1005" s="159" t="s">
        <v>128</v>
      </c>
    </row>
    <row r="1006" spans="2:51" s="14" customFormat="1" ht="12" hidden="1">
      <c r="B1006" s="158"/>
      <c r="D1006" s="152" t="s">
        <v>140</v>
      </c>
      <c r="E1006" s="159" t="s">
        <v>1</v>
      </c>
      <c r="F1006" s="160" t="s">
        <v>1031</v>
      </c>
      <c r="H1006" s="161">
        <v>9.215</v>
      </c>
      <c r="L1006" s="158"/>
      <c r="M1006" s="162"/>
      <c r="N1006" s="163"/>
      <c r="O1006" s="163"/>
      <c r="P1006" s="163"/>
      <c r="Q1006" s="163"/>
      <c r="R1006" s="163"/>
      <c r="S1006" s="163"/>
      <c r="T1006" s="164"/>
      <c r="AT1006" s="159" t="s">
        <v>140</v>
      </c>
      <c r="AU1006" s="159" t="s">
        <v>78</v>
      </c>
      <c r="AV1006" s="14" t="s">
        <v>78</v>
      </c>
      <c r="AW1006" s="14" t="s">
        <v>28</v>
      </c>
      <c r="AX1006" s="14" t="s">
        <v>71</v>
      </c>
      <c r="AY1006" s="159" t="s">
        <v>128</v>
      </c>
    </row>
    <row r="1007" spans="2:51" s="14" customFormat="1" ht="12" hidden="1">
      <c r="B1007" s="158"/>
      <c r="D1007" s="152" t="s">
        <v>140</v>
      </c>
      <c r="E1007" s="159" t="s">
        <v>1</v>
      </c>
      <c r="F1007" s="160" t="s">
        <v>1032</v>
      </c>
      <c r="H1007" s="161">
        <v>8.835</v>
      </c>
      <c r="L1007" s="158"/>
      <c r="M1007" s="162"/>
      <c r="N1007" s="163"/>
      <c r="O1007" s="163"/>
      <c r="P1007" s="163"/>
      <c r="Q1007" s="163"/>
      <c r="R1007" s="163"/>
      <c r="S1007" s="163"/>
      <c r="T1007" s="164"/>
      <c r="AT1007" s="159" t="s">
        <v>140</v>
      </c>
      <c r="AU1007" s="159" t="s">
        <v>78</v>
      </c>
      <c r="AV1007" s="14" t="s">
        <v>78</v>
      </c>
      <c r="AW1007" s="14" t="s">
        <v>28</v>
      </c>
      <c r="AX1007" s="14" t="s">
        <v>71</v>
      </c>
      <c r="AY1007" s="159" t="s">
        <v>128</v>
      </c>
    </row>
    <row r="1008" spans="2:51" s="14" customFormat="1" ht="12" hidden="1">
      <c r="B1008" s="158"/>
      <c r="D1008" s="152" t="s">
        <v>140</v>
      </c>
      <c r="E1008" s="159" t="s">
        <v>1</v>
      </c>
      <c r="F1008" s="160" t="s">
        <v>1033</v>
      </c>
      <c r="H1008" s="161">
        <v>8.835</v>
      </c>
      <c r="L1008" s="158"/>
      <c r="M1008" s="162"/>
      <c r="N1008" s="163"/>
      <c r="O1008" s="163"/>
      <c r="P1008" s="163"/>
      <c r="Q1008" s="163"/>
      <c r="R1008" s="163"/>
      <c r="S1008" s="163"/>
      <c r="T1008" s="164"/>
      <c r="AT1008" s="159" t="s">
        <v>140</v>
      </c>
      <c r="AU1008" s="159" t="s">
        <v>78</v>
      </c>
      <c r="AV1008" s="14" t="s">
        <v>78</v>
      </c>
      <c r="AW1008" s="14" t="s">
        <v>28</v>
      </c>
      <c r="AX1008" s="14" t="s">
        <v>71</v>
      </c>
      <c r="AY1008" s="159" t="s">
        <v>128</v>
      </c>
    </row>
    <row r="1009" spans="2:51" s="14" customFormat="1" ht="12" hidden="1">
      <c r="B1009" s="158"/>
      <c r="D1009" s="152" t="s">
        <v>140</v>
      </c>
      <c r="E1009" s="159" t="s">
        <v>1</v>
      </c>
      <c r="F1009" s="160" t="s">
        <v>1034</v>
      </c>
      <c r="H1009" s="161">
        <v>8.835</v>
      </c>
      <c r="L1009" s="158"/>
      <c r="M1009" s="162"/>
      <c r="N1009" s="163"/>
      <c r="O1009" s="163"/>
      <c r="P1009" s="163"/>
      <c r="Q1009" s="163"/>
      <c r="R1009" s="163"/>
      <c r="S1009" s="163"/>
      <c r="T1009" s="164"/>
      <c r="AT1009" s="159" t="s">
        <v>140</v>
      </c>
      <c r="AU1009" s="159" t="s">
        <v>78</v>
      </c>
      <c r="AV1009" s="14" t="s">
        <v>78</v>
      </c>
      <c r="AW1009" s="14" t="s">
        <v>28</v>
      </c>
      <c r="AX1009" s="14" t="s">
        <v>71</v>
      </c>
      <c r="AY1009" s="159" t="s">
        <v>128</v>
      </c>
    </row>
    <row r="1010" spans="2:51" s="15" customFormat="1" ht="12" hidden="1">
      <c r="B1010" s="165"/>
      <c r="D1010" s="152" t="s">
        <v>140</v>
      </c>
      <c r="E1010" s="166" t="s">
        <v>1</v>
      </c>
      <c r="F1010" s="167" t="s">
        <v>149</v>
      </c>
      <c r="H1010" s="168">
        <v>63.080000000000005</v>
      </c>
      <c r="L1010" s="165"/>
      <c r="M1010" s="169"/>
      <c r="N1010" s="170"/>
      <c r="O1010" s="170"/>
      <c r="P1010" s="170"/>
      <c r="Q1010" s="170"/>
      <c r="R1010" s="170"/>
      <c r="S1010" s="170"/>
      <c r="T1010" s="171"/>
      <c r="AT1010" s="166" t="s">
        <v>140</v>
      </c>
      <c r="AU1010" s="166" t="s">
        <v>78</v>
      </c>
      <c r="AV1010" s="15" t="s">
        <v>138</v>
      </c>
      <c r="AW1010" s="15" t="s">
        <v>28</v>
      </c>
      <c r="AX1010" s="15" t="s">
        <v>71</v>
      </c>
      <c r="AY1010" s="166" t="s">
        <v>128</v>
      </c>
    </row>
    <row r="1011" spans="2:51" s="13" customFormat="1" ht="12" hidden="1">
      <c r="B1011" s="151"/>
      <c r="D1011" s="152" t="s">
        <v>140</v>
      </c>
      <c r="E1011" s="153" t="s">
        <v>1</v>
      </c>
      <c r="F1011" s="154" t="s">
        <v>158</v>
      </c>
      <c r="H1011" s="153" t="s">
        <v>1</v>
      </c>
      <c r="L1011" s="151"/>
      <c r="M1011" s="155"/>
      <c r="N1011" s="156"/>
      <c r="O1011" s="156"/>
      <c r="P1011" s="156"/>
      <c r="Q1011" s="156"/>
      <c r="R1011" s="156"/>
      <c r="S1011" s="156"/>
      <c r="T1011" s="157"/>
      <c r="AT1011" s="153" t="s">
        <v>140</v>
      </c>
      <c r="AU1011" s="153" t="s">
        <v>78</v>
      </c>
      <c r="AV1011" s="13" t="s">
        <v>76</v>
      </c>
      <c r="AW1011" s="13" t="s">
        <v>28</v>
      </c>
      <c r="AX1011" s="13" t="s">
        <v>71</v>
      </c>
      <c r="AY1011" s="153" t="s">
        <v>128</v>
      </c>
    </row>
    <row r="1012" spans="2:51" s="14" customFormat="1" ht="12" hidden="1">
      <c r="B1012" s="158"/>
      <c r="D1012" s="152" t="s">
        <v>140</v>
      </c>
      <c r="E1012" s="159" t="s">
        <v>1</v>
      </c>
      <c r="F1012" s="160" t="s">
        <v>1035</v>
      </c>
      <c r="H1012" s="161">
        <v>8.93</v>
      </c>
      <c r="L1012" s="158"/>
      <c r="M1012" s="162"/>
      <c r="N1012" s="163"/>
      <c r="O1012" s="163"/>
      <c r="P1012" s="163"/>
      <c r="Q1012" s="163"/>
      <c r="R1012" s="163"/>
      <c r="S1012" s="163"/>
      <c r="T1012" s="164"/>
      <c r="AT1012" s="159" t="s">
        <v>140</v>
      </c>
      <c r="AU1012" s="159" t="s">
        <v>78</v>
      </c>
      <c r="AV1012" s="14" t="s">
        <v>78</v>
      </c>
      <c r="AW1012" s="14" t="s">
        <v>28</v>
      </c>
      <c r="AX1012" s="14" t="s">
        <v>71</v>
      </c>
      <c r="AY1012" s="159" t="s">
        <v>128</v>
      </c>
    </row>
    <row r="1013" spans="2:51" s="14" customFormat="1" ht="12" hidden="1">
      <c r="B1013" s="158"/>
      <c r="D1013" s="152" t="s">
        <v>140</v>
      </c>
      <c r="E1013" s="159" t="s">
        <v>1</v>
      </c>
      <c r="F1013" s="160" t="s">
        <v>1036</v>
      </c>
      <c r="H1013" s="161">
        <v>8.93</v>
      </c>
      <c r="L1013" s="158"/>
      <c r="M1013" s="162"/>
      <c r="N1013" s="163"/>
      <c r="O1013" s="163"/>
      <c r="P1013" s="163"/>
      <c r="Q1013" s="163"/>
      <c r="R1013" s="163"/>
      <c r="S1013" s="163"/>
      <c r="T1013" s="164"/>
      <c r="AT1013" s="159" t="s">
        <v>140</v>
      </c>
      <c r="AU1013" s="159" t="s">
        <v>78</v>
      </c>
      <c r="AV1013" s="14" t="s">
        <v>78</v>
      </c>
      <c r="AW1013" s="14" t="s">
        <v>28</v>
      </c>
      <c r="AX1013" s="14" t="s">
        <v>71</v>
      </c>
      <c r="AY1013" s="159" t="s">
        <v>128</v>
      </c>
    </row>
    <row r="1014" spans="2:51" s="14" customFormat="1" ht="12" hidden="1">
      <c r="B1014" s="158"/>
      <c r="D1014" s="152" t="s">
        <v>140</v>
      </c>
      <c r="E1014" s="159" t="s">
        <v>1</v>
      </c>
      <c r="F1014" s="160" t="s">
        <v>1037</v>
      </c>
      <c r="H1014" s="161">
        <v>8.93</v>
      </c>
      <c r="L1014" s="158"/>
      <c r="M1014" s="162"/>
      <c r="N1014" s="163"/>
      <c r="O1014" s="163"/>
      <c r="P1014" s="163"/>
      <c r="Q1014" s="163"/>
      <c r="R1014" s="163"/>
      <c r="S1014" s="163"/>
      <c r="T1014" s="164"/>
      <c r="AT1014" s="159" t="s">
        <v>140</v>
      </c>
      <c r="AU1014" s="159" t="s">
        <v>78</v>
      </c>
      <c r="AV1014" s="14" t="s">
        <v>78</v>
      </c>
      <c r="AW1014" s="14" t="s">
        <v>28</v>
      </c>
      <c r="AX1014" s="14" t="s">
        <v>71</v>
      </c>
      <c r="AY1014" s="159" t="s">
        <v>128</v>
      </c>
    </row>
    <row r="1015" spans="2:51" s="14" customFormat="1" ht="12" hidden="1">
      <c r="B1015" s="158"/>
      <c r="D1015" s="152" t="s">
        <v>140</v>
      </c>
      <c r="E1015" s="159" t="s">
        <v>1</v>
      </c>
      <c r="F1015" s="160" t="s">
        <v>1038</v>
      </c>
      <c r="H1015" s="161">
        <v>9.12</v>
      </c>
      <c r="L1015" s="158"/>
      <c r="M1015" s="162"/>
      <c r="N1015" s="163"/>
      <c r="O1015" s="163"/>
      <c r="P1015" s="163"/>
      <c r="Q1015" s="163"/>
      <c r="R1015" s="163"/>
      <c r="S1015" s="163"/>
      <c r="T1015" s="164"/>
      <c r="AT1015" s="159" t="s">
        <v>140</v>
      </c>
      <c r="AU1015" s="159" t="s">
        <v>78</v>
      </c>
      <c r="AV1015" s="14" t="s">
        <v>78</v>
      </c>
      <c r="AW1015" s="14" t="s">
        <v>28</v>
      </c>
      <c r="AX1015" s="14" t="s">
        <v>71</v>
      </c>
      <c r="AY1015" s="159" t="s">
        <v>128</v>
      </c>
    </row>
    <row r="1016" spans="2:51" s="14" customFormat="1" ht="12" hidden="1">
      <c r="B1016" s="158"/>
      <c r="D1016" s="152" t="s">
        <v>140</v>
      </c>
      <c r="E1016" s="159" t="s">
        <v>1</v>
      </c>
      <c r="F1016" s="160" t="s">
        <v>1039</v>
      </c>
      <c r="H1016" s="161">
        <v>9.215</v>
      </c>
      <c r="L1016" s="158"/>
      <c r="M1016" s="162"/>
      <c r="N1016" s="163"/>
      <c r="O1016" s="163"/>
      <c r="P1016" s="163"/>
      <c r="Q1016" s="163"/>
      <c r="R1016" s="163"/>
      <c r="S1016" s="163"/>
      <c r="T1016" s="164"/>
      <c r="AT1016" s="159" t="s">
        <v>140</v>
      </c>
      <c r="AU1016" s="159" t="s">
        <v>78</v>
      </c>
      <c r="AV1016" s="14" t="s">
        <v>78</v>
      </c>
      <c r="AW1016" s="14" t="s">
        <v>28</v>
      </c>
      <c r="AX1016" s="14" t="s">
        <v>71</v>
      </c>
      <c r="AY1016" s="159" t="s">
        <v>128</v>
      </c>
    </row>
    <row r="1017" spans="2:51" s="14" customFormat="1" ht="12" hidden="1">
      <c r="B1017" s="158"/>
      <c r="D1017" s="152" t="s">
        <v>140</v>
      </c>
      <c r="E1017" s="159" t="s">
        <v>1</v>
      </c>
      <c r="F1017" s="160" t="s">
        <v>1040</v>
      </c>
      <c r="H1017" s="161">
        <v>8.93</v>
      </c>
      <c r="L1017" s="158"/>
      <c r="M1017" s="162"/>
      <c r="N1017" s="163"/>
      <c r="O1017" s="163"/>
      <c r="P1017" s="163"/>
      <c r="Q1017" s="163"/>
      <c r="R1017" s="163"/>
      <c r="S1017" s="163"/>
      <c r="T1017" s="164"/>
      <c r="AT1017" s="159" t="s">
        <v>140</v>
      </c>
      <c r="AU1017" s="159" t="s">
        <v>78</v>
      </c>
      <c r="AV1017" s="14" t="s">
        <v>78</v>
      </c>
      <c r="AW1017" s="14" t="s">
        <v>28</v>
      </c>
      <c r="AX1017" s="14" t="s">
        <v>71</v>
      </c>
      <c r="AY1017" s="159" t="s">
        <v>128</v>
      </c>
    </row>
    <row r="1018" spans="2:51" s="14" customFormat="1" ht="12" hidden="1">
      <c r="B1018" s="158"/>
      <c r="D1018" s="152" t="s">
        <v>140</v>
      </c>
      <c r="E1018" s="159" t="s">
        <v>1</v>
      </c>
      <c r="F1018" s="160" t="s">
        <v>1041</v>
      </c>
      <c r="H1018" s="161">
        <v>8.835</v>
      </c>
      <c r="L1018" s="158"/>
      <c r="M1018" s="162"/>
      <c r="N1018" s="163"/>
      <c r="O1018" s="163"/>
      <c r="P1018" s="163"/>
      <c r="Q1018" s="163"/>
      <c r="R1018" s="163"/>
      <c r="S1018" s="163"/>
      <c r="T1018" s="164"/>
      <c r="AT1018" s="159" t="s">
        <v>140</v>
      </c>
      <c r="AU1018" s="159" t="s">
        <v>78</v>
      </c>
      <c r="AV1018" s="14" t="s">
        <v>78</v>
      </c>
      <c r="AW1018" s="14" t="s">
        <v>28</v>
      </c>
      <c r="AX1018" s="14" t="s">
        <v>71</v>
      </c>
      <c r="AY1018" s="159" t="s">
        <v>128</v>
      </c>
    </row>
    <row r="1019" spans="2:51" s="14" customFormat="1" ht="12" hidden="1">
      <c r="B1019" s="158"/>
      <c r="D1019" s="152" t="s">
        <v>140</v>
      </c>
      <c r="E1019" s="159" t="s">
        <v>1</v>
      </c>
      <c r="F1019" s="160" t="s">
        <v>1042</v>
      </c>
      <c r="H1019" s="161">
        <v>8.835</v>
      </c>
      <c r="L1019" s="158"/>
      <c r="M1019" s="162"/>
      <c r="N1019" s="163"/>
      <c r="O1019" s="163"/>
      <c r="P1019" s="163"/>
      <c r="Q1019" s="163"/>
      <c r="R1019" s="163"/>
      <c r="S1019" s="163"/>
      <c r="T1019" s="164"/>
      <c r="AT1019" s="159" t="s">
        <v>140</v>
      </c>
      <c r="AU1019" s="159" t="s">
        <v>78</v>
      </c>
      <c r="AV1019" s="14" t="s">
        <v>78</v>
      </c>
      <c r="AW1019" s="14" t="s">
        <v>28</v>
      </c>
      <c r="AX1019" s="14" t="s">
        <v>71</v>
      </c>
      <c r="AY1019" s="159" t="s">
        <v>128</v>
      </c>
    </row>
    <row r="1020" spans="2:51" s="15" customFormat="1" ht="12" hidden="1">
      <c r="B1020" s="165"/>
      <c r="D1020" s="152" t="s">
        <v>140</v>
      </c>
      <c r="E1020" s="166" t="s">
        <v>1</v>
      </c>
      <c r="F1020" s="167" t="s">
        <v>149</v>
      </c>
      <c r="H1020" s="168">
        <v>71.725</v>
      </c>
      <c r="L1020" s="165"/>
      <c r="M1020" s="169"/>
      <c r="N1020" s="170"/>
      <c r="O1020" s="170"/>
      <c r="P1020" s="170"/>
      <c r="Q1020" s="170"/>
      <c r="R1020" s="170"/>
      <c r="S1020" s="170"/>
      <c r="T1020" s="171"/>
      <c r="AT1020" s="166" t="s">
        <v>140</v>
      </c>
      <c r="AU1020" s="166" t="s">
        <v>78</v>
      </c>
      <c r="AV1020" s="15" t="s">
        <v>138</v>
      </c>
      <c r="AW1020" s="15" t="s">
        <v>28</v>
      </c>
      <c r="AX1020" s="15" t="s">
        <v>71</v>
      </c>
      <c r="AY1020" s="166" t="s">
        <v>128</v>
      </c>
    </row>
    <row r="1021" spans="2:51" s="13" customFormat="1" ht="12" hidden="1">
      <c r="B1021" s="151"/>
      <c r="D1021" s="152" t="s">
        <v>140</v>
      </c>
      <c r="E1021" s="153" t="s">
        <v>1</v>
      </c>
      <c r="F1021" s="154" t="s">
        <v>167</v>
      </c>
      <c r="H1021" s="153" t="s">
        <v>1</v>
      </c>
      <c r="L1021" s="151"/>
      <c r="M1021" s="155"/>
      <c r="N1021" s="156"/>
      <c r="O1021" s="156"/>
      <c r="P1021" s="156"/>
      <c r="Q1021" s="156"/>
      <c r="R1021" s="156"/>
      <c r="S1021" s="156"/>
      <c r="T1021" s="157"/>
      <c r="AT1021" s="153" t="s">
        <v>140</v>
      </c>
      <c r="AU1021" s="153" t="s">
        <v>78</v>
      </c>
      <c r="AV1021" s="13" t="s">
        <v>76</v>
      </c>
      <c r="AW1021" s="13" t="s">
        <v>28</v>
      </c>
      <c r="AX1021" s="13" t="s">
        <v>71</v>
      </c>
      <c r="AY1021" s="153" t="s">
        <v>128</v>
      </c>
    </row>
    <row r="1022" spans="2:51" s="14" customFormat="1" ht="12" hidden="1">
      <c r="B1022" s="158"/>
      <c r="D1022" s="152" t="s">
        <v>140</v>
      </c>
      <c r="E1022" s="159" t="s">
        <v>1</v>
      </c>
      <c r="F1022" s="160" t="s">
        <v>1043</v>
      </c>
      <c r="H1022" s="161">
        <v>8.93</v>
      </c>
      <c r="L1022" s="158"/>
      <c r="M1022" s="162"/>
      <c r="N1022" s="163"/>
      <c r="O1022" s="163"/>
      <c r="P1022" s="163"/>
      <c r="Q1022" s="163"/>
      <c r="R1022" s="163"/>
      <c r="S1022" s="163"/>
      <c r="T1022" s="164"/>
      <c r="AT1022" s="159" t="s">
        <v>140</v>
      </c>
      <c r="AU1022" s="159" t="s">
        <v>78</v>
      </c>
      <c r="AV1022" s="14" t="s">
        <v>78</v>
      </c>
      <c r="AW1022" s="14" t="s">
        <v>28</v>
      </c>
      <c r="AX1022" s="14" t="s">
        <v>71</v>
      </c>
      <c r="AY1022" s="159" t="s">
        <v>128</v>
      </c>
    </row>
    <row r="1023" spans="2:51" s="14" customFormat="1" ht="12" hidden="1">
      <c r="B1023" s="158"/>
      <c r="D1023" s="152" t="s">
        <v>140</v>
      </c>
      <c r="E1023" s="159" t="s">
        <v>1</v>
      </c>
      <c r="F1023" s="160" t="s">
        <v>1044</v>
      </c>
      <c r="H1023" s="161">
        <v>8.93</v>
      </c>
      <c r="L1023" s="158"/>
      <c r="M1023" s="162"/>
      <c r="N1023" s="163"/>
      <c r="O1023" s="163"/>
      <c r="P1023" s="163"/>
      <c r="Q1023" s="163"/>
      <c r="R1023" s="163"/>
      <c r="S1023" s="163"/>
      <c r="T1023" s="164"/>
      <c r="AT1023" s="159" t="s">
        <v>140</v>
      </c>
      <c r="AU1023" s="159" t="s">
        <v>78</v>
      </c>
      <c r="AV1023" s="14" t="s">
        <v>78</v>
      </c>
      <c r="AW1023" s="14" t="s">
        <v>28</v>
      </c>
      <c r="AX1023" s="14" t="s">
        <v>71</v>
      </c>
      <c r="AY1023" s="159" t="s">
        <v>128</v>
      </c>
    </row>
    <row r="1024" spans="2:51" s="14" customFormat="1" ht="12" hidden="1">
      <c r="B1024" s="158"/>
      <c r="D1024" s="152" t="s">
        <v>140</v>
      </c>
      <c r="E1024" s="159" t="s">
        <v>1</v>
      </c>
      <c r="F1024" s="160" t="s">
        <v>1045</v>
      </c>
      <c r="H1024" s="161">
        <v>8.93</v>
      </c>
      <c r="L1024" s="158"/>
      <c r="M1024" s="162"/>
      <c r="N1024" s="163"/>
      <c r="O1024" s="163"/>
      <c r="P1024" s="163"/>
      <c r="Q1024" s="163"/>
      <c r="R1024" s="163"/>
      <c r="S1024" s="163"/>
      <c r="T1024" s="164"/>
      <c r="AT1024" s="159" t="s">
        <v>140</v>
      </c>
      <c r="AU1024" s="159" t="s">
        <v>78</v>
      </c>
      <c r="AV1024" s="14" t="s">
        <v>78</v>
      </c>
      <c r="AW1024" s="14" t="s">
        <v>28</v>
      </c>
      <c r="AX1024" s="14" t="s">
        <v>71</v>
      </c>
      <c r="AY1024" s="159" t="s">
        <v>128</v>
      </c>
    </row>
    <row r="1025" spans="2:51" s="14" customFormat="1" ht="12" hidden="1">
      <c r="B1025" s="158"/>
      <c r="D1025" s="152" t="s">
        <v>140</v>
      </c>
      <c r="E1025" s="159" t="s">
        <v>1</v>
      </c>
      <c r="F1025" s="160" t="s">
        <v>1046</v>
      </c>
      <c r="H1025" s="161">
        <v>9.12</v>
      </c>
      <c r="L1025" s="158"/>
      <c r="M1025" s="162"/>
      <c r="N1025" s="163"/>
      <c r="O1025" s="163"/>
      <c r="P1025" s="163"/>
      <c r="Q1025" s="163"/>
      <c r="R1025" s="163"/>
      <c r="S1025" s="163"/>
      <c r="T1025" s="164"/>
      <c r="AT1025" s="159" t="s">
        <v>140</v>
      </c>
      <c r="AU1025" s="159" t="s">
        <v>78</v>
      </c>
      <c r="AV1025" s="14" t="s">
        <v>78</v>
      </c>
      <c r="AW1025" s="14" t="s">
        <v>28</v>
      </c>
      <c r="AX1025" s="14" t="s">
        <v>71</v>
      </c>
      <c r="AY1025" s="159" t="s">
        <v>128</v>
      </c>
    </row>
    <row r="1026" spans="2:51" s="14" customFormat="1" ht="12" hidden="1">
      <c r="B1026" s="158"/>
      <c r="D1026" s="152" t="s">
        <v>140</v>
      </c>
      <c r="E1026" s="159" t="s">
        <v>1</v>
      </c>
      <c r="F1026" s="160" t="s">
        <v>1047</v>
      </c>
      <c r="H1026" s="161">
        <v>9.215</v>
      </c>
      <c r="L1026" s="158"/>
      <c r="M1026" s="162"/>
      <c r="N1026" s="163"/>
      <c r="O1026" s="163"/>
      <c r="P1026" s="163"/>
      <c r="Q1026" s="163"/>
      <c r="R1026" s="163"/>
      <c r="S1026" s="163"/>
      <c r="T1026" s="164"/>
      <c r="AT1026" s="159" t="s">
        <v>140</v>
      </c>
      <c r="AU1026" s="159" t="s">
        <v>78</v>
      </c>
      <c r="AV1026" s="14" t="s">
        <v>78</v>
      </c>
      <c r="AW1026" s="14" t="s">
        <v>28</v>
      </c>
      <c r="AX1026" s="14" t="s">
        <v>71</v>
      </c>
      <c r="AY1026" s="159" t="s">
        <v>128</v>
      </c>
    </row>
    <row r="1027" spans="2:51" s="14" customFormat="1" ht="12" hidden="1">
      <c r="B1027" s="158"/>
      <c r="D1027" s="152" t="s">
        <v>140</v>
      </c>
      <c r="E1027" s="159" t="s">
        <v>1</v>
      </c>
      <c r="F1027" s="160" t="s">
        <v>1048</v>
      </c>
      <c r="H1027" s="161">
        <v>8.93</v>
      </c>
      <c r="L1027" s="158"/>
      <c r="M1027" s="162"/>
      <c r="N1027" s="163"/>
      <c r="O1027" s="163"/>
      <c r="P1027" s="163"/>
      <c r="Q1027" s="163"/>
      <c r="R1027" s="163"/>
      <c r="S1027" s="163"/>
      <c r="T1027" s="164"/>
      <c r="AT1027" s="159" t="s">
        <v>140</v>
      </c>
      <c r="AU1027" s="159" t="s">
        <v>78</v>
      </c>
      <c r="AV1027" s="14" t="s">
        <v>78</v>
      </c>
      <c r="AW1027" s="14" t="s">
        <v>28</v>
      </c>
      <c r="AX1027" s="14" t="s">
        <v>71</v>
      </c>
      <c r="AY1027" s="159" t="s">
        <v>128</v>
      </c>
    </row>
    <row r="1028" spans="2:51" s="14" customFormat="1" ht="12" hidden="1">
      <c r="B1028" s="158"/>
      <c r="D1028" s="152" t="s">
        <v>140</v>
      </c>
      <c r="E1028" s="159" t="s">
        <v>1</v>
      </c>
      <c r="F1028" s="160" t="s">
        <v>1049</v>
      </c>
      <c r="H1028" s="161">
        <v>8.835</v>
      </c>
      <c r="L1028" s="158"/>
      <c r="M1028" s="162"/>
      <c r="N1028" s="163"/>
      <c r="O1028" s="163"/>
      <c r="P1028" s="163"/>
      <c r="Q1028" s="163"/>
      <c r="R1028" s="163"/>
      <c r="S1028" s="163"/>
      <c r="T1028" s="164"/>
      <c r="AT1028" s="159" t="s">
        <v>140</v>
      </c>
      <c r="AU1028" s="159" t="s">
        <v>78</v>
      </c>
      <c r="AV1028" s="14" t="s">
        <v>78</v>
      </c>
      <c r="AW1028" s="14" t="s">
        <v>28</v>
      </c>
      <c r="AX1028" s="14" t="s">
        <v>71</v>
      </c>
      <c r="AY1028" s="159" t="s">
        <v>128</v>
      </c>
    </row>
    <row r="1029" spans="2:51" s="14" customFormat="1" ht="12" hidden="1">
      <c r="B1029" s="158"/>
      <c r="D1029" s="152" t="s">
        <v>140</v>
      </c>
      <c r="E1029" s="159" t="s">
        <v>1</v>
      </c>
      <c r="F1029" s="160" t="s">
        <v>1050</v>
      </c>
      <c r="H1029" s="161">
        <v>8.835</v>
      </c>
      <c r="L1029" s="158"/>
      <c r="M1029" s="162"/>
      <c r="N1029" s="163"/>
      <c r="O1029" s="163"/>
      <c r="P1029" s="163"/>
      <c r="Q1029" s="163"/>
      <c r="R1029" s="163"/>
      <c r="S1029" s="163"/>
      <c r="T1029" s="164"/>
      <c r="AT1029" s="159" t="s">
        <v>140</v>
      </c>
      <c r="AU1029" s="159" t="s">
        <v>78</v>
      </c>
      <c r="AV1029" s="14" t="s">
        <v>78</v>
      </c>
      <c r="AW1029" s="14" t="s">
        <v>28</v>
      </c>
      <c r="AX1029" s="14" t="s">
        <v>71</v>
      </c>
      <c r="AY1029" s="159" t="s">
        <v>128</v>
      </c>
    </row>
    <row r="1030" spans="2:51" s="15" customFormat="1" ht="12" hidden="1">
      <c r="B1030" s="165"/>
      <c r="D1030" s="152" t="s">
        <v>140</v>
      </c>
      <c r="E1030" s="166" t="s">
        <v>1</v>
      </c>
      <c r="F1030" s="167" t="s">
        <v>149</v>
      </c>
      <c r="H1030" s="168">
        <v>71.725</v>
      </c>
      <c r="L1030" s="165"/>
      <c r="M1030" s="169"/>
      <c r="N1030" s="170"/>
      <c r="O1030" s="170"/>
      <c r="P1030" s="170"/>
      <c r="Q1030" s="170"/>
      <c r="R1030" s="170"/>
      <c r="S1030" s="170"/>
      <c r="T1030" s="171"/>
      <c r="AT1030" s="166" t="s">
        <v>140</v>
      </c>
      <c r="AU1030" s="166" t="s">
        <v>78</v>
      </c>
      <c r="AV1030" s="15" t="s">
        <v>138</v>
      </c>
      <c r="AW1030" s="15" t="s">
        <v>28</v>
      </c>
      <c r="AX1030" s="15" t="s">
        <v>71</v>
      </c>
      <c r="AY1030" s="166" t="s">
        <v>128</v>
      </c>
    </row>
    <row r="1031" spans="2:51" s="16" customFormat="1" ht="12" hidden="1">
      <c r="B1031" s="172"/>
      <c r="D1031" s="152" t="s">
        <v>140</v>
      </c>
      <c r="E1031" s="173" t="s">
        <v>1</v>
      </c>
      <c r="F1031" s="174" t="s">
        <v>187</v>
      </c>
      <c r="H1031" s="175">
        <v>260.4430000000001</v>
      </c>
      <c r="L1031" s="172"/>
      <c r="M1031" s="176"/>
      <c r="N1031" s="177"/>
      <c r="O1031" s="177"/>
      <c r="P1031" s="177"/>
      <c r="Q1031" s="177"/>
      <c r="R1031" s="177"/>
      <c r="S1031" s="177"/>
      <c r="T1031" s="178"/>
      <c r="AT1031" s="173" t="s">
        <v>140</v>
      </c>
      <c r="AU1031" s="173" t="s">
        <v>78</v>
      </c>
      <c r="AV1031" s="16" t="s">
        <v>137</v>
      </c>
      <c r="AW1031" s="16" t="s">
        <v>28</v>
      </c>
      <c r="AX1031" s="16" t="s">
        <v>76</v>
      </c>
      <c r="AY1031" s="173" t="s">
        <v>128</v>
      </c>
    </row>
    <row r="1032" spans="2:63" s="12" customFormat="1" ht="25.9" customHeight="1">
      <c r="B1032" s="125"/>
      <c r="D1032" s="126" t="s">
        <v>70</v>
      </c>
      <c r="E1032" s="127" t="s">
        <v>1051</v>
      </c>
      <c r="F1032" s="127" t="s">
        <v>1052</v>
      </c>
      <c r="J1032" s="128">
        <f>BK1032</f>
        <v>0</v>
      </c>
      <c r="L1032" s="125"/>
      <c r="M1032" s="129"/>
      <c r="N1032" s="130"/>
      <c r="O1032" s="130"/>
      <c r="P1032" s="131">
        <f>P1033+P1035+P1037+P1040</f>
        <v>0</v>
      </c>
      <c r="Q1032" s="130"/>
      <c r="R1032" s="131">
        <f>R1033+R1035+R1037+R1040</f>
        <v>0</v>
      </c>
      <c r="S1032" s="130"/>
      <c r="T1032" s="132">
        <f>T1033+T1035+T1037+T1040</f>
        <v>0</v>
      </c>
      <c r="AR1032" s="126" t="s">
        <v>235</v>
      </c>
      <c r="AT1032" s="133" t="s">
        <v>70</v>
      </c>
      <c r="AU1032" s="133" t="s">
        <v>71</v>
      </c>
      <c r="AY1032" s="126" t="s">
        <v>128</v>
      </c>
      <c r="BK1032" s="134">
        <f>BK1033+BK1035+BK1037+BK1040</f>
        <v>0</v>
      </c>
    </row>
    <row r="1033" spans="2:63" s="12" customFormat="1" ht="22.9" customHeight="1">
      <c r="B1033" s="125"/>
      <c r="D1033" s="126" t="s">
        <v>70</v>
      </c>
      <c r="E1033" s="135" t="s">
        <v>1053</v>
      </c>
      <c r="F1033" s="135" t="s">
        <v>1054</v>
      </c>
      <c r="J1033" s="136">
        <f>BK1033</f>
        <v>0</v>
      </c>
      <c r="L1033" s="125"/>
      <c r="M1033" s="129"/>
      <c r="N1033" s="130"/>
      <c r="O1033" s="130"/>
      <c r="P1033" s="131">
        <f>P1034</f>
        <v>0</v>
      </c>
      <c r="Q1033" s="130"/>
      <c r="R1033" s="131">
        <f>R1034</f>
        <v>0</v>
      </c>
      <c r="S1033" s="130"/>
      <c r="T1033" s="132">
        <f>T1034</f>
        <v>0</v>
      </c>
      <c r="AR1033" s="126" t="s">
        <v>235</v>
      </c>
      <c r="AT1033" s="133" t="s">
        <v>70</v>
      </c>
      <c r="AU1033" s="133" t="s">
        <v>76</v>
      </c>
      <c r="AY1033" s="126" t="s">
        <v>128</v>
      </c>
      <c r="BK1033" s="134">
        <f>BK1034</f>
        <v>0</v>
      </c>
    </row>
    <row r="1034" spans="1:65" s="2" customFormat="1" ht="16.5" customHeight="1">
      <c r="A1034" s="30"/>
      <c r="B1034" s="137"/>
      <c r="C1034" s="138" t="s">
        <v>1055</v>
      </c>
      <c r="D1034" s="138" t="s">
        <v>133</v>
      </c>
      <c r="E1034" s="139" t="s">
        <v>1056</v>
      </c>
      <c r="F1034" s="140" t="s">
        <v>1057</v>
      </c>
      <c r="G1034" s="141" t="s">
        <v>806</v>
      </c>
      <c r="H1034" s="142">
        <v>1</v>
      </c>
      <c r="I1034" s="143"/>
      <c r="J1034" s="143">
        <f>ROUND(I1034*H1034,2)</f>
        <v>0</v>
      </c>
      <c r="K1034" s="144"/>
      <c r="L1034" s="31"/>
      <c r="M1034" s="145" t="s">
        <v>1</v>
      </c>
      <c r="N1034" s="146" t="s">
        <v>36</v>
      </c>
      <c r="O1034" s="147">
        <v>0</v>
      </c>
      <c r="P1034" s="147">
        <f>O1034*H1034</f>
        <v>0</v>
      </c>
      <c r="Q1034" s="147">
        <v>0</v>
      </c>
      <c r="R1034" s="147">
        <f>Q1034*H1034</f>
        <v>0</v>
      </c>
      <c r="S1034" s="147">
        <v>0</v>
      </c>
      <c r="T1034" s="148">
        <f>S1034*H1034</f>
        <v>0</v>
      </c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R1034" s="149" t="s">
        <v>1058</v>
      </c>
      <c r="AT1034" s="149" t="s">
        <v>133</v>
      </c>
      <c r="AU1034" s="149" t="s">
        <v>78</v>
      </c>
      <c r="AY1034" s="18" t="s">
        <v>128</v>
      </c>
      <c r="BE1034" s="150">
        <f>IF(N1034="základní",J1034,0)</f>
        <v>0</v>
      </c>
      <c r="BF1034" s="150">
        <f>IF(N1034="snížená",J1034,0)</f>
        <v>0</v>
      </c>
      <c r="BG1034" s="150">
        <f>IF(N1034="zákl. přenesená",J1034,0)</f>
        <v>0</v>
      </c>
      <c r="BH1034" s="150">
        <f>IF(N1034="sníž. přenesená",J1034,0)</f>
        <v>0</v>
      </c>
      <c r="BI1034" s="150">
        <f>IF(N1034="nulová",J1034,0)</f>
        <v>0</v>
      </c>
      <c r="BJ1034" s="18" t="s">
        <v>76</v>
      </c>
      <c r="BK1034" s="150">
        <f>ROUND(I1034*H1034,2)</f>
        <v>0</v>
      </c>
      <c r="BL1034" s="18" t="s">
        <v>1058</v>
      </c>
      <c r="BM1034" s="149" t="s">
        <v>1059</v>
      </c>
    </row>
    <row r="1035" spans="2:63" s="12" customFormat="1" ht="22.9" customHeight="1">
      <c r="B1035" s="125"/>
      <c r="D1035" s="126" t="s">
        <v>70</v>
      </c>
      <c r="E1035" s="135" t="s">
        <v>1060</v>
      </c>
      <c r="F1035" s="135" t="s">
        <v>1061</v>
      </c>
      <c r="J1035" s="136">
        <f>BK1035</f>
        <v>0</v>
      </c>
      <c r="L1035" s="125"/>
      <c r="M1035" s="129"/>
      <c r="N1035" s="130"/>
      <c r="O1035" s="130"/>
      <c r="P1035" s="131">
        <f>P1036</f>
        <v>0</v>
      </c>
      <c r="Q1035" s="130"/>
      <c r="R1035" s="131">
        <f>R1036</f>
        <v>0</v>
      </c>
      <c r="S1035" s="130"/>
      <c r="T1035" s="132">
        <f>T1036</f>
        <v>0</v>
      </c>
      <c r="AR1035" s="126" t="s">
        <v>235</v>
      </c>
      <c r="AT1035" s="133" t="s">
        <v>70</v>
      </c>
      <c r="AU1035" s="133" t="s">
        <v>76</v>
      </c>
      <c r="AY1035" s="126" t="s">
        <v>128</v>
      </c>
      <c r="BK1035" s="134">
        <f>BK1036</f>
        <v>0</v>
      </c>
    </row>
    <row r="1036" spans="1:65" s="2" customFormat="1" ht="16.5" customHeight="1">
      <c r="A1036" s="30"/>
      <c r="B1036" s="137"/>
      <c r="C1036" s="138" t="s">
        <v>1062</v>
      </c>
      <c r="D1036" s="138" t="s">
        <v>133</v>
      </c>
      <c r="E1036" s="139" t="s">
        <v>1063</v>
      </c>
      <c r="F1036" s="140" t="s">
        <v>1064</v>
      </c>
      <c r="G1036" s="141" t="s">
        <v>806</v>
      </c>
      <c r="H1036" s="142">
        <v>1</v>
      </c>
      <c r="I1036" s="143"/>
      <c r="J1036" s="143">
        <f>ROUND(I1036*H1036,2)</f>
        <v>0</v>
      </c>
      <c r="K1036" s="144"/>
      <c r="L1036" s="31"/>
      <c r="M1036" s="145" t="s">
        <v>1</v>
      </c>
      <c r="N1036" s="146" t="s">
        <v>36</v>
      </c>
      <c r="O1036" s="147">
        <v>0</v>
      </c>
      <c r="P1036" s="147">
        <f>O1036*H1036</f>
        <v>0</v>
      </c>
      <c r="Q1036" s="147">
        <v>0</v>
      </c>
      <c r="R1036" s="147">
        <f>Q1036*H1036</f>
        <v>0</v>
      </c>
      <c r="S1036" s="147">
        <v>0</v>
      </c>
      <c r="T1036" s="148">
        <f>S1036*H1036</f>
        <v>0</v>
      </c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R1036" s="149" t="s">
        <v>1058</v>
      </c>
      <c r="AT1036" s="149" t="s">
        <v>133</v>
      </c>
      <c r="AU1036" s="149" t="s">
        <v>78</v>
      </c>
      <c r="AY1036" s="18" t="s">
        <v>128</v>
      </c>
      <c r="BE1036" s="150">
        <f>IF(N1036="základní",J1036,0)</f>
        <v>0</v>
      </c>
      <c r="BF1036" s="150">
        <f>IF(N1036="snížená",J1036,0)</f>
        <v>0</v>
      </c>
      <c r="BG1036" s="150">
        <f>IF(N1036="zákl. přenesená",J1036,0)</f>
        <v>0</v>
      </c>
      <c r="BH1036" s="150">
        <f>IF(N1036="sníž. přenesená",J1036,0)</f>
        <v>0</v>
      </c>
      <c r="BI1036" s="150">
        <f>IF(N1036="nulová",J1036,0)</f>
        <v>0</v>
      </c>
      <c r="BJ1036" s="18" t="s">
        <v>76</v>
      </c>
      <c r="BK1036" s="150">
        <f>ROUND(I1036*H1036,2)</f>
        <v>0</v>
      </c>
      <c r="BL1036" s="18" t="s">
        <v>1058</v>
      </c>
      <c r="BM1036" s="149" t="s">
        <v>1065</v>
      </c>
    </row>
    <row r="1037" spans="2:63" s="12" customFormat="1" ht="22.9" customHeight="1">
      <c r="B1037" s="125"/>
      <c r="D1037" s="126" t="s">
        <v>70</v>
      </c>
      <c r="E1037" s="135" t="s">
        <v>1066</v>
      </c>
      <c r="F1037" s="135" t="s">
        <v>1067</v>
      </c>
      <c r="J1037" s="136">
        <f>BK1037</f>
        <v>0</v>
      </c>
      <c r="L1037" s="125"/>
      <c r="M1037" s="129"/>
      <c r="N1037" s="130"/>
      <c r="O1037" s="130"/>
      <c r="P1037" s="131">
        <f>SUM(P1038:P1039)</f>
        <v>0</v>
      </c>
      <c r="Q1037" s="130"/>
      <c r="R1037" s="131">
        <f>SUM(R1038:R1039)</f>
        <v>0</v>
      </c>
      <c r="S1037" s="130"/>
      <c r="T1037" s="132">
        <f>SUM(T1038:T1039)</f>
        <v>0</v>
      </c>
      <c r="AR1037" s="126" t="s">
        <v>235</v>
      </c>
      <c r="AT1037" s="133" t="s">
        <v>70</v>
      </c>
      <c r="AU1037" s="133" t="s">
        <v>76</v>
      </c>
      <c r="AY1037" s="126" t="s">
        <v>128</v>
      </c>
      <c r="BK1037" s="134">
        <f>SUM(BK1038:BK1039)</f>
        <v>0</v>
      </c>
    </row>
    <row r="1038" spans="1:65" s="2" customFormat="1" ht="16.5" customHeight="1">
      <c r="A1038" s="30"/>
      <c r="B1038" s="137"/>
      <c r="C1038" s="138" t="s">
        <v>1068</v>
      </c>
      <c r="D1038" s="138" t="s">
        <v>133</v>
      </c>
      <c r="E1038" s="139" t="s">
        <v>1069</v>
      </c>
      <c r="F1038" s="140" t="s">
        <v>1070</v>
      </c>
      <c r="G1038" s="141" t="s">
        <v>806</v>
      </c>
      <c r="H1038" s="142">
        <v>1</v>
      </c>
      <c r="I1038" s="143"/>
      <c r="J1038" s="143">
        <f>ROUND(I1038*H1038,2)</f>
        <v>0</v>
      </c>
      <c r="K1038" s="144"/>
      <c r="L1038" s="31"/>
      <c r="M1038" s="145" t="s">
        <v>1</v>
      </c>
      <c r="N1038" s="146" t="s">
        <v>36</v>
      </c>
      <c r="O1038" s="147">
        <v>0</v>
      </c>
      <c r="P1038" s="147">
        <f>O1038*H1038</f>
        <v>0</v>
      </c>
      <c r="Q1038" s="147">
        <v>0</v>
      </c>
      <c r="R1038" s="147">
        <f>Q1038*H1038</f>
        <v>0</v>
      </c>
      <c r="S1038" s="147">
        <v>0</v>
      </c>
      <c r="T1038" s="148">
        <f>S1038*H1038</f>
        <v>0</v>
      </c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R1038" s="149" t="s">
        <v>1058</v>
      </c>
      <c r="AT1038" s="149" t="s">
        <v>133</v>
      </c>
      <c r="AU1038" s="149" t="s">
        <v>78</v>
      </c>
      <c r="AY1038" s="18" t="s">
        <v>128</v>
      </c>
      <c r="BE1038" s="150">
        <f>IF(N1038="základní",J1038,0)</f>
        <v>0</v>
      </c>
      <c r="BF1038" s="150">
        <f>IF(N1038="snížená",J1038,0)</f>
        <v>0</v>
      </c>
      <c r="BG1038" s="150">
        <f>IF(N1038="zákl. přenesená",J1038,0)</f>
        <v>0</v>
      </c>
      <c r="BH1038" s="150">
        <f>IF(N1038="sníž. přenesená",J1038,0)</f>
        <v>0</v>
      </c>
      <c r="BI1038" s="150">
        <f>IF(N1038="nulová",J1038,0)</f>
        <v>0</v>
      </c>
      <c r="BJ1038" s="18" t="s">
        <v>76</v>
      </c>
      <c r="BK1038" s="150">
        <f>ROUND(I1038*H1038,2)</f>
        <v>0</v>
      </c>
      <c r="BL1038" s="18" t="s">
        <v>1058</v>
      </c>
      <c r="BM1038" s="149" t="s">
        <v>1071</v>
      </c>
    </row>
    <row r="1039" spans="1:65" s="2" customFormat="1" ht="33" customHeight="1">
      <c r="A1039" s="30"/>
      <c r="B1039" s="137"/>
      <c r="C1039" s="138" t="s">
        <v>1072</v>
      </c>
      <c r="D1039" s="138" t="s">
        <v>133</v>
      </c>
      <c r="E1039" s="139" t="s">
        <v>1073</v>
      </c>
      <c r="F1039" s="140" t="s">
        <v>1074</v>
      </c>
      <c r="G1039" s="141" t="s">
        <v>806</v>
      </c>
      <c r="H1039" s="142">
        <v>1</v>
      </c>
      <c r="I1039" s="143"/>
      <c r="J1039" s="143">
        <f>ROUND(I1039*H1039,2)</f>
        <v>0</v>
      </c>
      <c r="K1039" s="144"/>
      <c r="L1039" s="31"/>
      <c r="M1039" s="145" t="s">
        <v>1</v>
      </c>
      <c r="N1039" s="146" t="s">
        <v>36</v>
      </c>
      <c r="O1039" s="147">
        <v>0</v>
      </c>
      <c r="P1039" s="147">
        <f>O1039*H1039</f>
        <v>0</v>
      </c>
      <c r="Q1039" s="147">
        <v>0</v>
      </c>
      <c r="R1039" s="147">
        <f>Q1039*H1039</f>
        <v>0</v>
      </c>
      <c r="S1039" s="147">
        <v>0</v>
      </c>
      <c r="T1039" s="148">
        <f>S1039*H1039</f>
        <v>0</v>
      </c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R1039" s="149" t="s">
        <v>1058</v>
      </c>
      <c r="AT1039" s="149" t="s">
        <v>133</v>
      </c>
      <c r="AU1039" s="149" t="s">
        <v>78</v>
      </c>
      <c r="AY1039" s="18" t="s">
        <v>128</v>
      </c>
      <c r="BE1039" s="150">
        <f>IF(N1039="základní",J1039,0)</f>
        <v>0</v>
      </c>
      <c r="BF1039" s="150">
        <f>IF(N1039="snížená",J1039,0)</f>
        <v>0</v>
      </c>
      <c r="BG1039" s="150">
        <f>IF(N1039="zákl. přenesená",J1039,0)</f>
        <v>0</v>
      </c>
      <c r="BH1039" s="150">
        <f>IF(N1039="sníž. přenesená",J1039,0)</f>
        <v>0</v>
      </c>
      <c r="BI1039" s="150">
        <f>IF(N1039="nulová",J1039,0)</f>
        <v>0</v>
      </c>
      <c r="BJ1039" s="18" t="s">
        <v>76</v>
      </c>
      <c r="BK1039" s="150">
        <f>ROUND(I1039*H1039,2)</f>
        <v>0</v>
      </c>
      <c r="BL1039" s="18" t="s">
        <v>1058</v>
      </c>
      <c r="BM1039" s="149" t="s">
        <v>1075</v>
      </c>
    </row>
    <row r="1040" spans="2:63" s="12" customFormat="1" ht="22.9" customHeight="1">
      <c r="B1040" s="125"/>
      <c r="D1040" s="126" t="s">
        <v>70</v>
      </c>
      <c r="E1040" s="135" t="s">
        <v>1076</v>
      </c>
      <c r="F1040" s="135" t="s">
        <v>1077</v>
      </c>
      <c r="J1040" s="136">
        <f>BK1040</f>
        <v>0</v>
      </c>
      <c r="L1040" s="125"/>
      <c r="M1040" s="129"/>
      <c r="N1040" s="130"/>
      <c r="O1040" s="130"/>
      <c r="P1040" s="131">
        <f>P1041</f>
        <v>0</v>
      </c>
      <c r="Q1040" s="130"/>
      <c r="R1040" s="131">
        <f>R1041</f>
        <v>0</v>
      </c>
      <c r="S1040" s="130"/>
      <c r="T1040" s="132">
        <f>T1041</f>
        <v>0</v>
      </c>
      <c r="AR1040" s="126" t="s">
        <v>235</v>
      </c>
      <c r="AT1040" s="133" t="s">
        <v>70</v>
      </c>
      <c r="AU1040" s="133" t="s">
        <v>76</v>
      </c>
      <c r="AY1040" s="126" t="s">
        <v>128</v>
      </c>
      <c r="BK1040" s="134">
        <f>BK1041</f>
        <v>0</v>
      </c>
    </row>
    <row r="1041" spans="1:65" s="2" customFormat="1" ht="16.5" customHeight="1">
      <c r="A1041" s="30"/>
      <c r="B1041" s="137"/>
      <c r="C1041" s="138" t="s">
        <v>1078</v>
      </c>
      <c r="D1041" s="138" t="s">
        <v>133</v>
      </c>
      <c r="E1041" s="139" t="s">
        <v>1079</v>
      </c>
      <c r="F1041" s="140" t="s">
        <v>1080</v>
      </c>
      <c r="G1041" s="141" t="s">
        <v>806</v>
      </c>
      <c r="H1041" s="142">
        <v>1</v>
      </c>
      <c r="I1041" s="143"/>
      <c r="J1041" s="143">
        <f>ROUND(I1041*H1041,2)</f>
        <v>0</v>
      </c>
      <c r="K1041" s="144"/>
      <c r="L1041" s="31"/>
      <c r="M1041" s="189" t="s">
        <v>1</v>
      </c>
      <c r="N1041" s="190" t="s">
        <v>36</v>
      </c>
      <c r="O1041" s="191">
        <v>0</v>
      </c>
      <c r="P1041" s="191">
        <f>O1041*H1041</f>
        <v>0</v>
      </c>
      <c r="Q1041" s="191">
        <v>0</v>
      </c>
      <c r="R1041" s="191">
        <f>Q1041*H1041</f>
        <v>0</v>
      </c>
      <c r="S1041" s="191">
        <v>0</v>
      </c>
      <c r="T1041" s="192">
        <f>S1041*H1041</f>
        <v>0</v>
      </c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R1041" s="149" t="s">
        <v>1058</v>
      </c>
      <c r="AT1041" s="149" t="s">
        <v>133</v>
      </c>
      <c r="AU1041" s="149" t="s">
        <v>78</v>
      </c>
      <c r="AY1041" s="18" t="s">
        <v>128</v>
      </c>
      <c r="BE1041" s="150">
        <f>IF(N1041="základní",J1041,0)</f>
        <v>0</v>
      </c>
      <c r="BF1041" s="150">
        <f>IF(N1041="snížená",J1041,0)</f>
        <v>0</v>
      </c>
      <c r="BG1041" s="150">
        <f>IF(N1041="zákl. přenesená",J1041,0)</f>
        <v>0</v>
      </c>
      <c r="BH1041" s="150">
        <f>IF(N1041="sníž. přenesená",J1041,0)</f>
        <v>0</v>
      </c>
      <c r="BI1041" s="150">
        <f>IF(N1041="nulová",J1041,0)</f>
        <v>0</v>
      </c>
      <c r="BJ1041" s="18" t="s">
        <v>76</v>
      </c>
      <c r="BK1041" s="150">
        <f>ROUND(I1041*H1041,2)</f>
        <v>0</v>
      </c>
      <c r="BL1041" s="18" t="s">
        <v>1058</v>
      </c>
      <c r="BM1041" s="149" t="s">
        <v>1081</v>
      </c>
    </row>
    <row r="1042" spans="1:31" s="2" customFormat="1" ht="6.95" customHeight="1">
      <c r="A1042" s="30"/>
      <c r="B1042" s="45"/>
      <c r="C1042" s="46"/>
      <c r="D1042" s="46"/>
      <c r="E1042" s="46"/>
      <c r="F1042" s="46"/>
      <c r="G1042" s="46"/>
      <c r="H1042" s="46"/>
      <c r="I1042" s="46"/>
      <c r="J1042" s="46"/>
      <c r="K1042" s="46"/>
      <c r="L1042" s="31"/>
      <c r="M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</row>
  </sheetData>
  <autoFilter ref="C139:K1041"/>
  <mergeCells count="5">
    <mergeCell ref="E7:H7"/>
    <mergeCell ref="E25:H25"/>
    <mergeCell ref="E85:H85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korys</dc:creator>
  <cp:keywords/>
  <dc:description/>
  <cp:lastModifiedBy>Hubená Věra</cp:lastModifiedBy>
  <cp:lastPrinted>2024-05-20T05:58:59Z</cp:lastPrinted>
  <dcterms:created xsi:type="dcterms:W3CDTF">2024-05-13T08:03:46Z</dcterms:created>
  <dcterms:modified xsi:type="dcterms:W3CDTF">2024-05-22T09:28:29Z</dcterms:modified>
  <cp:category/>
  <cp:version/>
  <cp:contentType/>
  <cp:contentStatus/>
</cp:coreProperties>
</file>