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3-470a - Oprava střechy 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'23-470a - Oprava střechy ...'!$C$134:$K$634</definedName>
    <definedName name="_xlnm.Print_Area" localSheetId="1">'23-470a - Oprava střechy ...'!$C$4:$J$76,'23-470a - Oprava střechy ...'!$C$82:$J$118,'23-470a - Oprava střechy ...'!$C$124:$J$634</definedName>
    <definedName name="_xlnm.Print_Titles" localSheetId="1">'23-470a - Oprava střechy ...'!$134:$134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634"/>
  <c r="BH634"/>
  <c r="BG634"/>
  <c r="BF634"/>
  <c r="BK634"/>
  <c r="J634"/>
  <c r="BE634"/>
  <c r="BI633"/>
  <c r="BH633"/>
  <c r="BG633"/>
  <c r="BF633"/>
  <c r="BK633"/>
  <c r="J633"/>
  <c r="BE633"/>
  <c r="BI632"/>
  <c r="BH632"/>
  <c r="BG632"/>
  <c r="BF632"/>
  <c r="BK632"/>
  <c r="J632"/>
  <c r="BE632"/>
  <c r="BI631"/>
  <c r="BH631"/>
  <c r="BG631"/>
  <c r="BF631"/>
  <c r="BK631"/>
  <c r="J631"/>
  <c r="BE631"/>
  <c r="BI630"/>
  <c r="BH630"/>
  <c r="BG630"/>
  <c r="BF630"/>
  <c r="BK630"/>
  <c r="J630"/>
  <c r="BE630"/>
  <c r="BI629"/>
  <c r="BH629"/>
  <c r="BG629"/>
  <c r="BF629"/>
  <c r="BK629"/>
  <c r="J629"/>
  <c r="BE629"/>
  <c r="BI628"/>
  <c r="BH628"/>
  <c r="BG628"/>
  <c r="BF628"/>
  <c r="BK628"/>
  <c r="J628"/>
  <c r="BE628"/>
  <c r="BI627"/>
  <c r="BH627"/>
  <c r="BG627"/>
  <c r="BF627"/>
  <c r="BK627"/>
  <c r="J627"/>
  <c r="BE627"/>
  <c r="BI626"/>
  <c r="BH626"/>
  <c r="BG626"/>
  <c r="BF626"/>
  <c r="BK626"/>
  <c r="J626"/>
  <c r="BE626"/>
  <c r="BI625"/>
  <c r="BH625"/>
  <c r="BG625"/>
  <c r="BF625"/>
  <c r="BK625"/>
  <c r="J625"/>
  <c r="BE625"/>
  <c r="BI624"/>
  <c r="BH624"/>
  <c r="BG624"/>
  <c r="BF624"/>
  <c r="BK624"/>
  <c r="J624"/>
  <c r="BE624"/>
  <c r="BI623"/>
  <c r="BH623"/>
  <c r="BG623"/>
  <c r="BF623"/>
  <c r="BK623"/>
  <c r="J623"/>
  <c r="BE623"/>
  <c r="BI622"/>
  <c r="BH622"/>
  <c r="BG622"/>
  <c r="BF622"/>
  <c r="BK622"/>
  <c r="J622"/>
  <c r="BE622"/>
  <c r="BI621"/>
  <c r="BH621"/>
  <c r="BG621"/>
  <c r="BF621"/>
  <c r="BK621"/>
  <c r="J621"/>
  <c r="BE621"/>
  <c r="BI620"/>
  <c r="BH620"/>
  <c r="BG620"/>
  <c r="BF620"/>
  <c r="BK620"/>
  <c r="J620"/>
  <c r="BE620"/>
  <c r="BI619"/>
  <c r="BH619"/>
  <c r="BG619"/>
  <c r="BF619"/>
  <c r="BK619"/>
  <c r="J619"/>
  <c r="BE619"/>
  <c r="BI618"/>
  <c r="BH618"/>
  <c r="BG618"/>
  <c r="BF618"/>
  <c r="BK618"/>
  <c r="J618"/>
  <c r="BE618"/>
  <c r="BI617"/>
  <c r="BH617"/>
  <c r="BG617"/>
  <c r="BF617"/>
  <c r="BK617"/>
  <c r="J617"/>
  <c r="BE617"/>
  <c r="BI616"/>
  <c r="BH616"/>
  <c r="BG616"/>
  <c r="BF616"/>
  <c r="BK616"/>
  <c r="J616"/>
  <c r="BE616"/>
  <c r="BI615"/>
  <c r="BH615"/>
  <c r="BG615"/>
  <c r="BF615"/>
  <c r="BK615"/>
  <c r="J615"/>
  <c r="BE615"/>
  <c r="BI613"/>
  <c r="BH613"/>
  <c r="BG613"/>
  <c r="BF613"/>
  <c r="T613"/>
  <c r="T612"/>
  <c r="R613"/>
  <c r="R612"/>
  <c r="P613"/>
  <c r="P612"/>
  <c r="BI611"/>
  <c r="BH611"/>
  <c r="BG611"/>
  <c r="BF611"/>
  <c r="T611"/>
  <c r="R611"/>
  <c r="P611"/>
  <c r="BI610"/>
  <c r="BH610"/>
  <c r="BG610"/>
  <c r="BF610"/>
  <c r="T610"/>
  <c r="R610"/>
  <c r="P610"/>
  <c r="BI608"/>
  <c r="BH608"/>
  <c r="BG608"/>
  <c r="BF608"/>
  <c r="T608"/>
  <c r="T607"/>
  <c r="R608"/>
  <c r="R607"/>
  <c r="P608"/>
  <c r="P607"/>
  <c r="BI606"/>
  <c r="BH606"/>
  <c r="BG606"/>
  <c r="BF606"/>
  <c r="T606"/>
  <c r="T605"/>
  <c r="R606"/>
  <c r="R605"/>
  <c r="P606"/>
  <c r="P605"/>
  <c r="BI604"/>
  <c r="BH604"/>
  <c r="BG604"/>
  <c r="BF604"/>
  <c r="T604"/>
  <c r="R604"/>
  <c r="P604"/>
  <c r="BI603"/>
  <c r="BH603"/>
  <c r="BG603"/>
  <c r="BF603"/>
  <c r="T603"/>
  <c r="R603"/>
  <c r="P603"/>
  <c r="BI600"/>
  <c r="BH600"/>
  <c r="BG600"/>
  <c r="BF600"/>
  <c r="T600"/>
  <c r="R600"/>
  <c r="P600"/>
  <c r="BI598"/>
  <c r="BH598"/>
  <c r="BG598"/>
  <c r="BF598"/>
  <c r="T598"/>
  <c r="R598"/>
  <c r="P598"/>
  <c r="BI596"/>
  <c r="BH596"/>
  <c r="BG596"/>
  <c r="BF596"/>
  <c r="T596"/>
  <c r="R596"/>
  <c r="P596"/>
  <c r="BI590"/>
  <c r="BH590"/>
  <c r="BG590"/>
  <c r="BF590"/>
  <c r="T590"/>
  <c r="R590"/>
  <c r="P590"/>
  <c r="BI584"/>
  <c r="BH584"/>
  <c r="BG584"/>
  <c r="BF584"/>
  <c r="T584"/>
  <c r="R584"/>
  <c r="P584"/>
  <c r="BI582"/>
  <c r="BH582"/>
  <c r="BG582"/>
  <c r="BF582"/>
  <c r="T582"/>
  <c r="R582"/>
  <c r="P582"/>
  <c r="BI580"/>
  <c r="BH580"/>
  <c r="BG580"/>
  <c r="BF580"/>
  <c r="T580"/>
  <c r="R580"/>
  <c r="P580"/>
  <c r="BI579"/>
  <c r="BH579"/>
  <c r="BG579"/>
  <c r="BF579"/>
  <c r="T579"/>
  <c r="R579"/>
  <c r="P579"/>
  <c r="BI578"/>
  <c r="BH578"/>
  <c r="BG578"/>
  <c r="BF578"/>
  <c r="T578"/>
  <c r="R578"/>
  <c r="P578"/>
  <c r="BI577"/>
  <c r="BH577"/>
  <c r="BG577"/>
  <c r="BF577"/>
  <c r="T577"/>
  <c r="R577"/>
  <c r="P577"/>
  <c r="BI576"/>
  <c r="BH576"/>
  <c r="BG576"/>
  <c r="BF576"/>
  <c r="T576"/>
  <c r="R576"/>
  <c r="P576"/>
  <c r="BI575"/>
  <c r="BH575"/>
  <c r="BG575"/>
  <c r="BF575"/>
  <c r="T575"/>
  <c r="R575"/>
  <c r="P575"/>
  <c r="BI574"/>
  <c r="BH574"/>
  <c r="BG574"/>
  <c r="BF574"/>
  <c r="T574"/>
  <c r="R574"/>
  <c r="P574"/>
  <c r="BI573"/>
  <c r="BH573"/>
  <c r="BG573"/>
  <c r="BF573"/>
  <c r="T573"/>
  <c r="R573"/>
  <c r="P573"/>
  <c r="BI572"/>
  <c r="BH572"/>
  <c r="BG572"/>
  <c r="BF572"/>
  <c r="T572"/>
  <c r="R572"/>
  <c r="P572"/>
  <c r="BI571"/>
  <c r="BH571"/>
  <c r="BG571"/>
  <c r="BF571"/>
  <c r="T571"/>
  <c r="R571"/>
  <c r="P571"/>
  <c r="BI567"/>
  <c r="BH567"/>
  <c r="BG567"/>
  <c r="BF567"/>
  <c r="T567"/>
  <c r="R567"/>
  <c r="P567"/>
  <c r="BI566"/>
  <c r="BH566"/>
  <c r="BG566"/>
  <c r="BF566"/>
  <c r="T566"/>
  <c r="R566"/>
  <c r="P566"/>
  <c r="BI565"/>
  <c r="BH565"/>
  <c r="BG565"/>
  <c r="BF565"/>
  <c r="T565"/>
  <c r="R565"/>
  <c r="P565"/>
  <c r="BI561"/>
  <c r="BH561"/>
  <c r="BG561"/>
  <c r="BF561"/>
  <c r="T561"/>
  <c r="R561"/>
  <c r="P561"/>
  <c r="BI559"/>
  <c r="BH559"/>
  <c r="BG559"/>
  <c r="BF559"/>
  <c r="T559"/>
  <c r="R559"/>
  <c r="P559"/>
  <c r="BI557"/>
  <c r="BH557"/>
  <c r="BG557"/>
  <c r="BF557"/>
  <c r="T557"/>
  <c r="R557"/>
  <c r="P557"/>
  <c r="BI553"/>
  <c r="BH553"/>
  <c r="BG553"/>
  <c r="BF553"/>
  <c r="T553"/>
  <c r="R553"/>
  <c r="P553"/>
  <c r="BI552"/>
  <c r="BH552"/>
  <c r="BG552"/>
  <c r="BF552"/>
  <c r="T552"/>
  <c r="R552"/>
  <c r="P552"/>
  <c r="BI548"/>
  <c r="BH548"/>
  <c r="BG548"/>
  <c r="BF548"/>
  <c r="T548"/>
  <c r="R548"/>
  <c r="P548"/>
  <c r="BI542"/>
  <c r="BH542"/>
  <c r="BG542"/>
  <c r="BF542"/>
  <c r="T542"/>
  <c r="R542"/>
  <c r="P542"/>
  <c r="BI539"/>
  <c r="BH539"/>
  <c r="BG539"/>
  <c r="BF539"/>
  <c r="T539"/>
  <c r="R539"/>
  <c r="P539"/>
  <c r="BI536"/>
  <c r="BH536"/>
  <c r="BG536"/>
  <c r="BF536"/>
  <c r="T536"/>
  <c r="R536"/>
  <c r="P536"/>
  <c r="BI533"/>
  <c r="BH533"/>
  <c r="BG533"/>
  <c r="BF533"/>
  <c r="T533"/>
  <c r="R533"/>
  <c r="P533"/>
  <c r="BI526"/>
  <c r="BH526"/>
  <c r="BG526"/>
  <c r="BF526"/>
  <c r="T526"/>
  <c r="R526"/>
  <c r="P526"/>
  <c r="BI513"/>
  <c r="BH513"/>
  <c r="BG513"/>
  <c r="BF513"/>
  <c r="T513"/>
  <c r="R513"/>
  <c r="P513"/>
  <c r="BI505"/>
  <c r="BH505"/>
  <c r="BG505"/>
  <c r="BF505"/>
  <c r="T505"/>
  <c r="R505"/>
  <c r="P505"/>
  <c r="BI498"/>
  <c r="BH498"/>
  <c r="BG498"/>
  <c r="BF498"/>
  <c r="T498"/>
  <c r="R498"/>
  <c r="P498"/>
  <c r="BI496"/>
  <c r="BH496"/>
  <c r="BG496"/>
  <c r="BF496"/>
  <c r="T496"/>
  <c r="R496"/>
  <c r="P496"/>
  <c r="BI492"/>
  <c r="BH492"/>
  <c r="BG492"/>
  <c r="BF492"/>
  <c r="T492"/>
  <c r="R492"/>
  <c r="P492"/>
  <c r="BI490"/>
  <c r="BH490"/>
  <c r="BG490"/>
  <c r="BF490"/>
  <c r="T490"/>
  <c r="R490"/>
  <c r="P490"/>
  <c r="BI485"/>
  <c r="BH485"/>
  <c r="BG485"/>
  <c r="BF485"/>
  <c r="T485"/>
  <c r="R485"/>
  <c r="P485"/>
  <c r="BI481"/>
  <c r="BH481"/>
  <c r="BG481"/>
  <c r="BF481"/>
  <c r="T481"/>
  <c r="R481"/>
  <c r="P481"/>
  <c r="BI476"/>
  <c r="BH476"/>
  <c r="BG476"/>
  <c r="BF476"/>
  <c r="T476"/>
  <c r="R476"/>
  <c r="P476"/>
  <c r="BI472"/>
  <c r="BH472"/>
  <c r="BG472"/>
  <c r="BF472"/>
  <c r="T472"/>
  <c r="R472"/>
  <c r="P472"/>
  <c r="BI470"/>
  <c r="BH470"/>
  <c r="BG470"/>
  <c r="BF470"/>
  <c r="T470"/>
  <c r="R470"/>
  <c r="P470"/>
  <c r="BI469"/>
  <c r="BH469"/>
  <c r="BG469"/>
  <c r="BF469"/>
  <c r="T469"/>
  <c r="R469"/>
  <c r="P469"/>
  <c r="BI467"/>
  <c r="BH467"/>
  <c r="BG467"/>
  <c r="BF467"/>
  <c r="T467"/>
  <c r="T466"/>
  <c r="R467"/>
  <c r="R466"/>
  <c r="P467"/>
  <c r="P466"/>
  <c r="BI465"/>
  <c r="BH465"/>
  <c r="BG465"/>
  <c r="BF465"/>
  <c r="T465"/>
  <c r="R465"/>
  <c r="P465"/>
  <c r="BI463"/>
  <c r="BH463"/>
  <c r="BG463"/>
  <c r="BF463"/>
  <c r="T463"/>
  <c r="R463"/>
  <c r="P463"/>
  <c r="BI461"/>
  <c r="BH461"/>
  <c r="BG461"/>
  <c r="BF461"/>
  <c r="T461"/>
  <c r="R461"/>
  <c r="P461"/>
  <c r="BI459"/>
  <c r="BH459"/>
  <c r="BG459"/>
  <c r="BF459"/>
  <c r="T459"/>
  <c r="R459"/>
  <c r="P459"/>
  <c r="BI458"/>
  <c r="BH458"/>
  <c r="BG458"/>
  <c r="BF458"/>
  <c r="T458"/>
  <c r="R458"/>
  <c r="P458"/>
  <c r="BI456"/>
  <c r="BH456"/>
  <c r="BG456"/>
  <c r="BF456"/>
  <c r="T456"/>
  <c r="R456"/>
  <c r="P456"/>
  <c r="BI454"/>
  <c r="BH454"/>
  <c r="BG454"/>
  <c r="BF454"/>
  <c r="T454"/>
  <c r="R454"/>
  <c r="P454"/>
  <c r="BI450"/>
  <c r="BH450"/>
  <c r="BG450"/>
  <c r="BF450"/>
  <c r="T450"/>
  <c r="R450"/>
  <c r="P450"/>
  <c r="BI448"/>
  <c r="BH448"/>
  <c r="BG448"/>
  <c r="BF448"/>
  <c r="T448"/>
  <c r="R448"/>
  <c r="P448"/>
  <c r="BI443"/>
  <c r="BH443"/>
  <c r="BG443"/>
  <c r="BF443"/>
  <c r="T443"/>
  <c r="R443"/>
  <c r="P443"/>
  <c r="BI438"/>
  <c r="BH438"/>
  <c r="BG438"/>
  <c r="BF438"/>
  <c r="T438"/>
  <c r="R438"/>
  <c r="P438"/>
  <c r="BI436"/>
  <c r="BH436"/>
  <c r="BG436"/>
  <c r="BF436"/>
  <c r="T436"/>
  <c r="R436"/>
  <c r="P436"/>
  <c r="BI435"/>
  <c r="BH435"/>
  <c r="BG435"/>
  <c r="BF435"/>
  <c r="T435"/>
  <c r="R435"/>
  <c r="P435"/>
  <c r="BI429"/>
  <c r="BH429"/>
  <c r="BG429"/>
  <c r="BF429"/>
  <c r="T429"/>
  <c r="R429"/>
  <c r="P429"/>
  <c r="BI428"/>
  <c r="BH428"/>
  <c r="BG428"/>
  <c r="BF428"/>
  <c r="T428"/>
  <c r="R428"/>
  <c r="P428"/>
  <c r="BI424"/>
  <c r="BH424"/>
  <c r="BG424"/>
  <c r="BF424"/>
  <c r="T424"/>
  <c r="R424"/>
  <c r="P424"/>
  <c r="BI423"/>
  <c r="BH423"/>
  <c r="BG423"/>
  <c r="BF423"/>
  <c r="T423"/>
  <c r="R423"/>
  <c r="P423"/>
  <c r="BI417"/>
  <c r="BH417"/>
  <c r="BG417"/>
  <c r="BF417"/>
  <c r="T417"/>
  <c r="R417"/>
  <c r="P417"/>
  <c r="BI414"/>
  <c r="BH414"/>
  <c r="BG414"/>
  <c r="BF414"/>
  <c r="T414"/>
  <c r="R414"/>
  <c r="P414"/>
  <c r="BI411"/>
  <c r="BH411"/>
  <c r="BG411"/>
  <c r="BF411"/>
  <c r="T411"/>
  <c r="R411"/>
  <c r="P411"/>
  <c r="BI407"/>
  <c r="BH407"/>
  <c r="BG407"/>
  <c r="BF407"/>
  <c r="T407"/>
  <c r="R407"/>
  <c r="P407"/>
  <c r="BI405"/>
  <c r="BH405"/>
  <c r="BG405"/>
  <c r="BF405"/>
  <c r="T405"/>
  <c r="R405"/>
  <c r="P405"/>
  <c r="BI403"/>
  <c r="BH403"/>
  <c r="BG403"/>
  <c r="BF403"/>
  <c r="T403"/>
  <c r="R403"/>
  <c r="P403"/>
  <c r="BI398"/>
  <c r="BH398"/>
  <c r="BG398"/>
  <c r="BF398"/>
  <c r="T398"/>
  <c r="R398"/>
  <c r="P398"/>
  <c r="BI396"/>
  <c r="BH396"/>
  <c r="BG396"/>
  <c r="BF396"/>
  <c r="T396"/>
  <c r="R396"/>
  <c r="P396"/>
  <c r="BI394"/>
  <c r="BH394"/>
  <c r="BG394"/>
  <c r="BF394"/>
  <c r="T394"/>
  <c r="R394"/>
  <c r="P394"/>
  <c r="BI389"/>
  <c r="BH389"/>
  <c r="BG389"/>
  <c r="BF389"/>
  <c r="T389"/>
  <c r="R389"/>
  <c r="P389"/>
  <c r="BI386"/>
  <c r="BH386"/>
  <c r="BG386"/>
  <c r="BF386"/>
  <c r="T386"/>
  <c r="R386"/>
  <c r="P386"/>
  <c r="BI381"/>
  <c r="BH381"/>
  <c r="BG381"/>
  <c r="BF381"/>
  <c r="T381"/>
  <c r="R381"/>
  <c r="P381"/>
  <c r="BI379"/>
  <c r="BH379"/>
  <c r="BG379"/>
  <c r="BF379"/>
  <c r="T379"/>
  <c r="R379"/>
  <c r="P379"/>
  <c r="BI373"/>
  <c r="BH373"/>
  <c r="BG373"/>
  <c r="BF373"/>
  <c r="T373"/>
  <c r="R373"/>
  <c r="P373"/>
  <c r="BI370"/>
  <c r="BH370"/>
  <c r="BG370"/>
  <c r="BF370"/>
  <c r="T370"/>
  <c r="R370"/>
  <c r="P370"/>
  <c r="BI359"/>
  <c r="BH359"/>
  <c r="BG359"/>
  <c r="BF359"/>
  <c r="T359"/>
  <c r="R359"/>
  <c r="P359"/>
  <c r="BI346"/>
  <c r="BH346"/>
  <c r="BG346"/>
  <c r="BF346"/>
  <c r="T346"/>
  <c r="R346"/>
  <c r="P346"/>
  <c r="BI337"/>
  <c r="BH337"/>
  <c r="BG337"/>
  <c r="BF337"/>
  <c r="T337"/>
  <c r="R337"/>
  <c r="P337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88"/>
  <c r="BH288"/>
  <c r="BG288"/>
  <c r="BF288"/>
  <c r="T288"/>
  <c r="R288"/>
  <c r="P288"/>
  <c r="BI286"/>
  <c r="BH286"/>
  <c r="BG286"/>
  <c r="BF286"/>
  <c r="T286"/>
  <c r="R286"/>
  <c r="P286"/>
  <c r="BI282"/>
  <c r="BH282"/>
  <c r="BG282"/>
  <c r="BF282"/>
  <c r="T282"/>
  <c r="R282"/>
  <c r="P282"/>
  <c r="BI280"/>
  <c r="BH280"/>
  <c r="BG280"/>
  <c r="BF280"/>
  <c r="T280"/>
  <c r="R280"/>
  <c r="P280"/>
  <c r="BI276"/>
  <c r="BH276"/>
  <c r="BG276"/>
  <c r="BF276"/>
  <c r="T276"/>
  <c r="R276"/>
  <c r="P276"/>
  <c r="BI274"/>
  <c r="BH274"/>
  <c r="BG274"/>
  <c r="BF274"/>
  <c r="T274"/>
  <c r="R274"/>
  <c r="P274"/>
  <c r="BI269"/>
  <c r="BH269"/>
  <c r="BG269"/>
  <c r="BF269"/>
  <c r="T269"/>
  <c r="R269"/>
  <c r="P269"/>
  <c r="BI266"/>
  <c r="BH266"/>
  <c r="BG266"/>
  <c r="BF266"/>
  <c r="T266"/>
  <c r="T265"/>
  <c r="R266"/>
  <c r="R265"/>
  <c r="P266"/>
  <c r="P265"/>
  <c r="BI264"/>
  <c r="BH264"/>
  <c r="BG264"/>
  <c r="BF264"/>
  <c r="T264"/>
  <c r="R264"/>
  <c r="P264"/>
  <c r="BI263"/>
  <c r="BH263"/>
  <c r="BG263"/>
  <c r="BF263"/>
  <c r="T263"/>
  <c r="R263"/>
  <c r="P263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3"/>
  <c r="BH253"/>
  <c r="BG253"/>
  <c r="BF253"/>
  <c r="T253"/>
  <c r="R253"/>
  <c r="P253"/>
  <c r="BI235"/>
  <c r="BH235"/>
  <c r="BG235"/>
  <c r="BF235"/>
  <c r="T235"/>
  <c r="R235"/>
  <c r="P235"/>
  <c r="BI229"/>
  <c r="BH229"/>
  <c r="BG229"/>
  <c r="BF229"/>
  <c r="T229"/>
  <c r="R229"/>
  <c r="P229"/>
  <c r="BI224"/>
  <c r="BH224"/>
  <c r="BG224"/>
  <c r="BF224"/>
  <c r="T224"/>
  <c r="R224"/>
  <c r="P224"/>
  <c r="BI222"/>
  <c r="BH222"/>
  <c r="BG222"/>
  <c r="BF222"/>
  <c r="T222"/>
  <c r="R222"/>
  <c r="P222"/>
  <c r="BI204"/>
  <c r="BH204"/>
  <c r="BG204"/>
  <c r="BF204"/>
  <c r="T204"/>
  <c r="R204"/>
  <c r="P204"/>
  <c r="BI202"/>
  <c r="BH202"/>
  <c r="BG202"/>
  <c r="BF202"/>
  <c r="T202"/>
  <c r="R202"/>
  <c r="P202"/>
  <c r="BI184"/>
  <c r="BH184"/>
  <c r="BG184"/>
  <c r="BF184"/>
  <c r="T184"/>
  <c r="R184"/>
  <c r="P184"/>
  <c r="BI183"/>
  <c r="BH183"/>
  <c r="BG183"/>
  <c r="BF183"/>
  <c r="T183"/>
  <c r="R183"/>
  <c r="P183"/>
  <c r="BI180"/>
  <c r="BH180"/>
  <c r="BG180"/>
  <c r="BF180"/>
  <c r="T180"/>
  <c r="R180"/>
  <c r="P180"/>
  <c r="BI174"/>
  <c r="BH174"/>
  <c r="BG174"/>
  <c r="BF174"/>
  <c r="T174"/>
  <c r="R174"/>
  <c r="P174"/>
  <c r="BI168"/>
  <c r="BH168"/>
  <c r="BG168"/>
  <c r="BF168"/>
  <c r="T168"/>
  <c r="R168"/>
  <c r="P168"/>
  <c r="BI162"/>
  <c r="BH162"/>
  <c r="BG162"/>
  <c r="BF162"/>
  <c r="T162"/>
  <c r="R162"/>
  <c r="P162"/>
  <c r="BI153"/>
  <c r="BH153"/>
  <c r="BG153"/>
  <c r="BF153"/>
  <c r="T153"/>
  <c r="R153"/>
  <c r="P153"/>
  <c r="BI152"/>
  <c r="BH152"/>
  <c r="BG152"/>
  <c r="BF152"/>
  <c r="T152"/>
  <c r="R152"/>
  <c r="P152"/>
  <c r="BI146"/>
  <c r="BH146"/>
  <c r="BG146"/>
  <c r="BF146"/>
  <c r="T146"/>
  <c r="R146"/>
  <c r="P146"/>
  <c r="BI140"/>
  <c r="BH140"/>
  <c r="BG140"/>
  <c r="BF140"/>
  <c r="T140"/>
  <c r="R140"/>
  <c r="P140"/>
  <c r="BI138"/>
  <c r="BH138"/>
  <c r="BG138"/>
  <c r="BF138"/>
  <c r="T138"/>
  <c r="R138"/>
  <c r="P138"/>
  <c r="J132"/>
  <c r="J131"/>
  <c r="F131"/>
  <c r="F129"/>
  <c r="E127"/>
  <c r="J90"/>
  <c r="J89"/>
  <c r="F89"/>
  <c r="F87"/>
  <c r="E85"/>
  <c r="J16"/>
  <c r="E16"/>
  <c r="F132"/>
  <c r="J15"/>
  <c r="J10"/>
  <c r="J129"/>
  <c i="1" r="L90"/>
  <c r="AM90"/>
  <c r="AM89"/>
  <c r="L89"/>
  <c r="AM87"/>
  <c r="L87"/>
  <c r="L85"/>
  <c r="L84"/>
  <c i="2" r="BK613"/>
  <c r="J582"/>
  <c r="J565"/>
  <c r="BK553"/>
  <c r="BK490"/>
  <c r="J465"/>
  <c r="BK448"/>
  <c r="J414"/>
  <c r="BK370"/>
  <c r="BK309"/>
  <c r="J301"/>
  <c r="J257"/>
  <c r="BK253"/>
  <c r="BK183"/>
  <c i="1" r="AS94"/>
  <c i="2" r="BK604"/>
  <c r="J577"/>
  <c r="J573"/>
  <c r="BK557"/>
  <c r="BK513"/>
  <c r="J461"/>
  <c r="J443"/>
  <c r="J424"/>
  <c r="BK405"/>
  <c r="J379"/>
  <c r="BK359"/>
  <c r="J334"/>
  <c r="BK305"/>
  <c r="BK288"/>
  <c r="J276"/>
  <c r="BK264"/>
  <c r="BK229"/>
  <c r="J202"/>
  <c r="J180"/>
  <c r="J146"/>
  <c r="BK603"/>
  <c r="BK590"/>
  <c r="J572"/>
  <c r="BK548"/>
  <c r="J526"/>
  <c r="J476"/>
  <c r="BK465"/>
  <c r="J436"/>
  <c r="BK424"/>
  <c r="J394"/>
  <c r="J323"/>
  <c r="BK295"/>
  <c r="BK276"/>
  <c r="J260"/>
  <c r="J235"/>
  <c r="J184"/>
  <c r="BK162"/>
  <c r="J140"/>
  <c r="J610"/>
  <c r="J603"/>
  <c r="BK584"/>
  <c r="BK577"/>
  <c r="BK559"/>
  <c r="BK542"/>
  <c r="BK505"/>
  <c r="J490"/>
  <c r="BK458"/>
  <c r="BK436"/>
  <c r="BK403"/>
  <c r="J373"/>
  <c r="J325"/>
  <c r="J305"/>
  <c r="BK269"/>
  <c r="BK256"/>
  <c r="BK610"/>
  <c r="J578"/>
  <c r="J559"/>
  <c r="BK496"/>
  <c r="BK472"/>
  <c r="J458"/>
  <c r="BK443"/>
  <c r="BK407"/>
  <c r="J346"/>
  <c r="BK297"/>
  <c r="J261"/>
  <c r="J224"/>
  <c r="BK153"/>
  <c r="J611"/>
  <c r="BK578"/>
  <c r="BK574"/>
  <c r="BK566"/>
  <c r="J536"/>
  <c r="BK463"/>
  <c r="BK435"/>
  <c r="BK423"/>
  <c r="J403"/>
  <c r="BK381"/>
  <c r="BK336"/>
  <c r="J321"/>
  <c r="J280"/>
  <c r="BK266"/>
  <c r="BK235"/>
  <c r="J222"/>
  <c r="J174"/>
  <c r="J138"/>
  <c r="J574"/>
  <c r="BK567"/>
  <c r="J542"/>
  <c r="J485"/>
  <c r="J469"/>
  <c r="J463"/>
  <c r="J435"/>
  <c r="BK414"/>
  <c r="BK389"/>
  <c r="J337"/>
  <c r="J309"/>
  <c r="BK293"/>
  <c r="J266"/>
  <c r="BK259"/>
  <c r="J229"/>
  <c r="BK174"/>
  <c r="J152"/>
  <c r="J613"/>
  <c r="J608"/>
  <c r="J600"/>
  <c r="BK582"/>
  <c r="BK576"/>
  <c r="BK561"/>
  <c r="BK536"/>
  <c r="J513"/>
  <c r="BK492"/>
  <c r="BK469"/>
  <c r="BK450"/>
  <c r="J407"/>
  <c r="J381"/>
  <c r="BK334"/>
  <c r="BK313"/>
  <c r="J303"/>
  <c r="J259"/>
  <c r="BK606"/>
  <c r="J590"/>
  <c r="J566"/>
  <c r="J505"/>
  <c r="BK476"/>
  <c r="BK459"/>
  <c r="J450"/>
  <c r="BK438"/>
  <c r="BK398"/>
  <c r="BK325"/>
  <c r="J307"/>
  <c r="J288"/>
  <c r="J256"/>
  <c r="BK222"/>
  <c r="BK140"/>
  <c r="J580"/>
  <c r="J576"/>
  <c r="BK571"/>
  <c r="BK552"/>
  <c r="J498"/>
  <c r="J459"/>
  <c r="BK429"/>
  <c r="J417"/>
  <c r="BK394"/>
  <c r="J370"/>
  <c r="BK337"/>
  <c r="BK323"/>
  <c r="J295"/>
  <c r="BK286"/>
  <c r="BK274"/>
  <c r="BK263"/>
  <c r="BK204"/>
  <c r="J183"/>
  <c r="BK152"/>
  <c r="BK596"/>
  <c r="BK573"/>
  <c r="BK565"/>
  <c r="J539"/>
  <c r="BK481"/>
  <c r="J470"/>
  <c r="J454"/>
  <c r="J429"/>
  <c r="BK417"/>
  <c r="BK386"/>
  <c r="BK315"/>
  <c r="J311"/>
  <c r="J282"/>
  <c r="J263"/>
  <c r="BK255"/>
  <c r="J204"/>
  <c r="BK180"/>
  <c r="J153"/>
  <c r="BK138"/>
  <c r="J604"/>
  <c r="J596"/>
  <c r="J579"/>
  <c r="J575"/>
  <c r="J553"/>
  <c r="J533"/>
  <c r="BK498"/>
  <c r="J481"/>
  <c r="BK461"/>
  <c r="J448"/>
  <c r="J405"/>
  <c r="J386"/>
  <c r="J336"/>
  <c r="BK321"/>
  <c r="BK307"/>
  <c r="J286"/>
  <c r="BK257"/>
  <c r="BK600"/>
  <c r="BK579"/>
  <c r="J561"/>
  <c r="BK539"/>
  <c r="BK485"/>
  <c r="J467"/>
  <c r="J456"/>
  <c r="J423"/>
  <c r="BK396"/>
  <c r="J315"/>
  <c r="BK303"/>
  <c r="J274"/>
  <c r="J255"/>
  <c r="BK168"/>
  <c r="BK598"/>
  <c r="BK575"/>
  <c r="J567"/>
  <c r="J548"/>
  <c r="J492"/>
  <c r="BK456"/>
  <c r="BK428"/>
  <c r="BK411"/>
  <c r="J398"/>
  <c r="BK373"/>
  <c r="BK346"/>
  <c r="J332"/>
  <c r="J293"/>
  <c r="BK282"/>
  <c r="J269"/>
  <c r="BK260"/>
  <c r="BK224"/>
  <c r="BK184"/>
  <c r="J162"/>
  <c r="BK608"/>
  <c r="J584"/>
  <c r="J571"/>
  <c r="J557"/>
  <c r="BK533"/>
  <c r="J472"/>
  <c r="BK467"/>
  <c r="J438"/>
  <c r="J428"/>
  <c r="J396"/>
  <c r="BK379"/>
  <c r="J313"/>
  <c r="BK301"/>
  <c r="BK280"/>
  <c r="BK261"/>
  <c r="J253"/>
  <c r="BK202"/>
  <c r="J168"/>
  <c r="BK146"/>
  <c r="BK611"/>
  <c r="J606"/>
  <c r="J598"/>
  <c r="BK580"/>
  <c r="BK572"/>
  <c r="J552"/>
  <c r="BK526"/>
  <c r="J496"/>
  <c r="BK470"/>
  <c r="BK454"/>
  <c r="J411"/>
  <c r="J389"/>
  <c r="J359"/>
  <c r="BK332"/>
  <c r="BK311"/>
  <c r="J297"/>
  <c r="J264"/>
  <c l="1" r="P137"/>
  <c r="T161"/>
  <c r="P182"/>
  <c r="P258"/>
  <c r="R268"/>
  <c r="R437"/>
  <c r="R460"/>
  <c r="BK471"/>
  <c r="J471"/>
  <c r="J107"/>
  <c r="BK497"/>
  <c r="J497"/>
  <c r="J108"/>
  <c r="BK560"/>
  <c r="J560"/>
  <c r="J109"/>
  <c r="BK583"/>
  <c r="J583"/>
  <c r="J110"/>
  <c r="P602"/>
  <c r="R137"/>
  <c r="P161"/>
  <c r="R182"/>
  <c r="R258"/>
  <c r="BK268"/>
  <c r="J268"/>
  <c r="J102"/>
  <c r="BK437"/>
  <c r="J437"/>
  <c r="J103"/>
  <c r="BK460"/>
  <c r="J460"/>
  <c r="J104"/>
  <c r="P471"/>
  <c r="P497"/>
  <c r="P560"/>
  <c r="T583"/>
  <c r="BK137"/>
  <c r="J137"/>
  <c r="J96"/>
  <c r="BK161"/>
  <c r="J161"/>
  <c r="J97"/>
  <c r="T182"/>
  <c r="T258"/>
  <c r="P268"/>
  <c r="P437"/>
  <c r="T460"/>
  <c r="P468"/>
  <c r="T468"/>
  <c r="R471"/>
  <c r="T497"/>
  <c r="R560"/>
  <c r="R583"/>
  <c r="R602"/>
  <c r="BK609"/>
  <c r="J609"/>
  <c r="J115"/>
  <c r="BK614"/>
  <c r="J614"/>
  <c r="J117"/>
  <c r="T137"/>
  <c r="T136"/>
  <c r="R161"/>
  <c r="BK182"/>
  <c r="J182"/>
  <c r="J98"/>
  <c r="BK258"/>
  <c r="J258"/>
  <c r="J99"/>
  <c r="T268"/>
  <c r="T267"/>
  <c r="T437"/>
  <c r="P460"/>
  <c r="BK468"/>
  <c r="J468"/>
  <c r="J106"/>
  <c r="R468"/>
  <c r="T471"/>
  <c r="R497"/>
  <c r="T560"/>
  <c r="P583"/>
  <c r="BK602"/>
  <c r="J602"/>
  <c r="J112"/>
  <c r="T602"/>
  <c r="P609"/>
  <c r="R609"/>
  <c r="T609"/>
  <c r="BK466"/>
  <c r="J466"/>
  <c r="J105"/>
  <c r="BK265"/>
  <c r="J265"/>
  <c r="J100"/>
  <c r="BK605"/>
  <c r="J605"/>
  <c r="J113"/>
  <c r="BK607"/>
  <c r="J607"/>
  <c r="J114"/>
  <c r="BK612"/>
  <c r="J612"/>
  <c r="J116"/>
  <c r="BE260"/>
  <c r="BE263"/>
  <c r="BE266"/>
  <c r="BE276"/>
  <c r="BE282"/>
  <c r="BE288"/>
  <c r="BE297"/>
  <c r="BE332"/>
  <c r="BE337"/>
  <c r="BE394"/>
  <c r="BE396"/>
  <c r="BE414"/>
  <c r="BE423"/>
  <c r="BE436"/>
  <c r="BE438"/>
  <c r="BE459"/>
  <c r="BE463"/>
  <c r="BE465"/>
  <c r="BE467"/>
  <c r="BE472"/>
  <c r="BE476"/>
  <c r="BE481"/>
  <c r="BE553"/>
  <c r="BE573"/>
  <c r="BE574"/>
  <c r="BE598"/>
  <c r="J87"/>
  <c r="BE140"/>
  <c r="BE153"/>
  <c r="BE168"/>
  <c r="BE183"/>
  <c r="BE184"/>
  <c r="BE202"/>
  <c r="BE224"/>
  <c r="BE229"/>
  <c r="BE235"/>
  <c r="BE257"/>
  <c r="BE269"/>
  <c r="BE303"/>
  <c r="BE305"/>
  <c r="BE315"/>
  <c r="BE325"/>
  <c r="BE346"/>
  <c r="BE359"/>
  <c r="BE370"/>
  <c r="BE398"/>
  <c r="BE405"/>
  <c r="BE407"/>
  <c r="BE435"/>
  <c r="BE443"/>
  <c r="BE454"/>
  <c r="BE456"/>
  <c r="BE458"/>
  <c r="BE490"/>
  <c r="BE496"/>
  <c r="BE498"/>
  <c r="BE505"/>
  <c r="BE552"/>
  <c r="BE577"/>
  <c r="BE578"/>
  <c r="BE579"/>
  <c r="BE600"/>
  <c r="BE604"/>
  <c r="BE610"/>
  <c r="BE613"/>
  <c r="F90"/>
  <c r="BE174"/>
  <c r="BE222"/>
  <c r="BE253"/>
  <c r="BE255"/>
  <c r="BE256"/>
  <c r="BE261"/>
  <c r="BE301"/>
  <c r="BE307"/>
  <c r="BE309"/>
  <c r="BE311"/>
  <c r="BE323"/>
  <c r="BE386"/>
  <c r="BE448"/>
  <c r="BE450"/>
  <c r="BE469"/>
  <c r="BE470"/>
  <c r="BE485"/>
  <c r="BE492"/>
  <c r="BE526"/>
  <c r="BE533"/>
  <c r="BE536"/>
  <c r="BE539"/>
  <c r="BE559"/>
  <c r="BE561"/>
  <c r="BE565"/>
  <c r="BE580"/>
  <c r="BE582"/>
  <c r="BE584"/>
  <c r="BE590"/>
  <c r="BE606"/>
  <c r="BE608"/>
  <c r="BE138"/>
  <c r="BE146"/>
  <c r="BE152"/>
  <c r="BE162"/>
  <c r="BE180"/>
  <c r="BE204"/>
  <c r="BE259"/>
  <c r="BE264"/>
  <c r="BE274"/>
  <c r="BE280"/>
  <c r="BE286"/>
  <c r="BE293"/>
  <c r="BE295"/>
  <c r="BE313"/>
  <c r="BE321"/>
  <c r="BE334"/>
  <c r="BE336"/>
  <c r="BE373"/>
  <c r="BE379"/>
  <c r="BE381"/>
  <c r="BE389"/>
  <c r="BE403"/>
  <c r="BE411"/>
  <c r="BE417"/>
  <c r="BE424"/>
  <c r="BE428"/>
  <c r="BE429"/>
  <c r="BE461"/>
  <c r="BE513"/>
  <c r="BE542"/>
  <c r="BE548"/>
  <c r="BE557"/>
  <c r="BE566"/>
  <c r="BE567"/>
  <c r="BE571"/>
  <c r="BE572"/>
  <c r="BE575"/>
  <c r="BE576"/>
  <c r="BE596"/>
  <c r="BE603"/>
  <c r="BE611"/>
  <c r="J32"/>
  <c i="1" r="AW95"/>
  <c i="2" r="F35"/>
  <c i="1" r="BD95"/>
  <c r="BD94"/>
  <c r="W33"/>
  <c i="2" r="F34"/>
  <c i="1" r="BC95"/>
  <c r="BC94"/>
  <c r="AY94"/>
  <c i="2" r="F33"/>
  <c i="1" r="BB95"/>
  <c r="BB94"/>
  <c r="W31"/>
  <c i="2" r="F32"/>
  <c i="1" r="BA95"/>
  <c r="BA94"/>
  <c r="W30"/>
  <c i="2" l="1" r="T601"/>
  <c r="T135"/>
  <c r="P267"/>
  <c r="P601"/>
  <c r="R601"/>
  <c r="R136"/>
  <c r="R267"/>
  <c r="P136"/>
  <c r="P135"/>
  <c i="1" r="AU95"/>
  <c i="2" r="BK267"/>
  <c r="J267"/>
  <c r="J101"/>
  <c r="BK136"/>
  <c r="BK601"/>
  <c r="J601"/>
  <c r="J111"/>
  <c i="1" r="AU94"/>
  <c r="AW94"/>
  <c r="AK30"/>
  <c i="2" r="J31"/>
  <c i="1" r="AV95"/>
  <c r="AT95"/>
  <c r="W32"/>
  <c r="AX94"/>
  <c i="2" r="F31"/>
  <c i="1" r="AZ95"/>
  <c r="AZ94"/>
  <c r="W29"/>
  <c i="2" l="1" r="BK135"/>
  <c r="J135"/>
  <c r="J94"/>
  <c r="R135"/>
  <c r="J136"/>
  <c r="J95"/>
  <c i="1" r="AV94"/>
  <c r="AK29"/>
  <c i="2" l="1" r="J28"/>
  <c i="1" r="AG95"/>
  <c r="AG94"/>
  <c r="AK26"/>
  <c r="AT94"/>
  <c i="2" l="1" r="J37"/>
  <c i="1" r="AN94"/>
  <c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<sst xmlns="http://schemas.openxmlformats.org/spreadsheetml/2006/main">
  <si>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</si>
  <si>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</si>
  <si>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</si>
  <si>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</si>
  <si>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{1c3d6ea3-04e5-4fa1-b10a-193a1645bf4c}</t>
  </si>
  <si>
    <t xml:space="preserve">&gt;&gt;  skryté sloupce  &lt;&lt;</t>
  </si>
  <si>
    <t>0,1</t>
  </si>
  <si>
    <t>21</t>
  </si>
  <si>
    <t>0,01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</si>
  <si>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</si>
  <si>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</si>
  <si>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</si>
  <si>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</si>
  <si>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</si>
  <si>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</si>
  <si>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23/470a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</si>
  <si>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</si>
  <si>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</si>
  <si>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střechy Hálkovo městské divadlo Nymburk</t>
  </si>
  <si>
    <t>KSO:</t>
  </si>
  <si>
    <t>CC-CZ:</t>
  </si>
  <si>
    <t>Místo:</t>
  </si>
  <si>
    <t>Tyršova 5/7, Nymburk</t>
  </si>
  <si>
    <t>Datum:</t>
  </si>
  <si>
    <t>4. 1. 2024</t>
  </si>
  <si>
    <t>Zadavatel:</t>
  </si>
  <si>
    <t>IČ:</t>
  </si>
  <si>
    <t>00239500</t>
  </si>
  <si>
    <t>Město Nymburk, Náměstí Přemyslovců 163/20, Nymburk</t>
  </si>
  <si>
    <t>DIČ:</t>
  </si>
  <si>
    <t>CZ00239500</t>
  </si>
  <si>
    <t>Uchazeč:</t>
  </si>
  <si>
    <t>Vyplň údaj</t>
  </si>
  <si>
    <t>Projektant:</t>
  </si>
  <si>
    <t>27642411</t>
  </si>
  <si>
    <t>DEKPROJEKT s.r.o.</t>
  </si>
  <si>
    <t>CZ699000797</t>
  </si>
  <si>
    <t>True</t>
  </si>
  <si>
    <t>Zpracovatel:</t>
  </si>
  <si>
    <t>Ing. Petr Kopecký</t>
  </si>
  <si>
    <t>Poznámka:</t>
  </si>
  <si>
    <t>Výkaz výměr / rozpočet slouží jako podklad pro výběrové řízení. Rozpočet je sestaven na základě katalogu stavebních prací RTS. Výkaz výměr / rozpočet neslouží ke stanovení skutečné ceny díla. Předpokládá se, že oslovené realizační firmy provedou vlastní ověření výkazu výměr a případně vlastní zaměření předmětných konstrukcí, na základě kterého stanoví skutečnou cenu díla._x000d_
Vzhledem k tomu, že se jedná o rekonstrukci,bude stav některých konstrukcí ověřen až po jejich odhalení, v návaznosti na zjištěný stav konstrukcí může dojít ke změně objemu bouracích prací.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</si>
  <si>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</si>
  <si>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</si>
  <si>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</si>
  <si>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</si>
  <si>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</si>
  <si>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</si>
  <si>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</si>
  <si>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</si>
  <si>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</si>
  <si>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</si>
  <si>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</si>
  <si>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</si>
  <si>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</si>
  <si>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</si>
  <si>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</si>
  <si>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</si>
  <si>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</si>
  <si>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</si>
  <si>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</si>
  <si>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</si>
  <si>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</si>
  <si>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</si>
  <si>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</si>
  <si>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</si>
  <si>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</si>
  <si>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</si>
  <si>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</si>
  <si>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</si>
  <si>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</si>
  <si>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</si>
  <si>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</si>
  <si>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</si>
  <si>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</si>
  <si>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</si>
  <si>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</si>
  <si>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</si>
  <si>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</si>
  <si>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</si>
  <si>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</si>
  <si>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</si>
  <si>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</si>
  <si>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</si>
  <si>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</si>
  <si>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</si>
  <si>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</si>
  <si>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</si>
  <si>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</si>
  <si>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</si>
  <si>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</si>
  <si>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Výkaz výměr / rozpočet slouží jako podklad pro výběrové řízení. Rozpočet je sestaven na základě katalogu stavebních prací RTS. Výkaz výměr / rozpočet neslouží ke stanovení skutečné ceny díla. Předpokládá se, že oslovené realizační firmy provedou vlastní ověření výkazu výměr a případně vlastní zaměření předmětných konstrukcí, na základě kterého stanoví skutečnou cenu díla. Vzhledem k tomu, že se jedná o rekonstrukci,bude stav některých konstrukcí ověřen až po jejich odhalení, v návaznosti na zjištěný stav konstrukcí může dojít ke změně objemu bouracích prací.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</si>
  <si>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</si>
  <si>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</si>
  <si>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</si>
  <si>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</si>
  <si>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</si>
  <si>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</si>
  <si>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</si>
  <si>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</si>
  <si>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</si>
  <si>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</si>
  <si>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</si>
  <si>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</si>
  <si>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</si>
  <si>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</si>
  <si>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</si>
  <si>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741 - Elektroinstalace - silnoproud</t>
  </si>
  <si>
    <t xml:space="preserve">    751 - Vzduchotechnika</t>
  </si>
  <si>
    <t xml:space="preserve">    762 - Konstrukce tesařské</t>
  </si>
  <si>
    <t xml:space="preserve">    764 - Konstrukce klempířské</t>
  </si>
  <si>
    <t xml:space="preserve">    767 - Konstrukce zámečnické</t>
  </si>
  <si>
    <t xml:space="preserve">    783 - Dokončovací práce - nátěry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</si>
  <si>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</si>
  <si>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</si>
  <si>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</si>
  <si>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</si>
  <si>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</si>
  <si>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VRN8 - Přesun stavebních kapacit</t>
  </si>
  <si>
    <t xml:space="preserve">VP -   Vícepráce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</si>
  <si>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</si>
  <si>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</si>
  <si>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</si>
  <si>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</si>
  <si>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</si>
  <si>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</si>
  <si>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</si>
  <si>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</si>
  <si>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</si>
  <si>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</si>
  <si>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</si>
  <si>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</si>
  <si>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</si>
  <si>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</si>
  <si>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</si>
  <si>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</si>
  <si>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</si>
  <si>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</si>
  <si>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</si>
  <si>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331231157</t>
  </si>
  <si>
    <t>Zdivo pilířů z cihel dl 290 mm režné pevnosti P 20 až 25 na SMS 10 MPa</t>
  </si>
  <si>
    <t>m3</t>
  </si>
  <si>
    <t>4</t>
  </si>
  <si>
    <t>-26542470</t>
  </si>
  <si>
    <t>VV</t>
  </si>
  <si>
    <t>0,52*0,52*0,18 "nadezdívka kémínku na střeše č. 2</t>
  </si>
  <si>
    <t>345321414</t>
  </si>
  <si>
    <t>Zídky atikové, parapetní, schodišťové a zábradelní ze ŽB tř. C 20/25</t>
  </si>
  <si>
    <t>861047769</t>
  </si>
  <si>
    <t>17,05*0,2*0,23 "dle det. A</t>
  </si>
  <si>
    <t>(9,8+0,2+3,385)*0,2*0,23+(9,8+0,2+3,5)*0,2*0,23 "dle det. B</t>
  </si>
  <si>
    <t>(10,3+0,2+6,6+10,3+0,2)*0,2*0,05+5,25*0,2*0,05+(0,5+6,1+0,3+10,32)*0,3*0,05+4,95*0,5*0,05 "dle det. C</t>
  </si>
  <si>
    <t>(13,98*0,2*0,23)*2 "dle det. D</t>
  </si>
  <si>
    <t>Součet</t>
  </si>
  <si>
    <t>345351005</t>
  </si>
  <si>
    <t>Zřízení bednění plnostěnných zídek atikových, parapetních, zábradelních</t>
  </si>
  <si>
    <t>m2</t>
  </si>
  <si>
    <t>2128277131</t>
  </si>
  <si>
    <t>17,05*0,35*2 "dle det. A</t>
  </si>
  <si>
    <t>(9,8+0,2+3,385)*0,35*2+(9,8+0,2+3,5)*0,35*2 "dle det. B</t>
  </si>
  <si>
    <t>(10,3+0,2+6,6+10,3+0,2)*0,15*2+5,25*0,15*2+(0,5+6,1+0,3+10,32)*0,15*2+4,95*0,15*2 "dle det. C</t>
  </si>
  <si>
    <t>(13,98*0,35*2)*2 "dle det. D</t>
  </si>
  <si>
    <t>345351006</t>
  </si>
  <si>
    <t>Odstranění bednění plnostěnných zídek atikových, parapetních, zábradelních</t>
  </si>
  <si>
    <t>304877295</t>
  </si>
  <si>
    <t>5</t>
  </si>
  <si>
    <t>345361821</t>
  </si>
  <si>
    <t>Výztuž zídek atikových, parapetních, schodišťových a zábradelních betonářskou ocelí 10 505</t>
  </si>
  <si>
    <t>t</t>
  </si>
  <si>
    <t>-1666313688</t>
  </si>
  <si>
    <t>odhad procento vyztužení 120 kg/m3</t>
  </si>
  <si>
    <t>4,018*0,12 'Přepočtené koeficientem množství</t>
  </si>
  <si>
    <t>6</t>
  </si>
  <si>
    <t>Úpravy povrchů, podlahy a osazování výplní</t>
  </si>
  <si>
    <t>7</t>
  </si>
  <si>
    <t>622131121</t>
  </si>
  <si>
    <t>Penetrační nátěr vnějších stěn nanášený ručně</t>
  </si>
  <si>
    <t>-1119216962</t>
  </si>
  <si>
    <t>17,05*0,4 "dle det. A</t>
  </si>
  <si>
    <t>(9,8+0,2+3,385)*0,4+(9,8+0,2+3,5)*0,4 "dle det. B</t>
  </si>
  <si>
    <t>(10,3+0,2+6,6+10,3+0,2)*0,2+5,25*0,2+(0,5+6,1+0,3+10,32)*0,2+4,95*0,2 "dle det. C</t>
  </si>
  <si>
    <t>(13,98*0,4)*2 "dle det. D</t>
  </si>
  <si>
    <t>8</t>
  </si>
  <si>
    <t>622321131</t>
  </si>
  <si>
    <t>Potažení vnějších stěn vápenocementovým aktivovaným štukem tloušťky do 3 mm</t>
  </si>
  <si>
    <t>-120986000</t>
  </si>
  <si>
    <t>9</t>
  </si>
  <si>
    <t>622323111</t>
  </si>
  <si>
    <t>Vápenocementová omítka hladkých vnějších stěn tloušťky do 5 mm nanášená ručně</t>
  </si>
  <si>
    <t>-1056895700</t>
  </si>
  <si>
    <t>10</t>
  </si>
  <si>
    <t>6-spec.01</t>
  </si>
  <si>
    <t>Úprava komínku před nadezdívkou a povrchová úprava nové nadezdívky</t>
  </si>
  <si>
    <t>kpl.</t>
  </si>
  <si>
    <t>1713173042</t>
  </si>
  <si>
    <t>1 "nadezdívka komínu na střše č.2</t>
  </si>
  <si>
    <t>Ostatní konstrukce a práce, bourání</t>
  </si>
  <si>
    <t>11</t>
  </si>
  <si>
    <t>941211311</t>
  </si>
  <si>
    <t>Odborná prohlídka lešení řadového rámového lehkého s podlahami zatížení do 200 kg/m2 š od 0,6 do 0,9 m v do 25 m pl do 500 m2 nezakrytého</t>
  </si>
  <si>
    <t>kus</t>
  </si>
  <si>
    <t>704201703</t>
  </si>
  <si>
    <t>12</t>
  </si>
  <si>
    <t>941311111</t>
  </si>
  <si>
    <t>Montáž lešení řadového modulového lehkého zatížení do 200 kg/m2 š od 0,6 do 0,9 m v do 10 m</t>
  </si>
  <si>
    <t>-401647465</t>
  </si>
  <si>
    <t>Ze země</t>
  </si>
  <si>
    <t>9*14,5 "S06</t>
  </si>
  <si>
    <t>11,5*7,6 "S04</t>
  </si>
  <si>
    <t>15*23 "S02</t>
  </si>
  <si>
    <t>7*11,5 "S04</t>
  </si>
  <si>
    <t>5*5 "S03</t>
  </si>
  <si>
    <t>11,5*7 "S04</t>
  </si>
  <si>
    <t>Mezisoučet</t>
  </si>
  <si>
    <t>Z jiné úrovně</t>
  </si>
  <si>
    <t>2*20 "S04</t>
  </si>
  <si>
    <t>7,5*9,5 "S04</t>
  </si>
  <si>
    <t>3,5*7 "S02</t>
  </si>
  <si>
    <t>5,5*8 "S02</t>
  </si>
  <si>
    <t>13</t>
  </si>
  <si>
    <t>941311211</t>
  </si>
  <si>
    <t>Příplatek k lešení řadovému modulovému lehkému do 200 kg/m2 š od 0,6 do 0,9 m v do 10 m za každý den použití</t>
  </si>
  <si>
    <t>-2102196918</t>
  </si>
  <si>
    <t>1083,65*60 'Přepočtené koeficientem množství</t>
  </si>
  <si>
    <t>14</t>
  </si>
  <si>
    <t>941311811</t>
  </si>
  <si>
    <t>Demontáž lešení řadového modulového lehkého zatížení do 200 kg/m2 š od 0,6 do 0,9 m v do 10 m</t>
  </si>
  <si>
    <t>-1953648459</t>
  </si>
  <si>
    <t>945421110</t>
  </si>
  <si>
    <t>Hydraulická zvedací plošina na automobilovém podvozku výška zdvihu do 18 m včetně obsluhy</t>
  </si>
  <si>
    <t>hod</t>
  </si>
  <si>
    <t>-1368930523</t>
  </si>
  <si>
    <t>2*10 "odhad 2 pracovních dny</t>
  </si>
  <si>
    <t>133</t>
  </si>
  <si>
    <t>985331212</t>
  </si>
  <si>
    <t>Dodatečné vlepování betonářské výztuže D 10 mm do chemické malty včetně vyvrtání otvoru</t>
  </si>
  <si>
    <t>m</t>
  </si>
  <si>
    <t>388374643</t>
  </si>
  <si>
    <t>17,05*2*0,2 "dle DET.A</t>
  </si>
  <si>
    <t>(10+3,59+3,59+10)*2*0,2 "dle DET.B</t>
  </si>
  <si>
    <t>(13,98+13,98)*2*0,2 "dle DET.D</t>
  </si>
  <si>
    <t>134</t>
  </si>
  <si>
    <t>M</t>
  </si>
  <si>
    <t>13021012</t>
  </si>
  <si>
    <t>tyč ocelová kruhová žebírková DIN 488 jakost B500B (10 505) výztuž do betonu D 10mm</t>
  </si>
  <si>
    <t>64351169</t>
  </si>
  <si>
    <t>17,05*2*0,4 "dle DET.A</t>
  </si>
  <si>
    <t>(10+3,59+3,59+10)*2*0,4 "dle DET.B</t>
  </si>
  <si>
    <t>(13,98+13,98)*2*0,4 "dle DET.D</t>
  </si>
  <si>
    <t>57,752*0,00064 'Přepočtené koeficientem množství</t>
  </si>
  <si>
    <t>16</t>
  </si>
  <si>
    <t>993111111</t>
  </si>
  <si>
    <t>Dovoz a odvoz lešení řadového do 10 km včetně naložení a složení</t>
  </si>
  <si>
    <t>1655849435</t>
  </si>
  <si>
    <t>17</t>
  </si>
  <si>
    <t>993111119</t>
  </si>
  <si>
    <t>Příplatek k ceně dovozu a odvozu lešení řadového ZKD 10 km přes 10 km</t>
  </si>
  <si>
    <t>-91486346</t>
  </si>
  <si>
    <t>1083,65*2 'Přepočtené koeficientem množství</t>
  </si>
  <si>
    <t>18</t>
  </si>
  <si>
    <t>9-spec.01</t>
  </si>
  <si>
    <t>Svislý svod skrz fasádu - osekání omítky, zkrácení svodu vč. úpravy na novou úroveň střechy č.7 a následné zednické začištění</t>
  </si>
  <si>
    <t>867149179</t>
  </si>
  <si>
    <t>19</t>
  </si>
  <si>
    <t>9-spec.02</t>
  </si>
  <si>
    <t>Svislý svod skrz fasádu - osekání omítky, zkrácení svodu vč. úpravy na novou úroveň střechy č.8 a následné zednické začištění</t>
  </si>
  <si>
    <t>1219939322</t>
  </si>
  <si>
    <t>20</t>
  </si>
  <si>
    <t>9-spec.03</t>
  </si>
  <si>
    <t>Lokální opravy po kotvení lešení k fasádě</t>
  </si>
  <si>
    <t>-1823268047</t>
  </si>
  <si>
    <t>997</t>
  </si>
  <si>
    <t>Přesun sutě</t>
  </si>
  <si>
    <t>997013217</t>
  </si>
  <si>
    <t>Vnitrostaveništní doprava suti a vybouraných hmot pro budovy v přes 21 do 24 m ručně</t>
  </si>
  <si>
    <t>-1943951324</t>
  </si>
  <si>
    <t>22</t>
  </si>
  <si>
    <t>997013501</t>
  </si>
  <si>
    <t>Odvoz suti a vybouraných hmot na skládku nebo meziskládku do 1 km se složením</t>
  </si>
  <si>
    <t>1039444917</t>
  </si>
  <si>
    <t>23</t>
  </si>
  <si>
    <t>997013509</t>
  </si>
  <si>
    <t>Příplatek k odvozu suti a vybouraných hmot na skládku ZKD 1 km přes 1 km</t>
  </si>
  <si>
    <t>950274152</t>
  </si>
  <si>
    <t>12,843*20 'Přepočtené koeficientem množství</t>
  </si>
  <si>
    <t>24</t>
  </si>
  <si>
    <t>997013631</t>
  </si>
  <si>
    <t>Poplatek za uložení na skládce (skládkovné) stavebního odpadu směsného kód odpadu 17 09 04</t>
  </si>
  <si>
    <t>-1026092609</t>
  </si>
  <si>
    <t>25</t>
  </si>
  <si>
    <t>997013814</t>
  </si>
  <si>
    <t>Poplatek za uložení na skládce (skládkovné) stavebního odpadu izolací kód odpadu 17 06 04</t>
  </si>
  <si>
    <t>1452109382</t>
  </si>
  <si>
    <t>998</t>
  </si>
  <si>
    <t>Přesun hmot</t>
  </si>
  <si>
    <t>26</t>
  </si>
  <si>
    <t>998018003</t>
  </si>
  <si>
    <t>Přesun hmot ruční pro budovy v přes 12 do 24 m</t>
  </si>
  <si>
    <t>-328220451</t>
  </si>
  <si>
    <t>PSV</t>
  </si>
  <si>
    <t>Práce a dodávky PSV</t>
  </si>
  <si>
    <t>712</t>
  </si>
  <si>
    <t>Povlakové krytiny</t>
  </si>
  <si>
    <t>130</t>
  </si>
  <si>
    <t>712311101</t>
  </si>
  <si>
    <t>Provedení povlakové krytiny střech do 10° za studena lakem penetračním nebo asfaltovým</t>
  </si>
  <si>
    <t>-1966628429</t>
  </si>
  <si>
    <t>(15,85*13,98)+15,85*(0,26+0,1+0,26+0,23+0,2)+13,98*(0,4+0,2+0,2+0,4)*2 "skladba S02</t>
  </si>
  <si>
    <t>(2,955*9,97)+2,955*(0,08+0,1+0,65+0,08+0,1)+9,97*(0,08+0,1+0,65+0,08+0,1) "skladba S05</t>
  </si>
  <si>
    <t>(3,5*9,8)+(3,385*9,8)+9,8*(0,2+0,23+0,26)*2+(3,5+3,385)*(0,2+0,23+0,26)+(9,8*2+3,385+3,5)*(0,26+0,1) "skladba S06</t>
  </si>
  <si>
    <t>131</t>
  </si>
  <si>
    <t>11163153</t>
  </si>
  <si>
    <t>emulze asfaltová penetrační</t>
  </si>
  <si>
    <t>litr</t>
  </si>
  <si>
    <t>32</t>
  </si>
  <si>
    <t>672613331</t>
  </si>
  <si>
    <t>409,576*0,35 'Přepočtené koeficientem množství</t>
  </si>
  <si>
    <t>27</t>
  </si>
  <si>
    <t>712331101</t>
  </si>
  <si>
    <t>Provedení povlakové krytiny střech do 10° podkladní vrstvy pásy na sucho AIP nebo NAIP</t>
  </si>
  <si>
    <t>935887925</t>
  </si>
  <si>
    <t>28</t>
  </si>
  <si>
    <t>6282110x</t>
  </si>
  <si>
    <t>asfaltový pás separační s krycí vrstvou tl do 1,3mm, typu R</t>
  </si>
  <si>
    <t>571198660</t>
  </si>
  <si>
    <t>137,798*1,1655 'Přepočtené koeficientem množství</t>
  </si>
  <si>
    <t>147</t>
  </si>
  <si>
    <t>71233300x</t>
  </si>
  <si>
    <t>Provedení povlakové krytiny střech do 10° pásy mechanicky kotvené do trapézového plechu nebo dřeva (kotveného ve spojích šrouby s plochou plechovou podložkou) vč. svislého vytažení na stěnu</t>
  </si>
  <si>
    <t>-92130035</t>
  </si>
  <si>
    <t>148</t>
  </si>
  <si>
    <t>62853004</t>
  </si>
  <si>
    <t>pás asfaltový natavitelný modifikovaný SBS s vložkou ze skleněné tkaniny a spalitelnou PE fólií nebo jemnozrnným minerálním posypem na horním povrchu tl 4,0mm</t>
  </si>
  <si>
    <t>642478976</t>
  </si>
  <si>
    <t>29</t>
  </si>
  <si>
    <t>712340831</t>
  </si>
  <si>
    <t>Odstranění povlakové krytiny střech do 10° z pásů NAIP přitavených v plné ploše jednovrstvé</t>
  </si>
  <si>
    <t>1081225892</t>
  </si>
  <si>
    <t>podkladní pás</t>
  </si>
  <si>
    <t>(2,955+0,65)*(9,97+0,65) "skladba S05</t>
  </si>
  <si>
    <t>(3,5+0,2)*(9,8+0,2)+(3,385+0,2)*(9,8+0,2) "skladba S06</t>
  </si>
  <si>
    <t>151</t>
  </si>
  <si>
    <t>71236340x</t>
  </si>
  <si>
    <t>Provedení povlak krytiny mechanicky kotvenou do betonu TI tl do 100 mm (4 ks/m2), budova v do 18 m</t>
  </si>
  <si>
    <t>651433364</t>
  </si>
  <si>
    <t>9,4*5,51 "skladba S03 - 4 ks/m2</t>
  </si>
  <si>
    <t>152</t>
  </si>
  <si>
    <t>28322012</t>
  </si>
  <si>
    <t>fólie hydroizolační střešní mPVC mechanicky kotvená šedá tl 1,5mm</t>
  </si>
  <si>
    <t>1181821743</t>
  </si>
  <si>
    <t>51,794*1,1655 'Přepočtené koeficientem množství</t>
  </si>
  <si>
    <t>141</t>
  </si>
  <si>
    <t>71236341x</t>
  </si>
  <si>
    <t>Provedení povlak krytiny mechanicky kotvenou do dřeva TI tl do 100 mm (5 ks/m2), budova v do 18 m</t>
  </si>
  <si>
    <t>-2075460579</t>
  </si>
  <si>
    <t>5,11*13,835+10,62*6,9+10,5*7 "skladba S04 - 5 ks/m2</t>
  </si>
  <si>
    <t>2,955*9,97 "skladba S05 - 5 ks/m2</t>
  </si>
  <si>
    <t>142</t>
  </si>
  <si>
    <t>927733776</t>
  </si>
  <si>
    <t>246,936*1,1655 'Přepočtené koeficientem množství</t>
  </si>
  <si>
    <t>143</t>
  </si>
  <si>
    <t>71236360x</t>
  </si>
  <si>
    <t>Provedení povlak krytiny mechanicky kotvenou do betonu TI tl přes 240 mm (3 ks/m2), budova v do 18 m</t>
  </si>
  <si>
    <t>-102158455</t>
  </si>
  <si>
    <t>10,56*14,25 "skladba S02</t>
  </si>
  <si>
    <t>144</t>
  </si>
  <si>
    <t>648293455</t>
  </si>
  <si>
    <t>150,48*1,1655 'Přepočtené koeficientem množství</t>
  </si>
  <si>
    <t>145</t>
  </si>
  <si>
    <t>71236360y</t>
  </si>
  <si>
    <t>Provedení povlak krytiny mechanicky kotvenou do betonu TI tl přes 240 mm (6 ks/m2), budova v do 18 m</t>
  </si>
  <si>
    <t>-2133703031</t>
  </si>
  <si>
    <t>17,05*1,71*2+10,56*1,4*2 "skladba S02 - 6 ks/m2</t>
  </si>
  <si>
    <t>146</t>
  </si>
  <si>
    <t>-682979960</t>
  </si>
  <si>
    <t>87,879*1,1655 'Přepočtené koeficientem množství</t>
  </si>
  <si>
    <t>149</t>
  </si>
  <si>
    <t>71236361z</t>
  </si>
  <si>
    <t>Provedení povlak krytiny mechanicky kotvenou do dřeva TI tl přes 240 mm (5 ks/m2), budova v do 18 m</t>
  </si>
  <si>
    <t>-927784201</t>
  </si>
  <si>
    <t>3,7*10+3,585*10 "skladba S06 - 5ks/m2</t>
  </si>
  <si>
    <t>150</t>
  </si>
  <si>
    <t>476804846</t>
  </si>
  <si>
    <t>72,85*1,1655 'Přepočtené koeficientem množství</t>
  </si>
  <si>
    <t>30</t>
  </si>
  <si>
    <t>712363801</t>
  </si>
  <si>
    <t>Odstranění povlakové krytiny mechanicky kotvené do trapézu, budova v do 18 m</t>
  </si>
  <si>
    <t>1034106444</t>
  </si>
  <si>
    <t>vrchní pás</t>
  </si>
  <si>
    <t>(15,85+0,4+0,4)*(13,98) "skladba S02</t>
  </si>
  <si>
    <t>(2,955+0,65)*(3+6,97+0,65) "skladba S05</t>
  </si>
  <si>
    <t>31</t>
  </si>
  <si>
    <t>712341559</t>
  </si>
  <si>
    <t>Provedení povlakové krytiny střech do 10° pásy NAIP přitavením v plné ploše</t>
  </si>
  <si>
    <t>1444569952</t>
  </si>
  <si>
    <t>(15,85+0,4*2+0,41*2)*(13,98+0,23+0,18) "skladba S02</t>
  </si>
  <si>
    <t>1993148124</t>
  </si>
  <si>
    <t>251,393*1,1655 'Přepočtené koeficientem množství</t>
  </si>
  <si>
    <t>33</t>
  </si>
  <si>
    <t>712361701</t>
  </si>
  <si>
    <t>Provedení povlakové krytiny střech do 10° fólií položenou volně s přilepením spojů</t>
  </si>
  <si>
    <t>340195783</t>
  </si>
  <si>
    <t>15,85*(0,23+0,2)+13,98*(0,4+0,2+0,43+0,2)*2+15,85*0,15 "skladba S02 dle DET.A a B a I</t>
  </si>
  <si>
    <t>(9,2*2+5,25*2)*0,2 "skladba S03 dle DET.C</t>
  </si>
  <si>
    <t>(6,6*2+10,3*2+10,32*2+6,1*2+13,835*2+0,6*2+5,1)*0,2 "skladba S04 dle DET. C</t>
  </si>
  <si>
    <t>2,955*9,97+(0,65+0,3+0,3)*2,955+(0,65+0,3+0,3)*(9,97) "skladba S05 dle DET.G</t>
  </si>
  <si>
    <t>(0,2+0,23+0,15)*3,5+(0,2+0,23+0,15)*9,8+(0,2+0,23+0,15)*3,85+(0,2+0,23+0,15)*9,8 "skladba S06 dle DET.B a I</t>
  </si>
  <si>
    <t>34</t>
  </si>
  <si>
    <t>-1983732261</t>
  </si>
  <si>
    <t>130,735*1,1655 'Přepočtené koeficientem množství</t>
  </si>
  <si>
    <t>46</t>
  </si>
  <si>
    <t>712363115</t>
  </si>
  <si>
    <t>Provedení povlakové krytiny střech do 10° zaizolování prostupů kruhového průřezu D do 300 mm</t>
  </si>
  <si>
    <t>1781218810</t>
  </si>
  <si>
    <t>3 "dle det. H</t>
  </si>
  <si>
    <t>47</t>
  </si>
  <si>
    <t>28342015</t>
  </si>
  <si>
    <t>manžeta těsnící pro prostupy hydroizolací z PVC uzavřená kruhová vnitřní průměr 200</t>
  </si>
  <si>
    <t>475806468</t>
  </si>
  <si>
    <t>48</t>
  </si>
  <si>
    <t>712363351</t>
  </si>
  <si>
    <t>Povlakové krytiny střech do 10° z tvarovaných poplastovaných lišt pásek rš 50 mm</t>
  </si>
  <si>
    <t>-1527317636</t>
  </si>
  <si>
    <t>K.04</t>
  </si>
  <si>
    <t>15,85 "dle det. A</t>
  </si>
  <si>
    <t>9,8+3,385+9,8+3,5 "dle det. B</t>
  </si>
  <si>
    <t>5,25+4,95+6,1+10,32+6,6+10,3+10,3 "dle det. C</t>
  </si>
  <si>
    <t>13,78 "dle det. D</t>
  </si>
  <si>
    <t>11,46 "dle det. F</t>
  </si>
  <si>
    <t>6,97+2,955 "dle det. G</t>
  </si>
  <si>
    <t>49</t>
  </si>
  <si>
    <t>712363352</t>
  </si>
  <si>
    <t>Povlakové krytiny střech do 10° z tvarovaných poplastovaných lišt délky 2 m koutová lišta vnitřní rš 100 mm</t>
  </si>
  <si>
    <t>-1677378826</t>
  </si>
  <si>
    <t>K.01</t>
  </si>
  <si>
    <t>13,78*4 "dle det. D</t>
  </si>
  <si>
    <t>11,46*3 "dle det. E</t>
  </si>
  <si>
    <t>11,46*2 "dle det. F</t>
  </si>
  <si>
    <t>15,99*2*1,3+15,85+13,835+6,1+0,6*2+9,2+5,25+3+6,97+6,6+9,8+3,385+9,8+3,5 "dle det. I</t>
  </si>
  <si>
    <t>2,35*2*1,3+3,5*2 "kolem samočiného odvětrávacího zařízení na střeše č.1</t>
  </si>
  <si>
    <t>5,1 "výškovy skok na střeše č.3</t>
  </si>
  <si>
    <t>50</t>
  </si>
  <si>
    <t>712363353</t>
  </si>
  <si>
    <t>Povlakové krytiny střech do 10° z tvarovaných poplastovaných lišt délky 2 m koutová lišta vnější rš 100 mm</t>
  </si>
  <si>
    <t>739008378</t>
  </si>
  <si>
    <t>K.02</t>
  </si>
  <si>
    <t>11,46*2 "dle det. E</t>
  </si>
  <si>
    <t>51</t>
  </si>
  <si>
    <t>712363353x</t>
  </si>
  <si>
    <t>Povlakové krytiny střech do 10° z tvarovaných poplastovaných lišt délky 2 m koutová lišta vnější rš 150 mm</t>
  </si>
  <si>
    <t>1728710830</t>
  </si>
  <si>
    <t>K.10</t>
  </si>
  <si>
    <t>13,78*2 "dle det. D</t>
  </si>
  <si>
    <t>52</t>
  </si>
  <si>
    <t>712363354</t>
  </si>
  <si>
    <t>Povlakové krytiny střech do 10° z tvarovaných poplastovaných lišt délky 2 m stěnová lišta vyhnutá rš 70 mm</t>
  </si>
  <si>
    <t>1819019717</t>
  </si>
  <si>
    <t>K.05</t>
  </si>
  <si>
    <t>11,46 "dle det. E</t>
  </si>
  <si>
    <t>53</t>
  </si>
  <si>
    <t>712363356</t>
  </si>
  <si>
    <t>Povlakové krytiny střech do 10° z tvarovaných poplastovaných lišt délky 2 m okapnice široká rš 200 mm</t>
  </si>
  <si>
    <t>-1862389926</t>
  </si>
  <si>
    <t>13,835+9,2 "okapnice na střeše č. 3 a 4</t>
  </si>
  <si>
    <t>54</t>
  </si>
  <si>
    <t>712391171</t>
  </si>
  <si>
    <t>Provedení povlakové krytiny střech do 10° podkladní textilní vrstvy</t>
  </si>
  <si>
    <t>-170601613</t>
  </si>
  <si>
    <t>5,25*9,2+(9,2*0,15)+(9,2*0,3)+(5,25*0,15)+(9,2*0,3) "skladba S03 - 120 g/m2</t>
  </si>
  <si>
    <t>5,25*9,2+(9,2*0,15)+(9,2*0,3)+(5,25*0,15)+(9,2*0,3) "skladba S03 - 300 g/m2</t>
  </si>
  <si>
    <t>10,32*6,1+5,11*13,835+6,6*10,3+(6,6*2+10,3*2+10,32*2+6,1*2+13,835*2+0,6*2+5,1)*0,2 "skladba S04</t>
  </si>
  <si>
    <t>55</t>
  </si>
  <si>
    <t>261526100x</t>
  </si>
  <si>
    <t>Geotextilie netkaná FILTEK V</t>
  </si>
  <si>
    <t>-1436628313</t>
  </si>
  <si>
    <t>55,988*1,155 'Přepočtené koeficientem množství</t>
  </si>
  <si>
    <t>56</t>
  </si>
  <si>
    <t>69311068</t>
  </si>
  <si>
    <t>geotextilie netkaná separační, ochranná, filtrační, drenážní PP 300g/m2</t>
  </si>
  <si>
    <t>-513158582</t>
  </si>
  <si>
    <t>277,739*1,155 'Přepočtené koeficientem množství</t>
  </si>
  <si>
    <t>57</t>
  </si>
  <si>
    <t>712461701</t>
  </si>
  <si>
    <t>Provedení povlakové krytiny střech přes 10° do 30° fólií položenou volně</t>
  </si>
  <si>
    <t>1097131925</t>
  </si>
  <si>
    <t>15,99*1,3*11,46+(11,46*2+15,99*1,3*2)*0,15 "skladba S01</t>
  </si>
  <si>
    <t>58</t>
  </si>
  <si>
    <t>-305884923</t>
  </si>
  <si>
    <t>247,893*1,1655 'Přepočtené koeficientem množství</t>
  </si>
  <si>
    <t>59</t>
  </si>
  <si>
    <t>712463104</t>
  </si>
  <si>
    <t>Provedení povlakové krytiny střech přes 10° do 30° ukotvení fólie talířovou hmoždinkou do dřevěné konstrukce</t>
  </si>
  <si>
    <t>-1053055096</t>
  </si>
  <si>
    <t>(5,565*1,3*8,94)*2*5 "skladba S01 - 5ks/m2</t>
  </si>
  <si>
    <t>2,5*1,3*8,94*6 "skladba S01 - 6 ks/m2</t>
  </si>
  <si>
    <t>17,05*1,3*1,71*2*7+1,71*1,3*8,94*2*7 "skladba S01 - 7 ks/m2</t>
  </si>
  <si>
    <t>60</t>
  </si>
  <si>
    <t>3420104201</t>
  </si>
  <si>
    <t>Šroub EDS-H 5x40 (1000ks/bal)</t>
  </si>
  <si>
    <t>-1632433099</t>
  </si>
  <si>
    <t>1629,955*1,05 'Přepočtené koeficientem množství</t>
  </si>
  <si>
    <t>61</t>
  </si>
  <si>
    <t>3420104315</t>
  </si>
  <si>
    <t>Plastová teleskopická podložka KOKEŠ CROCO</t>
  </si>
  <si>
    <t>-566355052</t>
  </si>
  <si>
    <t>64</t>
  </si>
  <si>
    <t>712491171</t>
  </si>
  <si>
    <t>Provedení povlakové krytiny střech přes 10° do 30° podkladní textilní vrstvy</t>
  </si>
  <si>
    <t>531139074</t>
  </si>
  <si>
    <t>15,99*1,3*11,46+(11,46*2+15,99*1,3*2)*0,15 "skladba S01 - 120 g/m2</t>
  </si>
  <si>
    <t>15,99*1,3*11,46+(11,46*2+15,99*1,3*2)*0,15 "skladba S01 - 300 g/m2</t>
  </si>
  <si>
    <t>65</t>
  </si>
  <si>
    <t>604350260</t>
  </si>
  <si>
    <t>247,893*1,155 'Přepočtené koeficientem množství</t>
  </si>
  <si>
    <t>132</t>
  </si>
  <si>
    <t>-695411447</t>
  </si>
  <si>
    <t>66</t>
  </si>
  <si>
    <t>712998005x</t>
  </si>
  <si>
    <t>Montáž atikového chrliče</t>
  </si>
  <si>
    <t>-1490234836</t>
  </si>
  <si>
    <t>1 "střecha č.8</t>
  </si>
  <si>
    <t>1 "střecha č.7</t>
  </si>
  <si>
    <t>1 "střecha č.2</t>
  </si>
  <si>
    <t>1 "střecha č.5</t>
  </si>
  <si>
    <t>67</t>
  </si>
  <si>
    <t>28342471x</t>
  </si>
  <si>
    <t xml:space="preserve">chrlič atikový 100/100 a 150/150  s manžetou pro hydroizolaci z PVC-P</t>
  </si>
  <si>
    <t>-1802350513</t>
  </si>
  <si>
    <t>68</t>
  </si>
  <si>
    <t>712998201</t>
  </si>
  <si>
    <t>Montáž bezpečnostního přepadu z PVC do DN 70</t>
  </si>
  <si>
    <t>-1048448708</t>
  </si>
  <si>
    <t>69</t>
  </si>
  <si>
    <t>56231128</t>
  </si>
  <si>
    <t>pojistný přepad ploché střechy s manžetou pro PVC-P hydroizolaci DN 50, DN 75, DN 110, DN 125</t>
  </si>
  <si>
    <t>-251960759</t>
  </si>
  <si>
    <t>70</t>
  </si>
  <si>
    <t>712-spec.01</t>
  </si>
  <si>
    <t>Očištění a vyspravení souvrství asfaltových pásů</t>
  </si>
  <si>
    <t>-1735828994</t>
  </si>
  <si>
    <t>5,25*9,2+(9,2*2+5,25*2)*0,2 "skladba S03</t>
  </si>
  <si>
    <t>10,32*6,1+5,11*13,835+(6,6*2+10,3*2+10,32*2+6,1*2+13,835*2+0,6*2+5,1)*0,2 "skladba S04</t>
  </si>
  <si>
    <t>71</t>
  </si>
  <si>
    <t>712-spec.02</t>
  </si>
  <si>
    <t>Povlakové krytiny vytažením na konstrukce za studena dvousložkovou polyuretanovou pryskyřicí vyztuženou netkanou polyesterovou vložkou pro složité detaily střešních konstrukcí</t>
  </si>
  <si>
    <t>1421265481</t>
  </si>
  <si>
    <t>72</t>
  </si>
  <si>
    <t>998712203</t>
  </si>
  <si>
    <t>Přesun hmot procentní pro krytiny povlakové v objektech v přes 12 do 24 m</t>
  </si>
  <si>
    <t>%</t>
  </si>
  <si>
    <t>251739271</t>
  </si>
  <si>
    <t>713</t>
  </si>
  <si>
    <t>Izolace tepelné</t>
  </si>
  <si>
    <t>73</t>
  </si>
  <si>
    <t>713140831</t>
  </si>
  <si>
    <t>Odstranění tepelné izolace střech nadstřešní připevněné z vláknitých materiálů suchých tl do 100 mm</t>
  </si>
  <si>
    <t>-1675856577</t>
  </si>
  <si>
    <t>15,85*13,78*2 "skladba S02</t>
  </si>
  <si>
    <t>(2,955*6,97+3*1,4)*2 "skladba S05</t>
  </si>
  <si>
    <t>(3,5*9,8+3,385*9,8)*2 "skladba S06</t>
  </si>
  <si>
    <t>74</t>
  </si>
  <si>
    <t>713141151</t>
  </si>
  <si>
    <t>Montáž izolace tepelné střech plochých kladené volně 1 vrstva rohoží, pásů, dílců, desek</t>
  </si>
  <si>
    <t>-964727154</t>
  </si>
  <si>
    <t>15,85*13,78 "skladba S02</t>
  </si>
  <si>
    <t>2,955*6,97+3*1,4 "skladba S05</t>
  </si>
  <si>
    <t>3,5*9,8+3,385*9,8 "skladba S06</t>
  </si>
  <si>
    <t>75</t>
  </si>
  <si>
    <t>RMAT0001</t>
  </si>
  <si>
    <t>Izolační desky z čedičové minerální vlny, pevnost v tlaku 100 kPa tl. 80 mm</t>
  </si>
  <si>
    <t>1156270801</t>
  </si>
  <si>
    <t>310,682*1,05 'Přepočtené koeficientem množství</t>
  </si>
  <si>
    <t>76</t>
  </si>
  <si>
    <t>713141152</t>
  </si>
  <si>
    <t>Montáž izolace tepelné střech plochých kladené volně 2 vrstvy rohoží, pásů, dílců, desek</t>
  </si>
  <si>
    <t>210203627</t>
  </si>
  <si>
    <t>77</t>
  </si>
  <si>
    <t>63151469</t>
  </si>
  <si>
    <t>deska tepelně izolační minerální plochých střech spodní vrstva 50kPa λ=0,036-0,039 tl 90mm</t>
  </si>
  <si>
    <t>1029075180</t>
  </si>
  <si>
    <t>285,886*2,1 'Přepočtené koeficientem množství</t>
  </si>
  <si>
    <t>138</t>
  </si>
  <si>
    <t>713141338</t>
  </si>
  <si>
    <t>Montáž izolace tepelné střech plochých lepené za studena nízkoexpanzní (PUR) pěnou, spádová vrstva z dvouspádových klínů</t>
  </si>
  <si>
    <t>1238387717</t>
  </si>
  <si>
    <t>(13,78+13,78)*0,4 "dle DET.D zaatikový žlab</t>
  </si>
  <si>
    <t>139</t>
  </si>
  <si>
    <t>2837610x</t>
  </si>
  <si>
    <t>klín izolační spádový z čedičové minerální vaty 100 kPa</t>
  </si>
  <si>
    <t>1833014596</t>
  </si>
  <si>
    <t>78</t>
  </si>
  <si>
    <t>998713203</t>
  </si>
  <si>
    <t>Přesun hmot procentní pro izolace tepelné v objektech v přes 12 do 24 m</t>
  </si>
  <si>
    <t>-780299547</t>
  </si>
  <si>
    <t>721</t>
  </si>
  <si>
    <t>Zdravotechnika - vnitřní kanalizace</t>
  </si>
  <si>
    <t>79</t>
  </si>
  <si>
    <t>721210822</t>
  </si>
  <si>
    <t>Demontáž vpustí střešních DN 100</t>
  </si>
  <si>
    <t>-908045242</t>
  </si>
  <si>
    <t>80</t>
  </si>
  <si>
    <t>721233121</t>
  </si>
  <si>
    <t>Střešní vtok polypropylen PP pro ploché střechy vodorovný odtok DN 75/110</t>
  </si>
  <si>
    <t>-1999008520</t>
  </si>
  <si>
    <t>81</t>
  </si>
  <si>
    <t>998721203</t>
  </si>
  <si>
    <t>Přesun hmot procentní pro vnitřní kanalizace v objektech v přes 12 do 24 m</t>
  </si>
  <si>
    <t>-810193506</t>
  </si>
  <si>
    <t>741</t>
  </si>
  <si>
    <t>Elektroinstalace - silnoproud</t>
  </si>
  <si>
    <t>82</t>
  </si>
  <si>
    <t>741-spec.01</t>
  </si>
  <si>
    <t>Demontáž hromosvodu, montáž nového hromosvodu vč. revizní zprávy (předběžný odhad 250 m)</t>
  </si>
  <si>
    <t>-185776963</t>
  </si>
  <si>
    <t>751</t>
  </si>
  <si>
    <t>Vzduchotechnika</t>
  </si>
  <si>
    <t>83</t>
  </si>
  <si>
    <t>751-spec.01</t>
  </si>
  <si>
    <t>Dočasná demontáž / případně přeložení klimatizace</t>
  </si>
  <si>
    <t>-2097803204</t>
  </si>
  <si>
    <t>84</t>
  </si>
  <si>
    <t>998751202</t>
  </si>
  <si>
    <t>Přesun hmot procentní pro vzduchotechniku v objektech výšky přes 12 do 24 m</t>
  </si>
  <si>
    <t>-770726697</t>
  </si>
  <si>
    <t>762</t>
  </si>
  <si>
    <t>Konstrukce tesařské</t>
  </si>
  <si>
    <t>136</t>
  </si>
  <si>
    <t>762341210</t>
  </si>
  <si>
    <t>Montáž bednění střech rovných a šikmých sklonu do 60° z hrubých prken na sraz tl do 32 mm</t>
  </si>
  <si>
    <t>-209506929</t>
  </si>
  <si>
    <t>137</t>
  </si>
  <si>
    <t>60515111</t>
  </si>
  <si>
    <t>řezivo jehličnaté boční prkno 20-30mm</t>
  </si>
  <si>
    <t>-1061570508</t>
  </si>
  <si>
    <t>(2,955*6,97+3*1,4)*0,024 "skladba S05</t>
  </si>
  <si>
    <t>(3,5*9,8+3,385*9,8)*0,024 "skladba S06</t>
  </si>
  <si>
    <t>2,214*1,1 'Přepočtené koeficientem množství</t>
  </si>
  <si>
    <t>135</t>
  </si>
  <si>
    <t>762341811</t>
  </si>
  <si>
    <t>Demontáž bednění střech z prken</t>
  </si>
  <si>
    <t>-86242198</t>
  </si>
  <si>
    <t>85</t>
  </si>
  <si>
    <t>76236131x</t>
  </si>
  <si>
    <t>Konstrukční a vyrovnávací vrstva pod klempířské prvky (atiky) z vodovzdorné březové překližky tl 21 mm</t>
  </si>
  <si>
    <t>-868959588</t>
  </si>
  <si>
    <t>11,46*0,45 "dle det. E</t>
  </si>
  <si>
    <t>11,46*0,55 "dle det. F</t>
  </si>
  <si>
    <t>(6,97+2,955)*0,7 "dle det. G</t>
  </si>
  <si>
    <t>86</t>
  </si>
  <si>
    <t>60621149</t>
  </si>
  <si>
    <t>překližka vodovzdorná hladká/hladká bříza tl 21mm</t>
  </si>
  <si>
    <t>-1110904272</t>
  </si>
  <si>
    <t>18,408*1,25 'Přepočtené koeficientem množství</t>
  </si>
  <si>
    <t>140</t>
  </si>
  <si>
    <t>762395000</t>
  </si>
  <si>
    <t>Spojovací prostředky krovů, bednění, laťování, nadstřešních konstrukcí</t>
  </si>
  <si>
    <t>-192731323</t>
  </si>
  <si>
    <t>88</t>
  </si>
  <si>
    <t>998762203</t>
  </si>
  <si>
    <t>Přesun hmot procentní pro kce tesařské v objektech v přes 12 do 24 m</t>
  </si>
  <si>
    <t>-1781998854</t>
  </si>
  <si>
    <t>764</t>
  </si>
  <si>
    <t>Konstrukce klempířské</t>
  </si>
  <si>
    <t>89</t>
  </si>
  <si>
    <t>764002841</t>
  </si>
  <si>
    <t>Demontáž oplechování horních ploch zdí a nadezdívek do suti</t>
  </si>
  <si>
    <t>-1227387714</t>
  </si>
  <si>
    <t>15,85+13,98*2 "skladba S02</t>
  </si>
  <si>
    <t>5,25 "skladba S03</t>
  </si>
  <si>
    <t>10,32+6,1+10,32-5,11+10,3*2+0,2*2+6,6 "skladba S04</t>
  </si>
  <si>
    <t>6,97+0,65+2,955 "skladba S05</t>
  </si>
  <si>
    <t>3,385+0,2+0,2+9,8+0,2+9,8+3,5+0,5 "skladba S06</t>
  </si>
  <si>
    <t>90</t>
  </si>
  <si>
    <t>764002871</t>
  </si>
  <si>
    <t>Demontáž lemování zdí do suti</t>
  </si>
  <si>
    <t>593040293</t>
  </si>
  <si>
    <t>11,46*2+15,99*2*1,3+3,5*2+2,35*2 "skladba S01</t>
  </si>
  <si>
    <t>15,85 "skladba S02</t>
  </si>
  <si>
    <t>9,2+5,25*2 "skladba S03</t>
  </si>
  <si>
    <t>5,11*1,3+13,835+6,1+0,6*2+6,6 "skladba S04</t>
  </si>
  <si>
    <t>3+6,97+1,41 "skladba S05</t>
  </si>
  <si>
    <t>9,8*2+3,5+3,385 "skladba S06</t>
  </si>
  <si>
    <t>91</t>
  </si>
  <si>
    <t>764011441x</t>
  </si>
  <si>
    <t>Podkladní plech z PZ plechu pro hřebeny, nároží, úžlabí nebo okapové hrany tl 1,0 mm rš 135 mm</t>
  </si>
  <si>
    <t>2036916097</t>
  </si>
  <si>
    <t>K.03</t>
  </si>
  <si>
    <t>K.07</t>
  </si>
  <si>
    <t>K.08</t>
  </si>
  <si>
    <t>K.09</t>
  </si>
  <si>
    <t>92</t>
  </si>
  <si>
    <t>764244405x</t>
  </si>
  <si>
    <t>Oplechování horních ploch a nadezdívek bez rohů z TiZn předzvětralého plechu kotvené rš 390 mm</t>
  </si>
  <si>
    <t>-1257360324</t>
  </si>
  <si>
    <t>93</t>
  </si>
  <si>
    <t>764244407x</t>
  </si>
  <si>
    <t>Oplechování horních ploch a nadezdívek bez rohů z TiZn předzvětralého plechu kotvené rš 580 mm</t>
  </si>
  <si>
    <t>1229931477</t>
  </si>
  <si>
    <t>94</t>
  </si>
  <si>
    <t>764244408x</t>
  </si>
  <si>
    <t>Oplechování horních ploch a nadezdívek bez rohů z TiZn předzvětralého plechu kotvené rš 695 mm</t>
  </si>
  <si>
    <t>1719337863</t>
  </si>
  <si>
    <t>95</t>
  </si>
  <si>
    <t>764244411</t>
  </si>
  <si>
    <t>Oplechování horních ploch a nadezdívek bez rohů z TiZn předzvětralého plechu kotvené rš přes 800 mm</t>
  </si>
  <si>
    <t>910170867</t>
  </si>
  <si>
    <t>(6,97+2,955)*0,845 "dle det. G</t>
  </si>
  <si>
    <t>96</t>
  </si>
  <si>
    <t>764311403x</t>
  </si>
  <si>
    <t>Krycí lišta z Pz plechu rš 135 mm</t>
  </si>
  <si>
    <t>1252842215</t>
  </si>
  <si>
    <t>K.06</t>
  </si>
  <si>
    <t>97</t>
  </si>
  <si>
    <t>764511662</t>
  </si>
  <si>
    <t>Kotlík hranatý pro podokapní žlaby z Pz s povrchovou úpravou 330/100 mm</t>
  </si>
  <si>
    <t>-1378401792</t>
  </si>
  <si>
    <t>1 "nový kotlík střecha č.8</t>
  </si>
  <si>
    <t>1 "nový kotlík střecha č.5</t>
  </si>
  <si>
    <t>98</t>
  </si>
  <si>
    <t>764-spec.01</t>
  </si>
  <si>
    <t>Přesun a výměna komínku na střeše č.7</t>
  </si>
  <si>
    <t>-417851944</t>
  </si>
  <si>
    <t>99</t>
  </si>
  <si>
    <t>764-spec.02</t>
  </si>
  <si>
    <t>Úprava a prodloužení svislého svodu</t>
  </si>
  <si>
    <t>200309809</t>
  </si>
  <si>
    <t>100</t>
  </si>
  <si>
    <t>764-spec.03</t>
  </si>
  <si>
    <t>Komínky skrz fasádu</t>
  </si>
  <si>
    <t>472650751</t>
  </si>
  <si>
    <t>2 "střecha č.5</t>
  </si>
  <si>
    <t>101</t>
  </si>
  <si>
    <t>998764203</t>
  </si>
  <si>
    <t>Přesun hmot procentní pro konstrukce klempířské v objektech v přes 12 do 24 m</t>
  </si>
  <si>
    <t>2074671808</t>
  </si>
  <si>
    <t>767</t>
  </si>
  <si>
    <t>Konstrukce zámečnické</t>
  </si>
  <si>
    <t>121</t>
  </si>
  <si>
    <t>767881112</t>
  </si>
  <si>
    <t>Montáž bodů záchytného systému do železobetonu chemickou kotvou</t>
  </si>
  <si>
    <t>-622024231</t>
  </si>
  <si>
    <t>3 "TSL-300-BSR10-A</t>
  </si>
  <si>
    <t>7 "TSL-500-BSR10-A</t>
  </si>
  <si>
    <t>122</t>
  </si>
  <si>
    <t>70921327</t>
  </si>
  <si>
    <t>kotvicí bod pro betonové konstrukce pomocí rozpěrné kotvy nebo chemické kotvy dl 300mm</t>
  </si>
  <si>
    <t>867908048</t>
  </si>
  <si>
    <t>123</t>
  </si>
  <si>
    <t>70921329</t>
  </si>
  <si>
    <t>kotvicí bod pro betonové konstrukce pomocí rozpěrné kotvy nebo chemické kotvy dl 500mm</t>
  </si>
  <si>
    <t>-1837112309</t>
  </si>
  <si>
    <t>118</t>
  </si>
  <si>
    <t>767881128</t>
  </si>
  <si>
    <t>Montáž bodů záchytného systému do dřevěných trámových konstrukcí sevřením, kotvením</t>
  </si>
  <si>
    <t>-1372495830</t>
  </si>
  <si>
    <t>22 "TSL-300-H1016</t>
  </si>
  <si>
    <t>4 "TSL-500-H1016</t>
  </si>
  <si>
    <t>119</t>
  </si>
  <si>
    <t>70921355</t>
  </si>
  <si>
    <t>kotvicí bod pro tenké dřevěné konstrukce pomocí 16ti vrutů dl 300mm</t>
  </si>
  <si>
    <t>-1090360420</t>
  </si>
  <si>
    <t>120</t>
  </si>
  <si>
    <t>70921357</t>
  </si>
  <si>
    <t>kotvicí bod pro tenké dřevěné konstrukce pomocí 16ti vrutů dl 500mm</t>
  </si>
  <si>
    <t>2093352754</t>
  </si>
  <si>
    <t>126</t>
  </si>
  <si>
    <t>76788116x</t>
  </si>
  <si>
    <t>Montáž lana do nástavců v záchytném systému</t>
  </si>
  <si>
    <t>1965090090</t>
  </si>
  <si>
    <t>127</t>
  </si>
  <si>
    <t>RMAT0002</t>
  </si>
  <si>
    <t>montážní lano délky 23m</t>
  </si>
  <si>
    <t>1897880238</t>
  </si>
  <si>
    <t>128</t>
  </si>
  <si>
    <t>RMAT0003</t>
  </si>
  <si>
    <t>set pro údržbu střechy, obsahuje zachycovací postroj, spojovací lano 5m a vak</t>
  </si>
  <si>
    <t>-354636780</t>
  </si>
  <si>
    <t>129</t>
  </si>
  <si>
    <t>RMAT0004</t>
  </si>
  <si>
    <t>skříňka pro uložení OOPP</t>
  </si>
  <si>
    <t>1294147114</t>
  </si>
  <si>
    <t>124</t>
  </si>
  <si>
    <t>767-spec.01</t>
  </si>
  <si>
    <t>Záchytný systém - tahové zkoušky</t>
  </si>
  <si>
    <t>1530422920</t>
  </si>
  <si>
    <t>125</t>
  </si>
  <si>
    <t>767-spec.02</t>
  </si>
  <si>
    <t>Záchytný systém - revize a předání do užívání</t>
  </si>
  <si>
    <t>1281269243</t>
  </si>
  <si>
    <t>103</t>
  </si>
  <si>
    <t>767-spec.03</t>
  </si>
  <si>
    <t>Nové zateplené ocelové dveře na střechu č.5 vč. demontáže stávajících a zvednutí prahu a obvodových pásků a zapravení omítky</t>
  </si>
  <si>
    <t>655372813</t>
  </si>
  <si>
    <t>104</t>
  </si>
  <si>
    <t>767-spec.04</t>
  </si>
  <si>
    <t>Prodloužení žebříku</t>
  </si>
  <si>
    <t>1440751444</t>
  </si>
  <si>
    <t>1 "na střeše č.5</t>
  </si>
  <si>
    <t>105</t>
  </si>
  <si>
    <t>998767203</t>
  </si>
  <si>
    <t>Přesun hmot procentní pro zámečnické konstrukce v objektech v přes 12 do 24 m</t>
  </si>
  <si>
    <t>-229584431</t>
  </si>
  <si>
    <t>783</t>
  </si>
  <si>
    <t>Dokončovací práce - nátěry</t>
  </si>
  <si>
    <t>106</t>
  </si>
  <si>
    <t>783823135</t>
  </si>
  <si>
    <t>Penetrační silikonový nátěr hladkých, tenkovrstvých zrnitých nebo štukových omítek</t>
  </si>
  <si>
    <t>450288243</t>
  </si>
  <si>
    <t>107</t>
  </si>
  <si>
    <t>783827425</t>
  </si>
  <si>
    <t>Krycí dvojnásobný silikonový nátěr omítek stupně členitosti 1 a 2</t>
  </si>
  <si>
    <t>-680200739</t>
  </si>
  <si>
    <t>108</t>
  </si>
  <si>
    <t>783-spec.01</t>
  </si>
  <si>
    <t>Očištění a natření konsturkce pro uložení kabelů</t>
  </si>
  <si>
    <t>1199606167</t>
  </si>
  <si>
    <t>8,5 "kabelový žlab na střeše č.2</t>
  </si>
  <si>
    <t>109</t>
  </si>
  <si>
    <t>783-spec.02</t>
  </si>
  <si>
    <t>Očištění a nátěr žebříku</t>
  </si>
  <si>
    <t>597713567</t>
  </si>
  <si>
    <t>110</t>
  </si>
  <si>
    <t>783-spec.03</t>
  </si>
  <si>
    <t>Nový nátěr VZT</t>
  </si>
  <si>
    <t>1537251350</t>
  </si>
  <si>
    <t>VRN</t>
  </si>
  <si>
    <t>Vedlejší rozpočtové náklady</t>
  </si>
  <si>
    <t>VRN1</t>
  </si>
  <si>
    <t>Průzkumné, geodetické a projektové práce</t>
  </si>
  <si>
    <t>111</t>
  </si>
  <si>
    <t>013274000</t>
  </si>
  <si>
    <t>Pasportizace objektu před započetím prací</t>
  </si>
  <si>
    <t>1024</t>
  </si>
  <si>
    <t>1923427912</t>
  </si>
  <si>
    <t>112</t>
  </si>
  <si>
    <t>013284000</t>
  </si>
  <si>
    <t>Pasportizace objektu po provedení prací</t>
  </si>
  <si>
    <t>1279116673</t>
  </si>
  <si>
    <t>VRN3</t>
  </si>
  <si>
    <t>Zařízení staveniště</t>
  </si>
  <si>
    <t>113</t>
  </si>
  <si>
    <t>030001000</t>
  </si>
  <si>
    <t>-1422607320</t>
  </si>
  <si>
    <t>VRN4</t>
  </si>
  <si>
    <t>Inženýrská činnost</t>
  </si>
  <si>
    <t>114</t>
  </si>
  <si>
    <t>045303000</t>
  </si>
  <si>
    <t>Koordinační činnost</t>
  </si>
  <si>
    <t>-1398006361</t>
  </si>
  <si>
    <t>VRN6</t>
  </si>
  <si>
    <t>Územní vlivy</t>
  </si>
  <si>
    <t>115</t>
  </si>
  <si>
    <t>061002000</t>
  </si>
  <si>
    <t>Vliv klimatických podmínek</t>
  </si>
  <si>
    <t>2078960663</t>
  </si>
  <si>
    <t>116</t>
  </si>
  <si>
    <t>065002000</t>
  </si>
  <si>
    <t>Mimostaveništní doprava materiálů</t>
  </si>
  <si>
    <t>696380163</t>
  </si>
  <si>
    <t>VRN8</t>
  </si>
  <si>
    <t>Přesun stavebních kapacit</t>
  </si>
  <si>
    <t>117</t>
  </si>
  <si>
    <t>081002000</t>
  </si>
  <si>
    <t>Doprava zaměstnanců</t>
  </si>
  <si>
    <t>579036272</t>
  </si>
  <si>
    <t>VP</t>
  </si>
  <si>
    <t xml:space="preserve">  Vícepráce</t>
  </si>
  <si>
    <t>PN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</si>
</sst>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4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 applyAlignment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3" borderId="22" xfId="0" applyFont="1" applyFill="1" applyBorder="1" applyAlignment="1" applyProtection="1">
      <alignment horizontal="center" vertical="center"/>
      <protection locked="0"/>
    </xf>
    <xf numFmtId="49" fontId="0" fillId="3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3" borderId="22" xfId="0" applyFont="1" applyFill="1" applyBorder="1" applyAlignment="1" applyProtection="1">
      <alignment horizontal="left" vertical="center" wrapText="1"/>
      <protection locked="0"/>
    </xf>
    <xf numFmtId="0" fontId="0" fillId="3" borderId="22" xfId="0" applyFont="1" applyFill="1" applyBorder="1" applyAlignment="1" applyProtection="1">
      <alignment horizontal="center" vertical="center" wrapText="1"/>
      <protection locked="0"/>
    </xf>
    <xf numFmtId="167" fontId="0" fillId="3" borderId="22" xfId="0" applyNumberFormat="1" applyFont="1" applyFill="1" applyBorder="1" applyAlignment="1" applyProtection="1">
      <alignment vertical="center"/>
      <protection locked="0"/>
    </xf>
    <xf numFmtId="4" fontId="0" fillId="3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22" fillId="3" borderId="22" xfId="0" applyFont="1" applyFill="1" applyBorder="1" applyAlignment="1" applyProtection="1">
      <alignment horizontal="left" vertical="center"/>
      <protection locked="0"/>
    </xf>
    <xf numFmtId="0" fontId="22" fillId="3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="1" customFormat="1" ht="36.96" customHeight="1">
      <c r="AR2" s="18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8</v>
      </c>
      <c r="BT3" s="19" t="s">
        <v>9</v>
      </c>
    </row>
    <row r="4" s="1" customFormat="1" ht="24.96" customHeight="1">
      <c r="B4" s="22"/>
      <c r="D4" s="23" t="s">
        <v>10</v>
      </c>
      <c r="AR4" s="22"/>
      <c r="AS4" s="24" t="s">
        <v>11</v>
      </c>
      <c r="BE4" s="25" t="s">
        <v>12</v>
      </c>
      <c r="BS4" s="19" t="s">
        <v>13</v>
      </c>
    </row>
    <row r="5" s="1" customFormat="1" ht="12" customHeight="1">
      <c r="B5" s="22"/>
      <c r="D5" s="26" t="s">
        <v>14</v>
      </c>
      <c r="K5" s="27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2"/>
      <c r="BE5" s="28" t="s">
        <v>16</v>
      </c>
      <c r="BS5" s="19" t="s">
        <v>6</v>
      </c>
    </row>
    <row r="6" s="1" customFormat="1" ht="36.96" customHeight="1">
      <c r="B6" s="22"/>
      <c r="D6" s="29" t="s">
        <v>17</v>
      </c>
      <c r="K6" s="30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2"/>
      <c r="BE6" s="31"/>
      <c r="BS6" s="19" t="s">
        <v>6</v>
      </c>
    </row>
    <row r="7" s="1" customFormat="1" ht="12" customHeight="1">
      <c r="B7" s="22"/>
      <c r="D7" s="32" t="s">
        <v>19</v>
      </c>
      <c r="K7" s="27" t="s">
        <v>1</v>
      </c>
      <c r="AK7" s="32" t="s">
        <v>20</v>
      </c>
      <c r="AN7" s="27" t="s">
        <v>1</v>
      </c>
      <c r="AR7" s="22"/>
      <c r="BE7" s="31"/>
      <c r="BS7" s="19" t="s">
        <v>6</v>
      </c>
    </row>
    <row r="8" s="1" customFormat="1" ht="12" customHeight="1">
      <c r="B8" s="22"/>
      <c r="D8" s="32" t="s">
        <v>21</v>
      </c>
      <c r="K8" s="27" t="s">
        <v>22</v>
      </c>
      <c r="AK8" s="32" t="s">
        <v>23</v>
      </c>
      <c r="AN8" s="33" t="s">
        <v>24</v>
      </c>
      <c r="AR8" s="22"/>
      <c r="BE8" s="31"/>
      <c r="BS8" s="19" t="s">
        <v>6</v>
      </c>
    </row>
    <row r="9" s="1" customFormat="1" ht="14.4" customHeight="1">
      <c r="B9" s="22"/>
      <c r="AR9" s="22"/>
      <c r="BE9" s="31"/>
      <c r="BS9" s="19" t="s">
        <v>6</v>
      </c>
    </row>
    <row r="10" s="1" customFormat="1" ht="12" customHeight="1">
      <c r="B10" s="22"/>
      <c r="D10" s="32" t="s">
        <v>25</v>
      </c>
      <c r="AK10" s="32" t="s">
        <v>26</v>
      </c>
      <c r="AN10" s="27" t="s">
        <v>27</v>
      </c>
      <c r="AR10" s="22"/>
      <c r="BE10" s="31"/>
      <c r="BS10" s="19" t="s">
        <v>6</v>
      </c>
    </row>
    <row r="11" s="1" customFormat="1" ht="18.48" customHeight="1">
      <c r="B11" s="22"/>
      <c r="E11" s="27" t="s">
        <v>28</v>
      </c>
      <c r="AK11" s="32" t="s">
        <v>29</v>
      </c>
      <c r="AN11" s="27" t="s">
        <v>30</v>
      </c>
      <c r="AR11" s="22"/>
      <c r="BE11" s="31"/>
      <c r="BS11" s="19" t="s">
        <v>6</v>
      </c>
    </row>
    <row r="12" s="1" customFormat="1" ht="6.96" customHeight="1">
      <c r="B12" s="22"/>
      <c r="AR12" s="22"/>
      <c r="BE12" s="31"/>
      <c r="BS12" s="19" t="s">
        <v>6</v>
      </c>
    </row>
    <row r="13" s="1" customFormat="1" ht="12" customHeight="1">
      <c r="B13" s="22"/>
      <c r="D13" s="32" t="s">
        <v>31</v>
      </c>
      <c r="AK13" s="32" t="s">
        <v>26</v>
      </c>
      <c r="AN13" s="34" t="s">
        <v>32</v>
      </c>
      <c r="AR13" s="22"/>
      <c r="BE13" s="31"/>
      <c r="BS13" s="19" t="s">
        <v>6</v>
      </c>
    </row>
    <row r="14">
      <c r="B14" s="22"/>
      <c r="E14" s="34" t="s">
        <v>32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N14" s="34" t="s">
        <v>32</v>
      </c>
      <c r="AR14" s="22"/>
      <c r="BE14" s="31"/>
      <c r="BS14" s="19" t="s">
        <v>6</v>
      </c>
    </row>
    <row r="15" s="1" customFormat="1" ht="6.96" customHeight="1">
      <c r="B15" s="22"/>
      <c r="AR15" s="22"/>
      <c r="BE15" s="31"/>
      <c r="BS15" s="19" t="s">
        <v>3</v>
      </c>
    </row>
    <row r="16" s="1" customFormat="1" ht="12" customHeight="1">
      <c r="B16" s="22"/>
      <c r="D16" s="32" t="s">
        <v>33</v>
      </c>
      <c r="AK16" s="32" t="s">
        <v>26</v>
      </c>
      <c r="AN16" s="27" t="s">
        <v>34</v>
      </c>
      <c r="AR16" s="22"/>
      <c r="BE16" s="31"/>
      <c r="BS16" s="19" t="s">
        <v>3</v>
      </c>
    </row>
    <row r="17" s="1" customFormat="1" ht="18.48" customHeight="1">
      <c r="B17" s="22"/>
      <c r="E17" s="27" t="s">
        <v>35</v>
      </c>
      <c r="AK17" s="32" t="s">
        <v>29</v>
      </c>
      <c r="AN17" s="27" t="s">
        <v>36</v>
      </c>
      <c r="AR17" s="22"/>
      <c r="BE17" s="31"/>
      <c r="BS17" s="19" t="s">
        <v>37</v>
      </c>
    </row>
    <row r="18" s="1" customFormat="1" ht="6.96" customHeight="1">
      <c r="B18" s="22"/>
      <c r="AR18" s="22"/>
      <c r="BE18" s="31"/>
      <c r="BS18" s="19" t="s">
        <v>8</v>
      </c>
    </row>
    <row r="19" s="1" customFormat="1" ht="12" customHeight="1">
      <c r="B19" s="22"/>
      <c r="D19" s="32" t="s">
        <v>38</v>
      </c>
      <c r="AK19" s="32" t="s">
        <v>26</v>
      </c>
      <c r="AN19" s="27" t="s">
        <v>1</v>
      </c>
      <c r="AR19" s="22"/>
      <c r="BE19" s="31"/>
      <c r="BS19" s="19" t="s">
        <v>8</v>
      </c>
    </row>
    <row r="20" s="1" customFormat="1" ht="18.48" customHeight="1">
      <c r="B20" s="22"/>
      <c r="E20" s="27" t="s">
        <v>39</v>
      </c>
      <c r="AK20" s="32" t="s">
        <v>29</v>
      </c>
      <c r="AN20" s="27" t="s">
        <v>1</v>
      </c>
      <c r="AR20" s="22"/>
      <c r="BE20" s="31"/>
      <c r="BS20" s="19" t="s">
        <v>37</v>
      </c>
    </row>
    <row r="21" s="1" customFormat="1" ht="6.96" customHeight="1">
      <c r="B21" s="22"/>
      <c r="AR21" s="22"/>
      <c r="BE21" s="31"/>
    </row>
    <row r="22" s="1" customFormat="1" ht="12" customHeight="1">
      <c r="B22" s="22"/>
      <c r="D22" s="32" t="s">
        <v>40</v>
      </c>
      <c r="AR22" s="22"/>
      <c r="BE22" s="31"/>
    </row>
    <row r="23" s="1" customFormat="1" ht="71.25" customHeight="1">
      <c r="B23" s="22"/>
      <c r="E23" s="36" t="s">
        <v>41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2"/>
      <c r="BE23" s="31"/>
    </row>
    <row r="24" s="1" customFormat="1" ht="6.96" customHeight="1">
      <c r="B24" s="22"/>
      <c r="AR24" s="22"/>
      <c r="BE24" s="31"/>
    </row>
    <row r="25" s="1" customFormat="1" ht="6.96" customHeight="1">
      <c r="B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2"/>
      <c r="BE25" s="31"/>
    </row>
    <row r="26" s="2" customFormat="1" ht="25.92" customHeight="1">
      <c r="A26" s="38"/>
      <c r="B26" s="39"/>
      <c r="C26" s="38"/>
      <c r="D26" s="40" t="s">
        <v>42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8"/>
      <c r="AQ26" s="38"/>
      <c r="AR26" s="39"/>
      <c r="BE26" s="31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BE27" s="31"/>
    </row>
    <row r="28" s="2" customForma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43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44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45</v>
      </c>
      <c r="AL28" s="43"/>
      <c r="AM28" s="43"/>
      <c r="AN28" s="43"/>
      <c r="AO28" s="43"/>
      <c r="AP28" s="38"/>
      <c r="AQ28" s="38"/>
      <c r="AR28" s="39"/>
      <c r="BE28" s="31"/>
    </row>
    <row r="29" s="3" customFormat="1" ht="14.4" customHeight="1">
      <c r="A29" s="3"/>
      <c r="B29" s="44"/>
      <c r="C29" s="3"/>
      <c r="D29" s="32" t="s">
        <v>46</v>
      </c>
      <c r="E29" s="3"/>
      <c r="F29" s="32" t="s">
        <v>47</v>
      </c>
      <c r="G29" s="3"/>
      <c r="H29" s="3"/>
      <c r="I29" s="3"/>
      <c r="J29" s="3"/>
      <c r="K29" s="3"/>
      <c r="L29" s="4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6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6">
        <f>ROUND(AV94, 2)</f>
        <v>0</v>
      </c>
      <c r="AL29" s="3"/>
      <c r="AM29" s="3"/>
      <c r="AN29" s="3"/>
      <c r="AO29" s="3"/>
      <c r="AP29" s="3"/>
      <c r="AQ29" s="3"/>
      <c r="AR29" s="44"/>
      <c r="BE29" s="47"/>
    </row>
    <row r="30" s="3" customFormat="1" ht="14.4" customHeight="1">
      <c r="A30" s="3"/>
      <c r="B30" s="44"/>
      <c r="C30" s="3"/>
      <c r="D30" s="3"/>
      <c r="E30" s="3"/>
      <c r="F30" s="32" t="s">
        <v>48</v>
      </c>
      <c r="G30" s="3"/>
      <c r="H30" s="3"/>
      <c r="I30" s="3"/>
      <c r="J30" s="3"/>
      <c r="K30" s="3"/>
      <c r="L30" s="45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6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6">
        <f>ROUND(AW94, 2)</f>
        <v>0</v>
      </c>
      <c r="AL30" s="3"/>
      <c r="AM30" s="3"/>
      <c r="AN30" s="3"/>
      <c r="AO30" s="3"/>
      <c r="AP30" s="3"/>
      <c r="AQ30" s="3"/>
      <c r="AR30" s="44"/>
      <c r="BE30" s="47"/>
    </row>
    <row r="31" hidden="1" s="3" customFormat="1" ht="14.4" customHeight="1">
      <c r="A31" s="3"/>
      <c r="B31" s="44"/>
      <c r="C31" s="3"/>
      <c r="D31" s="3"/>
      <c r="E31" s="3"/>
      <c r="F31" s="32" t="s">
        <v>49</v>
      </c>
      <c r="G31" s="3"/>
      <c r="H31" s="3"/>
      <c r="I31" s="3"/>
      <c r="J31" s="3"/>
      <c r="K31" s="3"/>
      <c r="L31" s="4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6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6">
        <v>0</v>
      </c>
      <c r="AL31" s="3"/>
      <c r="AM31" s="3"/>
      <c r="AN31" s="3"/>
      <c r="AO31" s="3"/>
      <c r="AP31" s="3"/>
      <c r="AQ31" s="3"/>
      <c r="AR31" s="44"/>
      <c r="BE31" s="47"/>
    </row>
    <row r="32" hidden="1" s="3" customFormat="1" ht="14.4" customHeight="1">
      <c r="A32" s="3"/>
      <c r="B32" s="44"/>
      <c r="C32" s="3"/>
      <c r="D32" s="3"/>
      <c r="E32" s="3"/>
      <c r="F32" s="32" t="s">
        <v>50</v>
      </c>
      <c r="G32" s="3"/>
      <c r="H32" s="3"/>
      <c r="I32" s="3"/>
      <c r="J32" s="3"/>
      <c r="K32" s="3"/>
      <c r="L32" s="45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6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6">
        <v>0</v>
      </c>
      <c r="AL32" s="3"/>
      <c r="AM32" s="3"/>
      <c r="AN32" s="3"/>
      <c r="AO32" s="3"/>
      <c r="AP32" s="3"/>
      <c r="AQ32" s="3"/>
      <c r="AR32" s="44"/>
      <c r="BE32" s="47"/>
    </row>
    <row r="33" hidden="1" s="3" customFormat="1" ht="14.4" customHeight="1">
      <c r="A33" s="3"/>
      <c r="B33" s="44"/>
      <c r="C33" s="3"/>
      <c r="D33" s="3"/>
      <c r="E33" s="3"/>
      <c r="F33" s="32" t="s">
        <v>51</v>
      </c>
      <c r="G33" s="3"/>
      <c r="H33" s="3"/>
      <c r="I33" s="3"/>
      <c r="J33" s="3"/>
      <c r="K33" s="3"/>
      <c r="L33" s="4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6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6">
        <v>0</v>
      </c>
      <c r="AL33" s="3"/>
      <c r="AM33" s="3"/>
      <c r="AN33" s="3"/>
      <c r="AO33" s="3"/>
      <c r="AP33" s="3"/>
      <c r="AQ33" s="3"/>
      <c r="AR33" s="44"/>
      <c r="BE33" s="47"/>
    </row>
    <row r="34" s="2" customFormat="1" ht="6.96" customHeight="1">
      <c r="A34" s="38"/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/>
      <c r="BE34" s="31"/>
    </row>
    <row r="35" s="2" customFormat="1" ht="25.92" customHeight="1">
      <c r="A35" s="38"/>
      <c r="B35" s="39"/>
      <c r="C35" s="48"/>
      <c r="D35" s="49" t="s">
        <v>52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53</v>
      </c>
      <c r="U35" s="50"/>
      <c r="V35" s="50"/>
      <c r="W35" s="50"/>
      <c r="X35" s="52" t="s">
        <v>54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39"/>
      <c r="BE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/>
      <c r="BE36" s="38"/>
    </row>
    <row r="37" s="2" customFormat="1" ht="14.4" customHeight="1">
      <c r="A37" s="38"/>
      <c r="B37" s="39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9"/>
      <c r="BE37" s="38"/>
    </row>
    <row r="38" s="1" customFormat="1" ht="14.4" customHeight="1">
      <c r="B38" s="22"/>
      <c r="AR38" s="22"/>
    </row>
    <row r="39" s="1" customFormat="1" ht="14.4" customHeight="1">
      <c r="B39" s="22"/>
      <c r="AR39" s="22"/>
    </row>
    <row r="40" s="1" customFormat="1" ht="14.4" customHeight="1">
      <c r="B40" s="22"/>
      <c r="AR40" s="22"/>
    </row>
    <row r="41" s="1" customFormat="1" ht="14.4" customHeight="1">
      <c r="B41" s="22"/>
      <c r="AR41" s="22"/>
    </row>
    <row r="42" s="1" customFormat="1" ht="14.4" customHeight="1">
      <c r="B42" s="22"/>
      <c r="AR42" s="22"/>
    </row>
    <row r="43" s="1" customFormat="1" ht="14.4" customHeight="1">
      <c r="B43" s="22"/>
      <c r="AR43" s="22"/>
    </row>
    <row r="44" s="1" customFormat="1" ht="14.4" customHeight="1">
      <c r="B44" s="22"/>
      <c r="AR44" s="22"/>
    </row>
    <row r="45" s="1" customFormat="1" ht="14.4" customHeight="1">
      <c r="B45" s="22"/>
      <c r="AR45" s="22"/>
    </row>
    <row r="46" s="1" customFormat="1" ht="14.4" customHeight="1">
      <c r="B46" s="22"/>
      <c r="AR46" s="22"/>
    </row>
    <row r="47" s="1" customFormat="1" ht="14.4" customHeight="1">
      <c r="B47" s="22"/>
      <c r="AR47" s="22"/>
    </row>
    <row r="48" s="1" customFormat="1" ht="14.4" customHeight="1">
      <c r="B48" s="22"/>
      <c r="AR48" s="22"/>
    </row>
    <row r="49" s="2" customFormat="1" ht="14.4" customHeight="1">
      <c r="B49" s="55"/>
      <c r="D49" s="56" t="s">
        <v>55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6" t="s">
        <v>56</v>
      </c>
      <c r="AI49" s="57"/>
      <c r="AJ49" s="57"/>
      <c r="AK49" s="57"/>
      <c r="AL49" s="57"/>
      <c r="AM49" s="57"/>
      <c r="AN49" s="57"/>
      <c r="AO49" s="57"/>
      <c r="AR49" s="55"/>
    </row>
    <row r="50">
      <c r="B50" s="22"/>
      <c r="AR50" s="22"/>
    </row>
    <row r="51">
      <c r="B51" s="22"/>
      <c r="AR51" s="22"/>
    </row>
    <row r="52">
      <c r="B52" s="22"/>
      <c r="AR52" s="22"/>
    </row>
    <row r="53">
      <c r="B53" s="22"/>
      <c r="AR53" s="22"/>
    </row>
    <row r="54">
      <c r="B54" s="22"/>
      <c r="AR54" s="22"/>
    </row>
    <row r="55">
      <c r="B55" s="22"/>
      <c r="AR55" s="22"/>
    </row>
    <row r="56">
      <c r="B56" s="22"/>
      <c r="AR56" s="22"/>
    </row>
    <row r="57">
      <c r="B57" s="22"/>
      <c r="AR57" s="22"/>
    </row>
    <row r="58">
      <c r="B58" s="22"/>
      <c r="AR58" s="22"/>
    </row>
    <row r="59">
      <c r="B59" s="22"/>
      <c r="AR59" s="22"/>
    </row>
    <row r="60" s="2" customFormat="1">
      <c r="A60" s="38"/>
      <c r="B60" s="39"/>
      <c r="C60" s="38"/>
      <c r="D60" s="58" t="s">
        <v>57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58" t="s">
        <v>58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58" t="s">
        <v>57</v>
      </c>
      <c r="AI60" s="41"/>
      <c r="AJ60" s="41"/>
      <c r="AK60" s="41"/>
      <c r="AL60" s="41"/>
      <c r="AM60" s="58" t="s">
        <v>58</v>
      </c>
      <c r="AN60" s="41"/>
      <c r="AO60" s="41"/>
      <c r="AP60" s="38"/>
      <c r="AQ60" s="38"/>
      <c r="AR60" s="39"/>
      <c r="BE60" s="38"/>
    </row>
    <row r="61">
      <c r="B61" s="22"/>
      <c r="AR61" s="22"/>
    </row>
    <row r="62">
      <c r="B62" s="22"/>
      <c r="AR62" s="22"/>
    </row>
    <row r="63">
      <c r="B63" s="22"/>
      <c r="AR63" s="22"/>
    </row>
    <row r="64" s="2" customFormat="1">
      <c r="A64" s="38"/>
      <c r="B64" s="39"/>
      <c r="C64" s="38"/>
      <c r="D64" s="56" t="s">
        <v>59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6" t="s">
        <v>60</v>
      </c>
      <c r="AI64" s="59"/>
      <c r="AJ64" s="59"/>
      <c r="AK64" s="59"/>
      <c r="AL64" s="59"/>
      <c r="AM64" s="59"/>
      <c r="AN64" s="59"/>
      <c r="AO64" s="59"/>
      <c r="AP64" s="38"/>
      <c r="AQ64" s="38"/>
      <c r="AR64" s="39"/>
      <c r="BE64" s="38"/>
    </row>
    <row r="65">
      <c r="B65" s="22"/>
      <c r="AR65" s="22"/>
    </row>
    <row r="66">
      <c r="B66" s="22"/>
      <c r="AR66" s="22"/>
    </row>
    <row r="67">
      <c r="B67" s="22"/>
      <c r="AR67" s="22"/>
    </row>
    <row r="68">
      <c r="B68" s="22"/>
      <c r="AR68" s="22"/>
    </row>
    <row r="69">
      <c r="B69" s="22"/>
      <c r="AR69" s="22"/>
    </row>
    <row r="70">
      <c r="B70" s="22"/>
      <c r="AR70" s="22"/>
    </row>
    <row r="71">
      <c r="B71" s="22"/>
      <c r="AR71" s="22"/>
    </row>
    <row r="72">
      <c r="B72" s="22"/>
      <c r="AR72" s="22"/>
    </row>
    <row r="73">
      <c r="B73" s="22"/>
      <c r="AR73" s="22"/>
    </row>
    <row r="74">
      <c r="B74" s="22"/>
      <c r="AR74" s="22"/>
    </row>
    <row r="75" s="2" customFormat="1">
      <c r="A75" s="38"/>
      <c r="B75" s="39"/>
      <c r="C75" s="38"/>
      <c r="D75" s="58" t="s">
        <v>57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58" t="s">
        <v>58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58" t="s">
        <v>57</v>
      </c>
      <c r="AI75" s="41"/>
      <c r="AJ75" s="41"/>
      <c r="AK75" s="41"/>
      <c r="AL75" s="41"/>
      <c r="AM75" s="58" t="s">
        <v>58</v>
      </c>
      <c r="AN75" s="41"/>
      <c r="AO75" s="41"/>
      <c r="AP75" s="38"/>
      <c r="AQ75" s="38"/>
      <c r="AR75" s="39"/>
      <c r="BE75" s="38"/>
    </row>
    <row r="76" s="2" customFormat="1">
      <c r="A76" s="38"/>
      <c r="B76" s="39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9"/>
      <c r="BE76" s="38"/>
    </row>
    <row r="77" s="2" customFormat="1" ht="6.96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9"/>
      <c r="B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9"/>
      <c r="BE81" s="38"/>
    </row>
    <row r="82" s="2" customFormat="1" ht="24.96" customHeight="1">
      <c r="A82" s="38"/>
      <c r="B82" s="39"/>
      <c r="C82" s="23" t="s">
        <v>61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9"/>
      <c r="B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9"/>
      <c r="BE83" s="38"/>
    </row>
    <row r="84" s="4" customFormat="1" ht="12" customHeight="1">
      <c r="A84" s="4"/>
      <c r="B84" s="64"/>
      <c r="C84" s="32" t="s">
        <v>14</v>
      </c>
      <c r="D84" s="4"/>
      <c r="E84" s="4"/>
      <c r="F84" s="4"/>
      <c r="G84" s="4"/>
      <c r="H84" s="4"/>
      <c r="I84" s="4"/>
      <c r="J84" s="4"/>
      <c r="K84" s="4"/>
      <c r="L84" s="4" t="str">
        <f>K5</f>
        <v>23/470a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4"/>
      <c r="BE84" s="4"/>
    </row>
    <row r="85" s="5" customFormat="1" ht="36.96" customHeight="1">
      <c r="A85" s="5"/>
      <c r="B85" s="65"/>
      <c r="C85" s="66" t="s">
        <v>17</v>
      </c>
      <c r="D85" s="5"/>
      <c r="E85" s="5"/>
      <c r="F85" s="5"/>
      <c r="G85" s="5"/>
      <c r="H85" s="5"/>
      <c r="I85" s="5"/>
      <c r="J85" s="5"/>
      <c r="K85" s="5"/>
      <c r="L85" s="67" t="str">
        <f>K6</f>
        <v>Oprava střechy Hálkovo městské divadlo Nymburk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5"/>
      <c r="BE85" s="5"/>
    </row>
    <row r="86" s="2" customFormat="1" ht="6.96" customHeight="1">
      <c r="A86" s="38"/>
      <c r="B86" s="39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9"/>
      <c r="BE86" s="38"/>
    </row>
    <row r="87" s="2" customFormat="1" ht="12" customHeight="1">
      <c r="A87" s="38"/>
      <c r="B87" s="39"/>
      <c r="C87" s="32" t="s">
        <v>21</v>
      </c>
      <c r="D87" s="38"/>
      <c r="E87" s="38"/>
      <c r="F87" s="38"/>
      <c r="G87" s="38"/>
      <c r="H87" s="38"/>
      <c r="I87" s="38"/>
      <c r="J87" s="38"/>
      <c r="K87" s="38"/>
      <c r="L87" s="68" t="str">
        <f>IF(K8="","",K8)</f>
        <v>Tyršova 5/7, Nymburk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2" t="s">
        <v>23</v>
      </c>
      <c r="AJ87" s="38"/>
      <c r="AK87" s="38"/>
      <c r="AL87" s="38"/>
      <c r="AM87" s="69" t="str">
        <f>IF(AN8= "","",AN8)</f>
        <v>4. 1. 2024</v>
      </c>
      <c r="AN87" s="69"/>
      <c r="AO87" s="38"/>
      <c r="AP87" s="38"/>
      <c r="AQ87" s="38"/>
      <c r="AR87" s="39"/>
      <c r="B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9"/>
      <c r="BE88" s="38"/>
    </row>
    <row r="89" s="2" customFormat="1" ht="15.15" customHeight="1">
      <c r="A89" s="38"/>
      <c r="B89" s="39"/>
      <c r="C89" s="32" t="s">
        <v>25</v>
      </c>
      <c r="D89" s="38"/>
      <c r="E89" s="38"/>
      <c r="F89" s="38"/>
      <c r="G89" s="38"/>
      <c r="H89" s="38"/>
      <c r="I89" s="38"/>
      <c r="J89" s="38"/>
      <c r="K89" s="38"/>
      <c r="L89" s="4" t="str">
        <f>IF(E11= "","",E11)</f>
        <v>Město Nymburk, Náměstí Přemyslovců 163/20, Nymburk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2" t="s">
        <v>33</v>
      </c>
      <c r="AJ89" s="38"/>
      <c r="AK89" s="38"/>
      <c r="AL89" s="38"/>
      <c r="AM89" s="70" t="str">
        <f>IF(E17="","",E17)</f>
        <v>DEKPROJEKT s.r.o.</v>
      </c>
      <c r="AN89" s="4"/>
      <c r="AO89" s="4"/>
      <c r="AP89" s="4"/>
      <c r="AQ89" s="38"/>
      <c r="AR89" s="39"/>
      <c r="AS89" s="71" t="s">
        <v>62</v>
      </c>
      <c r="AT89" s="72"/>
      <c r="AU89" s="73"/>
      <c r="AV89" s="73"/>
      <c r="AW89" s="73"/>
      <c r="AX89" s="73"/>
      <c r="AY89" s="73"/>
      <c r="AZ89" s="73"/>
      <c r="BA89" s="73"/>
      <c r="BB89" s="73"/>
      <c r="BC89" s="73"/>
      <c r="BD89" s="74"/>
      <c r="BE89" s="38"/>
    </row>
    <row r="90" s="2" customFormat="1" ht="15.15" customHeight="1">
      <c r="A90" s="38"/>
      <c r="B90" s="39"/>
      <c r="C90" s="32" t="s">
        <v>31</v>
      </c>
      <c r="D90" s="38"/>
      <c r="E90" s="38"/>
      <c r="F90" s="38"/>
      <c r="G90" s="38"/>
      <c r="H90" s="38"/>
      <c r="I90" s="38"/>
      <c r="J90" s="38"/>
      <c r="K90" s="38"/>
      <c r="L90" s="4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2" t="s">
        <v>38</v>
      </c>
      <c r="AJ90" s="38"/>
      <c r="AK90" s="38"/>
      <c r="AL90" s="38"/>
      <c r="AM90" s="70" t="str">
        <f>IF(E20="","",E20)</f>
        <v>Ing. Petr Kopecký</v>
      </c>
      <c r="AN90" s="4"/>
      <c r="AO90" s="4"/>
      <c r="AP90" s="4"/>
      <c r="AQ90" s="38"/>
      <c r="AR90" s="39"/>
      <c r="AS90" s="75"/>
      <c r="AT90" s="76"/>
      <c r="AU90" s="77"/>
      <c r="AV90" s="77"/>
      <c r="AW90" s="77"/>
      <c r="AX90" s="77"/>
      <c r="AY90" s="77"/>
      <c r="AZ90" s="77"/>
      <c r="BA90" s="77"/>
      <c r="BB90" s="77"/>
      <c r="BC90" s="77"/>
      <c r="BD90" s="78"/>
      <c r="BE90" s="38"/>
    </row>
    <row r="91" s="2" customFormat="1" ht="10.8" customHeight="1">
      <c r="A91" s="38"/>
      <c r="B91" s="39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9"/>
      <c r="AS91" s="75"/>
      <c r="AT91" s="76"/>
      <c r="AU91" s="77"/>
      <c r="AV91" s="77"/>
      <c r="AW91" s="77"/>
      <c r="AX91" s="77"/>
      <c r="AY91" s="77"/>
      <c r="AZ91" s="77"/>
      <c r="BA91" s="77"/>
      <c r="BB91" s="77"/>
      <c r="BC91" s="77"/>
      <c r="BD91" s="78"/>
      <c r="BE91" s="38"/>
    </row>
    <row r="92" s="2" customFormat="1" ht="29.28" customHeight="1">
      <c r="A92" s="38"/>
      <c r="B92" s="39"/>
      <c r="C92" s="79" t="s">
        <v>63</v>
      </c>
      <c r="D92" s="80"/>
      <c r="E92" s="80"/>
      <c r="F92" s="80"/>
      <c r="G92" s="80"/>
      <c r="H92" s="81"/>
      <c r="I92" s="82" t="s">
        <v>64</v>
      </c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3" t="s">
        <v>65</v>
      </c>
      <c r="AH92" s="80"/>
      <c r="AI92" s="80"/>
      <c r="AJ92" s="80"/>
      <c r="AK92" s="80"/>
      <c r="AL92" s="80"/>
      <c r="AM92" s="80"/>
      <c r="AN92" s="82" t="s">
        <v>66</v>
      </c>
      <c r="AO92" s="80"/>
      <c r="AP92" s="84"/>
      <c r="AQ92" s="85" t="s">
        <v>67</v>
      </c>
      <c r="AR92" s="39"/>
      <c r="AS92" s="86" t="s">
        <v>68</v>
      </c>
      <c r="AT92" s="87" t="s">
        <v>69</v>
      </c>
      <c r="AU92" s="87" t="s">
        <v>70</v>
      </c>
      <c r="AV92" s="87" t="s">
        <v>71</v>
      </c>
      <c r="AW92" s="87" t="s">
        <v>72</v>
      </c>
      <c r="AX92" s="87" t="s">
        <v>73</v>
      </c>
      <c r="AY92" s="87" t="s">
        <v>74</v>
      </c>
      <c r="AZ92" s="87" t="s">
        <v>75</v>
      </c>
      <c r="BA92" s="87" t="s">
        <v>76</v>
      </c>
      <c r="BB92" s="87" t="s">
        <v>77</v>
      </c>
      <c r="BC92" s="87" t="s">
        <v>78</v>
      </c>
      <c r="BD92" s="88" t="s">
        <v>79</v>
      </c>
      <c r="BE92" s="38"/>
    </row>
    <row r="93" s="2" customFormat="1" ht="10.8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9"/>
      <c r="AS93" s="89"/>
      <c r="AT93" s="90"/>
      <c r="AU93" s="90"/>
      <c r="AV93" s="90"/>
      <c r="AW93" s="90"/>
      <c r="AX93" s="90"/>
      <c r="AY93" s="90"/>
      <c r="AZ93" s="90"/>
      <c r="BA93" s="90"/>
      <c r="BB93" s="90"/>
      <c r="BC93" s="90"/>
      <c r="BD93" s="91"/>
      <c r="BE93" s="38"/>
    </row>
    <row r="94" s="6" customFormat="1" ht="32.4" customHeight="1">
      <c r="A94" s="6"/>
      <c r="B94" s="92"/>
      <c r="C94" s="93" t="s">
        <v>80</v>
      </c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W94" s="94"/>
      <c r="X94" s="94"/>
      <c r="Y94" s="94"/>
      <c r="Z94" s="94"/>
      <c r="AA94" s="94"/>
      <c r="AB94" s="94"/>
      <c r="AC94" s="94"/>
      <c r="AD94" s="94"/>
      <c r="AE94" s="94"/>
      <c r="AF94" s="94"/>
      <c r="AG94" s="95">
        <f>ROUND(AG95,2)</f>
        <v>0</v>
      </c>
      <c r="AH94" s="95"/>
      <c r="AI94" s="95"/>
      <c r="AJ94" s="95"/>
      <c r="AK94" s="95"/>
      <c r="AL94" s="95"/>
      <c r="AM94" s="95"/>
      <c r="AN94" s="96">
        <f>SUM(AG94,AT94)</f>
        <v>0</v>
      </c>
      <c r="AO94" s="96"/>
      <c r="AP94" s="96"/>
      <c r="AQ94" s="97" t="s">
        <v>1</v>
      </c>
      <c r="AR94" s="92"/>
      <c r="AS94" s="98">
        <f>ROUND(AS95,2)</f>
        <v>0</v>
      </c>
      <c r="AT94" s="99">
        <f>ROUND(SUM(AV94:AW94),2)</f>
        <v>0</v>
      </c>
      <c r="AU94" s="100">
        <f>ROUND(AU95,5)</f>
        <v>0</v>
      </c>
      <c r="AV94" s="99">
        <f>ROUND(AZ94*L29,2)</f>
        <v>0</v>
      </c>
      <c r="AW94" s="99">
        <f>ROUND(BA94*L30,2)</f>
        <v>0</v>
      </c>
      <c r="AX94" s="99">
        <f>ROUND(BB94*L29,2)</f>
        <v>0</v>
      </c>
      <c r="AY94" s="99">
        <f>ROUND(BC94*L30,2)</f>
        <v>0</v>
      </c>
      <c r="AZ94" s="99">
        <f>ROUND(AZ95,2)</f>
        <v>0</v>
      </c>
      <c r="BA94" s="99">
        <f>ROUND(BA95,2)</f>
        <v>0</v>
      </c>
      <c r="BB94" s="99">
        <f>ROUND(BB95,2)</f>
        <v>0</v>
      </c>
      <c r="BC94" s="99">
        <f>ROUND(BC95,2)</f>
        <v>0</v>
      </c>
      <c r="BD94" s="101">
        <f>ROUND(BD95,2)</f>
        <v>0</v>
      </c>
      <c r="BE94" s="6"/>
      <c r="BS94" s="102" t="s">
        <v>81</v>
      </c>
      <c r="BT94" s="102" t="s">
        <v>82</v>
      </c>
      <c r="BV94" s="102" t="s">
        <v>83</v>
      </c>
      <c r="BW94" s="102" t="s">
        <v>4</v>
      </c>
      <c r="BX94" s="102" t="s">
        <v>84</v>
      </c>
      <c r="CL94" s="102" t="s">
        <v>1</v>
      </c>
    </row>
    <row r="95" s="7" customFormat="1" ht="24.75" customHeight="1">
      <c r="A95" s="103" t="s">
        <v>85</v>
      </c>
      <c r="B95" s="104"/>
      <c r="C95" s="105"/>
      <c r="D95" s="106" t="s">
        <v>15</v>
      </c>
      <c r="E95" s="106"/>
      <c r="F95" s="106"/>
      <c r="G95" s="106"/>
      <c r="H95" s="106"/>
      <c r="I95" s="107"/>
      <c r="J95" s="106" t="s">
        <v>18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'23-470a - Oprava střechy ...'!J28</f>
        <v>0</v>
      </c>
      <c r="AH95" s="107"/>
      <c r="AI95" s="107"/>
      <c r="AJ95" s="107"/>
      <c r="AK95" s="107"/>
      <c r="AL95" s="107"/>
      <c r="AM95" s="107"/>
      <c r="AN95" s="108">
        <f>SUM(AG95,AT95)</f>
        <v>0</v>
      </c>
      <c r="AO95" s="107"/>
      <c r="AP95" s="107"/>
      <c r="AQ95" s="109" t="s">
        <v>86</v>
      </c>
      <c r="AR95" s="104"/>
      <c r="AS95" s="110">
        <v>0</v>
      </c>
      <c r="AT95" s="111">
        <f>ROUND(SUM(AV95:AW95),2)</f>
        <v>0</v>
      </c>
      <c r="AU95" s="112">
        <f>'23-470a - Oprava střechy ...'!P135</f>
        <v>0</v>
      </c>
      <c r="AV95" s="111">
        <f>'23-470a - Oprava střechy ...'!J31</f>
        <v>0</v>
      </c>
      <c r="AW95" s="111">
        <f>'23-470a - Oprava střechy ...'!J32</f>
        <v>0</v>
      </c>
      <c r="AX95" s="111">
        <f>'23-470a - Oprava střechy ...'!J33</f>
        <v>0</v>
      </c>
      <c r="AY95" s="111">
        <f>'23-470a - Oprava střechy ...'!J34</f>
        <v>0</v>
      </c>
      <c r="AZ95" s="111">
        <f>'23-470a - Oprava střechy ...'!F31</f>
        <v>0</v>
      </c>
      <c r="BA95" s="111">
        <f>'23-470a - Oprava střechy ...'!F32</f>
        <v>0</v>
      </c>
      <c r="BB95" s="111">
        <f>'23-470a - Oprava střechy ...'!F33</f>
        <v>0</v>
      </c>
      <c r="BC95" s="111">
        <f>'23-470a - Oprava střechy ...'!F34</f>
        <v>0</v>
      </c>
      <c r="BD95" s="113">
        <f>'23-470a - Oprava střechy ...'!F35</f>
        <v>0</v>
      </c>
      <c r="BE95" s="7"/>
      <c r="BT95" s="114" t="s">
        <v>87</v>
      </c>
      <c r="BU95" s="114" t="s">
        <v>88</v>
      </c>
      <c r="BV95" s="114" t="s">
        <v>83</v>
      </c>
      <c r="BW95" s="114" t="s">
        <v>4</v>
      </c>
      <c r="BX95" s="114" t="s">
        <v>84</v>
      </c>
      <c r="CL95" s="114" t="s">
        <v>1</v>
      </c>
    </row>
    <row r="96" s="2" customFormat="1" ht="30" customHeight="1">
      <c r="A96" s="38"/>
      <c r="B96" s="39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39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0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  <c r="AM97" s="61"/>
      <c r="AN97" s="61"/>
      <c r="AO97" s="61"/>
      <c r="AP97" s="61"/>
      <c r="AQ97" s="61"/>
      <c r="AR97" s="39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3-470a - Oprava střechy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4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89</v>
      </c>
    </row>
    <row r="4" s="1" customFormat="1" ht="24.96" customHeight="1">
      <c r="B4" s="22"/>
      <c r="D4" s="23" t="s">
        <v>90</v>
      </c>
      <c r="L4" s="22"/>
      <c r="M4" s="115" t="s">
        <v>11</v>
      </c>
      <c r="AT4" s="19" t="s">
        <v>3</v>
      </c>
    </row>
    <row r="5" s="1" customFormat="1" ht="6.96" customHeight="1">
      <c r="B5" s="22"/>
      <c r="L5" s="22"/>
    </row>
    <row r="6" s="2" customFormat="1" ht="12" customHeight="1">
      <c r="A6" s="38"/>
      <c r="B6" s="39"/>
      <c r="C6" s="38"/>
      <c r="D6" s="32" t="s">
        <v>17</v>
      </c>
      <c r="E6" s="38"/>
      <c r="F6" s="38"/>
      <c r="G6" s="38"/>
      <c r="H6" s="38"/>
      <c r="I6" s="38"/>
      <c r="J6" s="38"/>
      <c r="K6" s="38"/>
      <c r="L6" s="55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="2" customFormat="1" ht="16.5" customHeight="1">
      <c r="A7" s="38"/>
      <c r="B7" s="39"/>
      <c r="C7" s="38"/>
      <c r="D7" s="38"/>
      <c r="E7" s="67" t="s">
        <v>18</v>
      </c>
      <c r="F7" s="38"/>
      <c r="G7" s="38"/>
      <c r="H7" s="38"/>
      <c r="I7" s="38"/>
      <c r="J7" s="38"/>
      <c r="K7" s="38"/>
      <c r="L7" s="55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="2" customFormat="1">
      <c r="A8" s="38"/>
      <c r="B8" s="39"/>
      <c r="C8" s="38"/>
      <c r="D8" s="38"/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2" customHeight="1">
      <c r="A9" s="38"/>
      <c r="B9" s="39"/>
      <c r="C9" s="38"/>
      <c r="D9" s="32" t="s">
        <v>19</v>
      </c>
      <c r="E9" s="38"/>
      <c r="F9" s="27" t="s">
        <v>1</v>
      </c>
      <c r="G9" s="38"/>
      <c r="H9" s="38"/>
      <c r="I9" s="32" t="s">
        <v>20</v>
      </c>
      <c r="J9" s="27" t="s">
        <v>1</v>
      </c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39"/>
      <c r="C10" s="38"/>
      <c r="D10" s="32" t="s">
        <v>21</v>
      </c>
      <c r="E10" s="38"/>
      <c r="F10" s="27" t="s">
        <v>22</v>
      </c>
      <c r="G10" s="38"/>
      <c r="H10" s="38"/>
      <c r="I10" s="32" t="s">
        <v>23</v>
      </c>
      <c r="J10" s="69" t="str">
        <f>'Rekapitulace stavby'!AN8</f>
        <v>4. 1. 2024</v>
      </c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0.8" customHeight="1">
      <c r="A11" s="38"/>
      <c r="B11" s="39"/>
      <c r="C11" s="38"/>
      <c r="D11" s="38"/>
      <c r="E11" s="38"/>
      <c r="F11" s="38"/>
      <c r="G11" s="38"/>
      <c r="H11" s="38"/>
      <c r="I11" s="38"/>
      <c r="J11" s="38"/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25</v>
      </c>
      <c r="E12" s="38"/>
      <c r="F12" s="38"/>
      <c r="G12" s="38"/>
      <c r="H12" s="38"/>
      <c r="I12" s="32" t="s">
        <v>26</v>
      </c>
      <c r="J12" s="27" t="s">
        <v>27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8" customHeight="1">
      <c r="A13" s="38"/>
      <c r="B13" s="39"/>
      <c r="C13" s="38"/>
      <c r="D13" s="38"/>
      <c r="E13" s="27" t="s">
        <v>28</v>
      </c>
      <c r="F13" s="38"/>
      <c r="G13" s="38"/>
      <c r="H13" s="38"/>
      <c r="I13" s="32" t="s">
        <v>29</v>
      </c>
      <c r="J13" s="27" t="s">
        <v>30</v>
      </c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6.96" customHeight="1">
      <c r="A14" s="38"/>
      <c r="B14" s="39"/>
      <c r="C14" s="38"/>
      <c r="D14" s="38"/>
      <c r="E14" s="38"/>
      <c r="F14" s="38"/>
      <c r="G14" s="38"/>
      <c r="H14" s="38"/>
      <c r="I14" s="38"/>
      <c r="J14" s="38"/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39"/>
      <c r="C15" s="38"/>
      <c r="D15" s="32" t="s">
        <v>31</v>
      </c>
      <c r="E15" s="38"/>
      <c r="F15" s="38"/>
      <c r="G15" s="38"/>
      <c r="H15" s="38"/>
      <c r="I15" s="32" t="s">
        <v>26</v>
      </c>
      <c r="J15" s="33" t="str">
        <f>'Rekapitulace stavby'!AN13</f>
        <v>Vyplň údaj</v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8" customHeight="1">
      <c r="A16" s="38"/>
      <c r="B16" s="39"/>
      <c r="C16" s="38"/>
      <c r="D16" s="38"/>
      <c r="E16" s="33" t="str">
        <f>'Rekapitulace stavby'!E14</f>
        <v>Vyplň údaj</v>
      </c>
      <c r="F16" s="27"/>
      <c r="G16" s="27"/>
      <c r="H16" s="27"/>
      <c r="I16" s="32" t="s">
        <v>29</v>
      </c>
      <c r="J16" s="33" t="str">
        <f>'Rekapitulace stavby'!AN14</f>
        <v>Vyplň údaj</v>
      </c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6.96" customHeight="1">
      <c r="A17" s="38"/>
      <c r="B17" s="39"/>
      <c r="C17" s="38"/>
      <c r="D17" s="38"/>
      <c r="E17" s="38"/>
      <c r="F17" s="38"/>
      <c r="G17" s="38"/>
      <c r="H17" s="38"/>
      <c r="I17" s="38"/>
      <c r="J17" s="38"/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39"/>
      <c r="C18" s="38"/>
      <c r="D18" s="32" t="s">
        <v>33</v>
      </c>
      <c r="E18" s="38"/>
      <c r="F18" s="38"/>
      <c r="G18" s="38"/>
      <c r="H18" s="38"/>
      <c r="I18" s="32" t="s">
        <v>26</v>
      </c>
      <c r="J18" s="27" t="s">
        <v>34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39"/>
      <c r="C19" s="38"/>
      <c r="D19" s="38"/>
      <c r="E19" s="27" t="s">
        <v>35</v>
      </c>
      <c r="F19" s="38"/>
      <c r="G19" s="38"/>
      <c r="H19" s="38"/>
      <c r="I19" s="32" t="s">
        <v>29</v>
      </c>
      <c r="J19" s="27" t="s">
        <v>36</v>
      </c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39"/>
      <c r="C20" s="38"/>
      <c r="D20" s="38"/>
      <c r="E20" s="38"/>
      <c r="F20" s="38"/>
      <c r="G20" s="38"/>
      <c r="H20" s="38"/>
      <c r="I20" s="38"/>
      <c r="J20" s="38"/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39"/>
      <c r="C21" s="38"/>
      <c r="D21" s="32" t="s">
        <v>38</v>
      </c>
      <c r="E21" s="38"/>
      <c r="F21" s="38"/>
      <c r="G21" s="38"/>
      <c r="H21" s="38"/>
      <c r="I21" s="32" t="s">
        <v>26</v>
      </c>
      <c r="J21" s="27" t="s">
        <v>1</v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39"/>
      <c r="C22" s="38"/>
      <c r="D22" s="38"/>
      <c r="E22" s="27" t="s">
        <v>39</v>
      </c>
      <c r="F22" s="38"/>
      <c r="G22" s="38"/>
      <c r="H22" s="38"/>
      <c r="I22" s="32" t="s">
        <v>29</v>
      </c>
      <c r="J22" s="27" t="s">
        <v>1</v>
      </c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39"/>
      <c r="C23" s="38"/>
      <c r="D23" s="38"/>
      <c r="E23" s="38"/>
      <c r="F23" s="38"/>
      <c r="G23" s="38"/>
      <c r="H23" s="38"/>
      <c r="I23" s="38"/>
      <c r="J23" s="38"/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39"/>
      <c r="C24" s="38"/>
      <c r="D24" s="32" t="s">
        <v>40</v>
      </c>
      <c r="E24" s="38"/>
      <c r="F24" s="38"/>
      <c r="G24" s="38"/>
      <c r="H24" s="38"/>
      <c r="I24" s="38"/>
      <c r="J24" s="38"/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8" customFormat="1" ht="95.25" customHeight="1">
      <c r="A25" s="116"/>
      <c r="B25" s="117"/>
      <c r="C25" s="116"/>
      <c r="D25" s="116"/>
      <c r="E25" s="36" t="s">
        <v>91</v>
      </c>
      <c r="F25" s="36"/>
      <c r="G25" s="36"/>
      <c r="H25" s="36"/>
      <c r="I25" s="116"/>
      <c r="J25" s="116"/>
      <c r="K25" s="116"/>
      <c r="L25" s="118"/>
      <c r="S25" s="116"/>
      <c r="T25" s="116"/>
      <c r="U25" s="116"/>
      <c r="V25" s="116"/>
      <c r="W25" s="116"/>
      <c r="X25" s="116"/>
      <c r="Y25" s="116"/>
      <c r="Z25" s="116"/>
      <c r="AA25" s="116"/>
      <c r="AB25" s="116"/>
      <c r="AC25" s="116"/>
      <c r="AD25" s="116"/>
      <c r="AE25" s="116"/>
    </row>
    <row r="26" s="2" customFormat="1" ht="6.96" customHeight="1">
      <c r="A26" s="38"/>
      <c r="B26" s="39"/>
      <c r="C26" s="38"/>
      <c r="D26" s="38"/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39"/>
      <c r="C27" s="38"/>
      <c r="D27" s="90"/>
      <c r="E27" s="90"/>
      <c r="F27" s="90"/>
      <c r="G27" s="90"/>
      <c r="H27" s="90"/>
      <c r="I27" s="90"/>
      <c r="J27" s="90"/>
      <c r="K27" s="90"/>
      <c r="L27" s="5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25.44" customHeight="1">
      <c r="A28" s="38"/>
      <c r="B28" s="39"/>
      <c r="C28" s="38"/>
      <c r="D28" s="119" t="s">
        <v>42</v>
      </c>
      <c r="E28" s="38"/>
      <c r="F28" s="38"/>
      <c r="G28" s="38"/>
      <c r="H28" s="38"/>
      <c r="I28" s="38"/>
      <c r="J28" s="96">
        <f>ROUND(J135, 2)</f>
        <v>0</v>
      </c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39"/>
      <c r="C30" s="38"/>
      <c r="D30" s="38"/>
      <c r="E30" s="38"/>
      <c r="F30" s="43" t="s">
        <v>44</v>
      </c>
      <c r="G30" s="38"/>
      <c r="H30" s="38"/>
      <c r="I30" s="43" t="s">
        <v>43</v>
      </c>
      <c r="J30" s="43" t="s">
        <v>45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39"/>
      <c r="C31" s="38"/>
      <c r="D31" s="120" t="s">
        <v>46</v>
      </c>
      <c r="E31" s="32" t="s">
        <v>47</v>
      </c>
      <c r="F31" s="121">
        <f>ROUND((ROUND((SUM(BE135:BE613)),  2) + SUM(BE615:BE634)), 2)</f>
        <v>0</v>
      </c>
      <c r="G31" s="38"/>
      <c r="H31" s="38"/>
      <c r="I31" s="122">
        <v>0.20999999999999999</v>
      </c>
      <c r="J31" s="121">
        <f>ROUND((ROUND(((SUM(BE135:BE613))*I31),  2) + (SUM(BE615:BE634)*I31)), 2)</f>
        <v>0</v>
      </c>
      <c r="K31" s="38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2" t="s">
        <v>48</v>
      </c>
      <c r="F32" s="121">
        <f>ROUND((ROUND((SUM(BF135:BF613)),  2) + SUM(BF615:BF634)), 2)</f>
        <v>0</v>
      </c>
      <c r="G32" s="38"/>
      <c r="H32" s="38"/>
      <c r="I32" s="122">
        <v>0.14999999999999999</v>
      </c>
      <c r="J32" s="121">
        <f>ROUND((ROUND(((SUM(BF135:BF613))*I32),  2) + (SUM(BF615:BF634)*I32)), 2)</f>
        <v>0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39"/>
      <c r="C33" s="38"/>
      <c r="D33" s="38"/>
      <c r="E33" s="32" t="s">
        <v>49</v>
      </c>
      <c r="F33" s="121">
        <f>ROUND((ROUND((SUM(BG135:BG613)),  2) + SUM(BG615:BG634)), 2)</f>
        <v>0</v>
      </c>
      <c r="G33" s="38"/>
      <c r="H33" s="38"/>
      <c r="I33" s="122">
        <v>0.20999999999999999</v>
      </c>
      <c r="J33" s="121">
        <f>0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39"/>
      <c r="C34" s="38"/>
      <c r="D34" s="38"/>
      <c r="E34" s="32" t="s">
        <v>50</v>
      </c>
      <c r="F34" s="121">
        <f>ROUND((ROUND((SUM(BH135:BH613)),  2) + SUM(BH615:BH634)), 2)</f>
        <v>0</v>
      </c>
      <c r="G34" s="38"/>
      <c r="H34" s="38"/>
      <c r="I34" s="122">
        <v>0.14999999999999999</v>
      </c>
      <c r="J34" s="121">
        <f>0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51</v>
      </c>
      <c r="F35" s="121">
        <f>ROUND((ROUND((SUM(BI135:BI613)),  2) + SUM(BI615:BI634)), 2)</f>
        <v>0</v>
      </c>
      <c r="G35" s="38"/>
      <c r="H35" s="38"/>
      <c r="I35" s="122">
        <v>0</v>
      </c>
      <c r="J35" s="121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25.44" customHeight="1">
      <c r="A37" s="38"/>
      <c r="B37" s="39"/>
      <c r="C37" s="123"/>
      <c r="D37" s="124" t="s">
        <v>52</v>
      </c>
      <c r="E37" s="81"/>
      <c r="F37" s="81"/>
      <c r="G37" s="125" t="s">
        <v>53</v>
      </c>
      <c r="H37" s="126" t="s">
        <v>54</v>
      </c>
      <c r="I37" s="81"/>
      <c r="J37" s="127">
        <f>SUM(J28:J35)</f>
        <v>0</v>
      </c>
      <c r="K37" s="12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1" customFormat="1" ht="14.4" customHeight="1">
      <c r="B39" s="22"/>
      <c r="L39" s="22"/>
    </row>
    <row r="40" s="1" customFormat="1" ht="14.4" customHeight="1">
      <c r="B40" s="22"/>
      <c r="L40" s="22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55</v>
      </c>
      <c r="E50" s="57"/>
      <c r="F50" s="57"/>
      <c r="G50" s="56" t="s">
        <v>56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57</v>
      </c>
      <c r="E61" s="41"/>
      <c r="F61" s="129" t="s">
        <v>58</v>
      </c>
      <c r="G61" s="58" t="s">
        <v>57</v>
      </c>
      <c r="H61" s="41"/>
      <c r="I61" s="41"/>
      <c r="J61" s="130" t="s">
        <v>58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59</v>
      </c>
      <c r="E65" s="59"/>
      <c r="F65" s="59"/>
      <c r="G65" s="56" t="s">
        <v>60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57</v>
      </c>
      <c r="E76" s="41"/>
      <c r="F76" s="129" t="s">
        <v>58</v>
      </c>
      <c r="G76" s="58" t="s">
        <v>57</v>
      </c>
      <c r="H76" s="41"/>
      <c r="I76" s="41"/>
      <c r="J76" s="130" t="s">
        <v>58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92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17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67" t="str">
        <f>E7</f>
        <v>Oprava střechy Hálkovo městské divadlo Nymburk</v>
      </c>
      <c r="F85" s="38"/>
      <c r="G85" s="38"/>
      <c r="H85" s="38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38"/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21</v>
      </c>
      <c r="D87" s="38"/>
      <c r="E87" s="38"/>
      <c r="F87" s="27" t="str">
        <f>F10</f>
        <v>Tyršova 5/7, Nymburk</v>
      </c>
      <c r="G87" s="38"/>
      <c r="H87" s="38"/>
      <c r="I87" s="32" t="s">
        <v>23</v>
      </c>
      <c r="J87" s="69" t="str">
        <f>IF(J10="","",J10)</f>
        <v>4. 1. 2024</v>
      </c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25</v>
      </c>
      <c r="D89" s="38"/>
      <c r="E89" s="38"/>
      <c r="F89" s="27" t="str">
        <f>E13</f>
        <v>Město Nymburk, Náměstí Přemyslovců 163/20, Nymburk</v>
      </c>
      <c r="G89" s="38"/>
      <c r="H89" s="38"/>
      <c r="I89" s="32" t="s">
        <v>33</v>
      </c>
      <c r="J89" s="36" t="str">
        <f>E19</f>
        <v>DEKPROJEKT s.r.o.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31</v>
      </c>
      <c r="D90" s="38"/>
      <c r="E90" s="38"/>
      <c r="F90" s="27" t="str">
        <f>IF(E16="","",E16)</f>
        <v>Vyplň údaj</v>
      </c>
      <c r="G90" s="38"/>
      <c r="H90" s="38"/>
      <c r="I90" s="32" t="s">
        <v>38</v>
      </c>
      <c r="J90" s="36" t="str">
        <f>E22</f>
        <v>Ing. Petr Kopecký</v>
      </c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38"/>
      <c r="D91" s="38"/>
      <c r="E91" s="38"/>
      <c r="F91" s="38"/>
      <c r="G91" s="38"/>
      <c r="H91" s="38"/>
      <c r="I91" s="38"/>
      <c r="J91" s="38"/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9.28" customHeight="1">
      <c r="A92" s="38"/>
      <c r="B92" s="39"/>
      <c r="C92" s="131" t="s">
        <v>93</v>
      </c>
      <c r="D92" s="123"/>
      <c r="E92" s="123"/>
      <c r="F92" s="123"/>
      <c r="G92" s="123"/>
      <c r="H92" s="123"/>
      <c r="I92" s="123"/>
      <c r="J92" s="132" t="s">
        <v>94</v>
      </c>
      <c r="K92" s="123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2.8" customHeight="1">
      <c r="A94" s="38"/>
      <c r="B94" s="39"/>
      <c r="C94" s="133" t="s">
        <v>95</v>
      </c>
      <c r="D94" s="38"/>
      <c r="E94" s="38"/>
      <c r="F94" s="38"/>
      <c r="G94" s="38"/>
      <c r="H94" s="38"/>
      <c r="I94" s="38"/>
      <c r="J94" s="96">
        <f>J135</f>
        <v>0</v>
      </c>
      <c r="K94" s="38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U94" s="19" t="s">
        <v>96</v>
      </c>
    </row>
    <row r="95" s="9" customFormat="1" ht="24.96" customHeight="1">
      <c r="A95" s="9"/>
      <c r="B95" s="134"/>
      <c r="C95" s="9"/>
      <c r="D95" s="135" t="s">
        <v>97</v>
      </c>
      <c r="E95" s="136"/>
      <c r="F95" s="136"/>
      <c r="G95" s="136"/>
      <c r="H95" s="136"/>
      <c r="I95" s="136"/>
      <c r="J95" s="137">
        <f>J136</f>
        <v>0</v>
      </c>
      <c r="K95" s="9"/>
      <c r="L95" s="134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38"/>
      <c r="C96" s="10"/>
      <c r="D96" s="139" t="s">
        <v>98</v>
      </c>
      <c r="E96" s="140"/>
      <c r="F96" s="140"/>
      <c r="G96" s="140"/>
      <c r="H96" s="140"/>
      <c r="I96" s="140"/>
      <c r="J96" s="141">
        <f>J137</f>
        <v>0</v>
      </c>
      <c r="K96" s="10"/>
      <c r="L96" s="138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38"/>
      <c r="C97" s="10"/>
      <c r="D97" s="139" t="s">
        <v>99</v>
      </c>
      <c r="E97" s="140"/>
      <c r="F97" s="140"/>
      <c r="G97" s="140"/>
      <c r="H97" s="140"/>
      <c r="I97" s="140"/>
      <c r="J97" s="141">
        <f>J161</f>
        <v>0</v>
      </c>
      <c r="K97" s="10"/>
      <c r="L97" s="138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38"/>
      <c r="C98" s="10"/>
      <c r="D98" s="139" t="s">
        <v>100</v>
      </c>
      <c r="E98" s="140"/>
      <c r="F98" s="140"/>
      <c r="G98" s="140"/>
      <c r="H98" s="140"/>
      <c r="I98" s="140"/>
      <c r="J98" s="141">
        <f>J182</f>
        <v>0</v>
      </c>
      <c r="K98" s="10"/>
      <c r="L98" s="13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8"/>
      <c r="C99" s="10"/>
      <c r="D99" s="139" t="s">
        <v>101</v>
      </c>
      <c r="E99" s="140"/>
      <c r="F99" s="140"/>
      <c r="G99" s="140"/>
      <c r="H99" s="140"/>
      <c r="I99" s="140"/>
      <c r="J99" s="141">
        <f>J258</f>
        <v>0</v>
      </c>
      <c r="K99" s="10"/>
      <c r="L99" s="13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8"/>
      <c r="C100" s="10"/>
      <c r="D100" s="139" t="s">
        <v>102</v>
      </c>
      <c r="E100" s="140"/>
      <c r="F100" s="140"/>
      <c r="G100" s="140"/>
      <c r="H100" s="140"/>
      <c r="I100" s="140"/>
      <c r="J100" s="141">
        <f>J265</f>
        <v>0</v>
      </c>
      <c r="K100" s="10"/>
      <c r="L100" s="13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34"/>
      <c r="C101" s="9"/>
      <c r="D101" s="135" t="s">
        <v>103</v>
      </c>
      <c r="E101" s="136"/>
      <c r="F101" s="136"/>
      <c r="G101" s="136"/>
      <c r="H101" s="136"/>
      <c r="I101" s="136"/>
      <c r="J101" s="137">
        <f>J267</f>
        <v>0</v>
      </c>
      <c r="K101" s="9"/>
      <c r="L101" s="13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38"/>
      <c r="C102" s="10"/>
      <c r="D102" s="139" t="s">
        <v>104</v>
      </c>
      <c r="E102" s="140"/>
      <c r="F102" s="140"/>
      <c r="G102" s="140"/>
      <c r="H102" s="140"/>
      <c r="I102" s="140"/>
      <c r="J102" s="141">
        <f>J268</f>
        <v>0</v>
      </c>
      <c r="K102" s="10"/>
      <c r="L102" s="13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38"/>
      <c r="C103" s="10"/>
      <c r="D103" s="139" t="s">
        <v>105</v>
      </c>
      <c r="E103" s="140"/>
      <c r="F103" s="140"/>
      <c r="G103" s="140"/>
      <c r="H103" s="140"/>
      <c r="I103" s="140"/>
      <c r="J103" s="141">
        <f>J437</f>
        <v>0</v>
      </c>
      <c r="K103" s="10"/>
      <c r="L103" s="13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38"/>
      <c r="C104" s="10"/>
      <c r="D104" s="139" t="s">
        <v>106</v>
      </c>
      <c r="E104" s="140"/>
      <c r="F104" s="140"/>
      <c r="G104" s="140"/>
      <c r="H104" s="140"/>
      <c r="I104" s="140"/>
      <c r="J104" s="141">
        <f>J460</f>
        <v>0</v>
      </c>
      <c r="K104" s="10"/>
      <c r="L104" s="13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38"/>
      <c r="C105" s="10"/>
      <c r="D105" s="139" t="s">
        <v>107</v>
      </c>
      <c r="E105" s="140"/>
      <c r="F105" s="140"/>
      <c r="G105" s="140"/>
      <c r="H105" s="140"/>
      <c r="I105" s="140"/>
      <c r="J105" s="141">
        <f>J466</f>
        <v>0</v>
      </c>
      <c r="K105" s="10"/>
      <c r="L105" s="13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38"/>
      <c r="C106" s="10"/>
      <c r="D106" s="139" t="s">
        <v>108</v>
      </c>
      <c r="E106" s="140"/>
      <c r="F106" s="140"/>
      <c r="G106" s="140"/>
      <c r="H106" s="140"/>
      <c r="I106" s="140"/>
      <c r="J106" s="141">
        <f>J468</f>
        <v>0</v>
      </c>
      <c r="K106" s="10"/>
      <c r="L106" s="13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38"/>
      <c r="C107" s="10"/>
      <c r="D107" s="139" t="s">
        <v>109</v>
      </c>
      <c r="E107" s="140"/>
      <c r="F107" s="140"/>
      <c r="G107" s="140"/>
      <c r="H107" s="140"/>
      <c r="I107" s="140"/>
      <c r="J107" s="141">
        <f>J471</f>
        <v>0</v>
      </c>
      <c r="K107" s="10"/>
      <c r="L107" s="13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38"/>
      <c r="C108" s="10"/>
      <c r="D108" s="139" t="s">
        <v>110</v>
      </c>
      <c r="E108" s="140"/>
      <c r="F108" s="140"/>
      <c r="G108" s="140"/>
      <c r="H108" s="140"/>
      <c r="I108" s="140"/>
      <c r="J108" s="141">
        <f>J497</f>
        <v>0</v>
      </c>
      <c r="K108" s="10"/>
      <c r="L108" s="13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38"/>
      <c r="C109" s="10"/>
      <c r="D109" s="139" t="s">
        <v>111</v>
      </c>
      <c r="E109" s="140"/>
      <c r="F109" s="140"/>
      <c r="G109" s="140"/>
      <c r="H109" s="140"/>
      <c r="I109" s="140"/>
      <c r="J109" s="141">
        <f>J560</f>
        <v>0</v>
      </c>
      <c r="K109" s="10"/>
      <c r="L109" s="13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38"/>
      <c r="C110" s="10"/>
      <c r="D110" s="139" t="s">
        <v>112</v>
      </c>
      <c r="E110" s="140"/>
      <c r="F110" s="140"/>
      <c r="G110" s="140"/>
      <c r="H110" s="140"/>
      <c r="I110" s="140"/>
      <c r="J110" s="141">
        <f>J583</f>
        <v>0</v>
      </c>
      <c r="K110" s="10"/>
      <c r="L110" s="13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34"/>
      <c r="C111" s="9"/>
      <c r="D111" s="135" t="s">
        <v>113</v>
      </c>
      <c r="E111" s="136"/>
      <c r="F111" s="136"/>
      <c r="G111" s="136"/>
      <c r="H111" s="136"/>
      <c r="I111" s="136"/>
      <c r="J111" s="137">
        <f>J601</f>
        <v>0</v>
      </c>
      <c r="K111" s="9"/>
      <c r="L111" s="134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0" customFormat="1" ht="19.92" customHeight="1">
      <c r="A112" s="10"/>
      <c r="B112" s="138"/>
      <c r="C112" s="10"/>
      <c r="D112" s="139" t="s">
        <v>114</v>
      </c>
      <c r="E112" s="140"/>
      <c r="F112" s="140"/>
      <c r="G112" s="140"/>
      <c r="H112" s="140"/>
      <c r="I112" s="140"/>
      <c r="J112" s="141">
        <f>J602</f>
        <v>0</v>
      </c>
      <c r="K112" s="10"/>
      <c r="L112" s="138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38"/>
      <c r="C113" s="10"/>
      <c r="D113" s="139" t="s">
        <v>115</v>
      </c>
      <c r="E113" s="140"/>
      <c r="F113" s="140"/>
      <c r="G113" s="140"/>
      <c r="H113" s="140"/>
      <c r="I113" s="140"/>
      <c r="J113" s="141">
        <f>J605</f>
        <v>0</v>
      </c>
      <c r="K113" s="10"/>
      <c r="L113" s="138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38"/>
      <c r="C114" s="10"/>
      <c r="D114" s="139" t="s">
        <v>116</v>
      </c>
      <c r="E114" s="140"/>
      <c r="F114" s="140"/>
      <c r="G114" s="140"/>
      <c r="H114" s="140"/>
      <c r="I114" s="140"/>
      <c r="J114" s="141">
        <f>J607</f>
        <v>0</v>
      </c>
      <c r="K114" s="10"/>
      <c r="L114" s="138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38"/>
      <c r="C115" s="10"/>
      <c r="D115" s="139" t="s">
        <v>117</v>
      </c>
      <c r="E115" s="140"/>
      <c r="F115" s="140"/>
      <c r="G115" s="140"/>
      <c r="H115" s="140"/>
      <c r="I115" s="140"/>
      <c r="J115" s="141">
        <f>J609</f>
        <v>0</v>
      </c>
      <c r="K115" s="10"/>
      <c r="L115" s="138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38"/>
      <c r="C116" s="10"/>
      <c r="D116" s="139" t="s">
        <v>118</v>
      </c>
      <c r="E116" s="140"/>
      <c r="F116" s="140"/>
      <c r="G116" s="140"/>
      <c r="H116" s="140"/>
      <c r="I116" s="140"/>
      <c r="J116" s="141">
        <f>J612</f>
        <v>0</v>
      </c>
      <c r="K116" s="10"/>
      <c r="L116" s="138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9" customFormat="1" ht="21.84" customHeight="1">
      <c r="A117" s="9"/>
      <c r="B117" s="134"/>
      <c r="C117" s="9"/>
      <c r="D117" s="142" t="s">
        <v>119</v>
      </c>
      <c r="E117" s="9"/>
      <c r="F117" s="9"/>
      <c r="G117" s="9"/>
      <c r="H117" s="9"/>
      <c r="I117" s="9"/>
      <c r="J117" s="143">
        <f>J614</f>
        <v>0</v>
      </c>
      <c r="K117" s="9"/>
      <c r="L117" s="134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s="2" customFormat="1" ht="21.84" customHeight="1">
      <c r="A118" s="38"/>
      <c r="B118" s="39"/>
      <c r="C118" s="38"/>
      <c r="D118" s="38"/>
      <c r="E118" s="38"/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60"/>
      <c r="C119" s="61"/>
      <c r="D119" s="61"/>
      <c r="E119" s="61"/>
      <c r="F119" s="61"/>
      <c r="G119" s="61"/>
      <c r="H119" s="61"/>
      <c r="I119" s="61"/>
      <c r="J119" s="61"/>
      <c r="K119" s="61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3" s="2" customFormat="1" ht="6.96" customHeight="1">
      <c r="A123" s="38"/>
      <c r="B123" s="62"/>
      <c r="C123" s="63"/>
      <c r="D123" s="63"/>
      <c r="E123" s="63"/>
      <c r="F123" s="63"/>
      <c r="G123" s="63"/>
      <c r="H123" s="63"/>
      <c r="I123" s="63"/>
      <c r="J123" s="63"/>
      <c r="K123" s="63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24.96" customHeight="1">
      <c r="A124" s="38"/>
      <c r="B124" s="39"/>
      <c r="C124" s="23" t="s">
        <v>120</v>
      </c>
      <c r="D124" s="38"/>
      <c r="E124" s="38"/>
      <c r="F124" s="38"/>
      <c r="G124" s="38"/>
      <c r="H124" s="38"/>
      <c r="I124" s="38"/>
      <c r="J124" s="38"/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38"/>
      <c r="D125" s="38"/>
      <c r="E125" s="38"/>
      <c r="F125" s="38"/>
      <c r="G125" s="38"/>
      <c r="H125" s="38"/>
      <c r="I125" s="38"/>
      <c r="J125" s="38"/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17</v>
      </c>
      <c r="D126" s="38"/>
      <c r="E126" s="38"/>
      <c r="F126" s="38"/>
      <c r="G126" s="38"/>
      <c r="H126" s="38"/>
      <c r="I126" s="38"/>
      <c r="J126" s="38"/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6.5" customHeight="1">
      <c r="A127" s="38"/>
      <c r="B127" s="39"/>
      <c r="C127" s="38"/>
      <c r="D127" s="38"/>
      <c r="E127" s="67" t="str">
        <f>E7</f>
        <v>Oprava střechy Hálkovo městské divadlo Nymburk</v>
      </c>
      <c r="F127" s="38"/>
      <c r="G127" s="38"/>
      <c r="H127" s="38"/>
      <c r="I127" s="38"/>
      <c r="J127" s="38"/>
      <c r="K127" s="38"/>
      <c r="L127" s="55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38"/>
      <c r="D128" s="38"/>
      <c r="E128" s="38"/>
      <c r="F128" s="38"/>
      <c r="G128" s="38"/>
      <c r="H128" s="38"/>
      <c r="I128" s="38"/>
      <c r="J128" s="38"/>
      <c r="K128" s="38"/>
      <c r="L128" s="55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2" t="s">
        <v>21</v>
      </c>
      <c r="D129" s="38"/>
      <c r="E129" s="38"/>
      <c r="F129" s="27" t="str">
        <f>F10</f>
        <v>Tyršova 5/7, Nymburk</v>
      </c>
      <c r="G129" s="38"/>
      <c r="H129" s="38"/>
      <c r="I129" s="32" t="s">
        <v>23</v>
      </c>
      <c r="J129" s="69" t="str">
        <f>IF(J10="","",J10)</f>
        <v>4. 1. 2024</v>
      </c>
      <c r="K129" s="38"/>
      <c r="L129" s="55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38"/>
      <c r="D130" s="38"/>
      <c r="E130" s="38"/>
      <c r="F130" s="38"/>
      <c r="G130" s="38"/>
      <c r="H130" s="38"/>
      <c r="I130" s="38"/>
      <c r="J130" s="38"/>
      <c r="K130" s="38"/>
      <c r="L130" s="55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5.15" customHeight="1">
      <c r="A131" s="38"/>
      <c r="B131" s="39"/>
      <c r="C131" s="32" t="s">
        <v>25</v>
      </c>
      <c r="D131" s="38"/>
      <c r="E131" s="38"/>
      <c r="F131" s="27" t="str">
        <f>E13</f>
        <v>Město Nymburk, Náměstí Přemyslovců 163/20, Nymburk</v>
      </c>
      <c r="G131" s="38"/>
      <c r="H131" s="38"/>
      <c r="I131" s="32" t="s">
        <v>33</v>
      </c>
      <c r="J131" s="36" t="str">
        <f>E19</f>
        <v>DEKPROJEKT s.r.o.</v>
      </c>
      <c r="K131" s="38"/>
      <c r="L131" s="55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5.15" customHeight="1">
      <c r="A132" s="38"/>
      <c r="B132" s="39"/>
      <c r="C132" s="32" t="s">
        <v>31</v>
      </c>
      <c r="D132" s="38"/>
      <c r="E132" s="38"/>
      <c r="F132" s="27" t="str">
        <f>IF(E16="","",E16)</f>
        <v>Vyplň údaj</v>
      </c>
      <c r="G132" s="38"/>
      <c r="H132" s="38"/>
      <c r="I132" s="32" t="s">
        <v>38</v>
      </c>
      <c r="J132" s="36" t="str">
        <f>E22</f>
        <v>Ing. Petr Kopecký</v>
      </c>
      <c r="K132" s="38"/>
      <c r="L132" s="55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0.32" customHeight="1">
      <c r="A133" s="38"/>
      <c r="B133" s="39"/>
      <c r="C133" s="38"/>
      <c r="D133" s="38"/>
      <c r="E133" s="38"/>
      <c r="F133" s="38"/>
      <c r="G133" s="38"/>
      <c r="H133" s="38"/>
      <c r="I133" s="38"/>
      <c r="J133" s="38"/>
      <c r="K133" s="38"/>
      <c r="L133" s="55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11" customFormat="1" ht="29.28" customHeight="1">
      <c r="A134" s="144"/>
      <c r="B134" s="145"/>
      <c r="C134" s="146" t="s">
        <v>121</v>
      </c>
      <c r="D134" s="147" t="s">
        <v>67</v>
      </c>
      <c r="E134" s="147" t="s">
        <v>63</v>
      </c>
      <c r="F134" s="147" t="s">
        <v>64</v>
      </c>
      <c r="G134" s="147" t="s">
        <v>122</v>
      </c>
      <c r="H134" s="147" t="s">
        <v>123</v>
      </c>
      <c r="I134" s="147" t="s">
        <v>124</v>
      </c>
      <c r="J134" s="148" t="s">
        <v>94</v>
      </c>
      <c r="K134" s="149" t="s">
        <v>125</v>
      </c>
      <c r="L134" s="150"/>
      <c r="M134" s="86" t="s">
        <v>1</v>
      </c>
      <c r="N134" s="87" t="s">
        <v>46</v>
      </c>
      <c r="O134" s="87" t="s">
        <v>126</v>
      </c>
      <c r="P134" s="87" t="s">
        <v>127</v>
      </c>
      <c r="Q134" s="87" t="s">
        <v>128</v>
      </c>
      <c r="R134" s="87" t="s">
        <v>129</v>
      </c>
      <c r="S134" s="87" t="s">
        <v>130</v>
      </c>
      <c r="T134" s="88" t="s">
        <v>131</v>
      </c>
      <c r="U134" s="144"/>
      <c r="V134" s="144"/>
      <c r="W134" s="144"/>
      <c r="X134" s="144"/>
      <c r="Y134" s="144"/>
      <c r="Z134" s="144"/>
      <c r="AA134" s="144"/>
      <c r="AB134" s="144"/>
      <c r="AC134" s="144"/>
      <c r="AD134" s="144"/>
      <c r="AE134" s="144"/>
    </row>
    <row r="135" s="2" customFormat="1" ht="22.8" customHeight="1">
      <c r="A135" s="38"/>
      <c r="B135" s="39"/>
      <c r="C135" s="93" t="s">
        <v>132</v>
      </c>
      <c r="D135" s="38"/>
      <c r="E135" s="38"/>
      <c r="F135" s="38"/>
      <c r="G135" s="38"/>
      <c r="H135" s="38"/>
      <c r="I135" s="38"/>
      <c r="J135" s="151">
        <f>BK135</f>
        <v>0</v>
      </c>
      <c r="K135" s="38"/>
      <c r="L135" s="39"/>
      <c r="M135" s="89"/>
      <c r="N135" s="73"/>
      <c r="O135" s="90"/>
      <c r="P135" s="152">
        <f>P136+P267+P601+P614</f>
        <v>0</v>
      </c>
      <c r="Q135" s="90"/>
      <c r="R135" s="152">
        <f>R136+R267+R601+R614</f>
        <v>31.75848191</v>
      </c>
      <c r="S135" s="90"/>
      <c r="T135" s="153">
        <f>T136+T267+T601+T614</f>
        <v>12.842763950000002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9" t="s">
        <v>81</v>
      </c>
      <c r="AU135" s="19" t="s">
        <v>96</v>
      </c>
      <c r="BK135" s="154">
        <f>BK136+BK267+BK601+BK614</f>
        <v>0</v>
      </c>
    </row>
    <row r="136" s="12" customFormat="1" ht="25.92" customHeight="1">
      <c r="A136" s="12"/>
      <c r="B136" s="155"/>
      <c r="C136" s="12"/>
      <c r="D136" s="156" t="s">
        <v>81</v>
      </c>
      <c r="E136" s="157" t="s">
        <v>133</v>
      </c>
      <c r="F136" s="157" t="s">
        <v>134</v>
      </c>
      <c r="G136" s="12"/>
      <c r="H136" s="12"/>
      <c r="I136" s="158"/>
      <c r="J136" s="143">
        <f>BK136</f>
        <v>0</v>
      </c>
      <c r="K136" s="12"/>
      <c r="L136" s="155"/>
      <c r="M136" s="159"/>
      <c r="N136" s="160"/>
      <c r="O136" s="160"/>
      <c r="P136" s="161">
        <f>P137+P161+P182+P258+P265</f>
        <v>0</v>
      </c>
      <c r="Q136" s="160"/>
      <c r="R136" s="161">
        <f>R137+R161+R182+R258+R265</f>
        <v>11.168076320000001</v>
      </c>
      <c r="S136" s="160"/>
      <c r="T136" s="162">
        <f>T137+T161+T182+T258+T265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56" t="s">
        <v>87</v>
      </c>
      <c r="AT136" s="163" t="s">
        <v>81</v>
      </c>
      <c r="AU136" s="163" t="s">
        <v>82</v>
      </c>
      <c r="AY136" s="156" t="s">
        <v>135</v>
      </c>
      <c r="BK136" s="164">
        <f>BK137+BK161+BK182+BK258+BK265</f>
        <v>0</v>
      </c>
    </row>
    <row r="137" s="12" customFormat="1" ht="22.8" customHeight="1">
      <c r="A137" s="12"/>
      <c r="B137" s="155"/>
      <c r="C137" s="12"/>
      <c r="D137" s="156" t="s">
        <v>81</v>
      </c>
      <c r="E137" s="165" t="s">
        <v>136</v>
      </c>
      <c r="F137" s="165" t="s">
        <v>137</v>
      </c>
      <c r="G137" s="12"/>
      <c r="H137" s="12"/>
      <c r="I137" s="158"/>
      <c r="J137" s="166">
        <f>BK137</f>
        <v>0</v>
      </c>
      <c r="K137" s="12"/>
      <c r="L137" s="155"/>
      <c r="M137" s="159"/>
      <c r="N137" s="160"/>
      <c r="O137" s="160"/>
      <c r="P137" s="161">
        <f>SUM(P138:P160)</f>
        <v>0</v>
      </c>
      <c r="Q137" s="160"/>
      <c r="R137" s="161">
        <f>SUM(R138:R160)</f>
        <v>10.74182014</v>
      </c>
      <c r="S137" s="160"/>
      <c r="T137" s="162">
        <f>SUM(T138:T160)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56" t="s">
        <v>87</v>
      </c>
      <c r="AT137" s="163" t="s">
        <v>81</v>
      </c>
      <c r="AU137" s="163" t="s">
        <v>87</v>
      </c>
      <c r="AY137" s="156" t="s">
        <v>135</v>
      </c>
      <c r="BK137" s="164">
        <f>SUM(BK138:BK160)</f>
        <v>0</v>
      </c>
    </row>
    <row r="138" s="2" customFormat="1" ht="24.15" customHeight="1">
      <c r="A138" s="38"/>
      <c r="B138" s="167"/>
      <c r="C138" s="168" t="s">
        <v>87</v>
      </c>
      <c r="D138" s="168" t="s">
        <v>138</v>
      </c>
      <c r="E138" s="169" t="s">
        <v>139</v>
      </c>
      <c r="F138" s="170" t="s">
        <v>140</v>
      </c>
      <c r="G138" s="171" t="s">
        <v>141</v>
      </c>
      <c r="H138" s="172">
        <v>0.049000000000000002</v>
      </c>
      <c r="I138" s="173"/>
      <c r="J138" s="174">
        <f>ROUND(I138*H138,2)</f>
        <v>0</v>
      </c>
      <c r="K138" s="175"/>
      <c r="L138" s="39"/>
      <c r="M138" s="176" t="s">
        <v>1</v>
      </c>
      <c r="N138" s="177" t="s">
        <v>47</v>
      </c>
      <c r="O138" s="77"/>
      <c r="P138" s="178">
        <f>O138*H138</f>
        <v>0</v>
      </c>
      <c r="Q138" s="178">
        <v>1.79172</v>
      </c>
      <c r="R138" s="178">
        <f>Q138*H138</f>
        <v>0.087794280000000002</v>
      </c>
      <c r="S138" s="178">
        <v>0</v>
      </c>
      <c r="T138" s="179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80" t="s">
        <v>142</v>
      </c>
      <c r="AT138" s="180" t="s">
        <v>138</v>
      </c>
      <c r="AU138" s="180" t="s">
        <v>89</v>
      </c>
      <c r="AY138" s="19" t="s">
        <v>135</v>
      </c>
      <c r="BE138" s="181">
        <f>IF(N138="základní",J138,0)</f>
        <v>0</v>
      </c>
      <c r="BF138" s="181">
        <f>IF(N138="snížená",J138,0)</f>
        <v>0</v>
      </c>
      <c r="BG138" s="181">
        <f>IF(N138="zákl. přenesená",J138,0)</f>
        <v>0</v>
      </c>
      <c r="BH138" s="181">
        <f>IF(N138="sníž. přenesená",J138,0)</f>
        <v>0</v>
      </c>
      <c r="BI138" s="181">
        <f>IF(N138="nulová",J138,0)</f>
        <v>0</v>
      </c>
      <c r="BJ138" s="19" t="s">
        <v>87</v>
      </c>
      <c r="BK138" s="181">
        <f>ROUND(I138*H138,2)</f>
        <v>0</v>
      </c>
      <c r="BL138" s="19" t="s">
        <v>142</v>
      </c>
      <c r="BM138" s="180" t="s">
        <v>143</v>
      </c>
    </row>
    <row r="139" s="13" customFormat="1">
      <c r="A139" s="13"/>
      <c r="B139" s="182"/>
      <c r="C139" s="13"/>
      <c r="D139" s="183" t="s">
        <v>144</v>
      </c>
      <c r="E139" s="184" t="s">
        <v>1</v>
      </c>
      <c r="F139" s="185" t="s">
        <v>145</v>
      </c>
      <c r="G139" s="13"/>
      <c r="H139" s="186">
        <v>0.049000000000000002</v>
      </c>
      <c r="I139" s="187"/>
      <c r="J139" s="13"/>
      <c r="K139" s="13"/>
      <c r="L139" s="182"/>
      <c r="M139" s="188"/>
      <c r="N139" s="189"/>
      <c r="O139" s="189"/>
      <c r="P139" s="189"/>
      <c r="Q139" s="189"/>
      <c r="R139" s="189"/>
      <c r="S139" s="189"/>
      <c r="T139" s="19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4" t="s">
        <v>144</v>
      </c>
      <c r="AU139" s="184" t="s">
        <v>89</v>
      </c>
      <c r="AV139" s="13" t="s">
        <v>89</v>
      </c>
      <c r="AW139" s="13" t="s">
        <v>37</v>
      </c>
      <c r="AX139" s="13" t="s">
        <v>87</v>
      </c>
      <c r="AY139" s="184" t="s">
        <v>135</v>
      </c>
    </row>
    <row r="140" s="2" customFormat="1" ht="24.15" customHeight="1">
      <c r="A140" s="38"/>
      <c r="B140" s="167"/>
      <c r="C140" s="168" t="s">
        <v>89</v>
      </c>
      <c r="D140" s="168" t="s">
        <v>138</v>
      </c>
      <c r="E140" s="169" t="s">
        <v>146</v>
      </c>
      <c r="F140" s="170" t="s">
        <v>147</v>
      </c>
      <c r="G140" s="171" t="s">
        <v>141</v>
      </c>
      <c r="H140" s="172">
        <v>4.0179999999999998</v>
      </c>
      <c r="I140" s="173"/>
      <c r="J140" s="174">
        <f>ROUND(I140*H140,2)</f>
        <v>0</v>
      </c>
      <c r="K140" s="175"/>
      <c r="L140" s="39"/>
      <c r="M140" s="176" t="s">
        <v>1</v>
      </c>
      <c r="N140" s="177" t="s">
        <v>47</v>
      </c>
      <c r="O140" s="77"/>
      <c r="P140" s="178">
        <f>O140*H140</f>
        <v>0</v>
      </c>
      <c r="Q140" s="178">
        <v>2.5018899999999999</v>
      </c>
      <c r="R140" s="178">
        <f>Q140*H140</f>
        <v>10.052594019999999</v>
      </c>
      <c r="S140" s="178">
        <v>0</v>
      </c>
      <c r="T140" s="179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80" t="s">
        <v>142</v>
      </c>
      <c r="AT140" s="180" t="s">
        <v>138</v>
      </c>
      <c r="AU140" s="180" t="s">
        <v>89</v>
      </c>
      <c r="AY140" s="19" t="s">
        <v>135</v>
      </c>
      <c r="BE140" s="181">
        <f>IF(N140="základní",J140,0)</f>
        <v>0</v>
      </c>
      <c r="BF140" s="181">
        <f>IF(N140="snížená",J140,0)</f>
        <v>0</v>
      </c>
      <c r="BG140" s="181">
        <f>IF(N140="zákl. přenesená",J140,0)</f>
        <v>0</v>
      </c>
      <c r="BH140" s="181">
        <f>IF(N140="sníž. přenesená",J140,0)</f>
        <v>0</v>
      </c>
      <c r="BI140" s="181">
        <f>IF(N140="nulová",J140,0)</f>
        <v>0</v>
      </c>
      <c r="BJ140" s="19" t="s">
        <v>87</v>
      </c>
      <c r="BK140" s="181">
        <f>ROUND(I140*H140,2)</f>
        <v>0</v>
      </c>
      <c r="BL140" s="19" t="s">
        <v>142</v>
      </c>
      <c r="BM140" s="180" t="s">
        <v>148</v>
      </c>
    </row>
    <row r="141" s="13" customFormat="1">
      <c r="A141" s="13"/>
      <c r="B141" s="182"/>
      <c r="C141" s="13"/>
      <c r="D141" s="183" t="s">
        <v>144</v>
      </c>
      <c r="E141" s="184" t="s">
        <v>1</v>
      </c>
      <c r="F141" s="185" t="s">
        <v>149</v>
      </c>
      <c r="G141" s="13"/>
      <c r="H141" s="186">
        <v>0.78400000000000003</v>
      </c>
      <c r="I141" s="187"/>
      <c r="J141" s="13"/>
      <c r="K141" s="13"/>
      <c r="L141" s="182"/>
      <c r="M141" s="188"/>
      <c r="N141" s="189"/>
      <c r="O141" s="189"/>
      <c r="P141" s="189"/>
      <c r="Q141" s="189"/>
      <c r="R141" s="189"/>
      <c r="S141" s="189"/>
      <c r="T141" s="19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4" t="s">
        <v>144</v>
      </c>
      <c r="AU141" s="184" t="s">
        <v>89</v>
      </c>
      <c r="AV141" s="13" t="s">
        <v>89</v>
      </c>
      <c r="AW141" s="13" t="s">
        <v>37</v>
      </c>
      <c r="AX141" s="13" t="s">
        <v>82</v>
      </c>
      <c r="AY141" s="184" t="s">
        <v>135</v>
      </c>
    </row>
    <row r="142" s="13" customFormat="1">
      <c r="A142" s="13"/>
      <c r="B142" s="182"/>
      <c r="C142" s="13"/>
      <c r="D142" s="183" t="s">
        <v>144</v>
      </c>
      <c r="E142" s="184" t="s">
        <v>1</v>
      </c>
      <c r="F142" s="185" t="s">
        <v>150</v>
      </c>
      <c r="G142" s="13"/>
      <c r="H142" s="186">
        <v>1.2370000000000001</v>
      </c>
      <c r="I142" s="187"/>
      <c r="J142" s="13"/>
      <c r="K142" s="13"/>
      <c r="L142" s="182"/>
      <c r="M142" s="188"/>
      <c r="N142" s="189"/>
      <c r="O142" s="189"/>
      <c r="P142" s="189"/>
      <c r="Q142" s="189"/>
      <c r="R142" s="189"/>
      <c r="S142" s="189"/>
      <c r="T142" s="19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4" t="s">
        <v>144</v>
      </c>
      <c r="AU142" s="184" t="s">
        <v>89</v>
      </c>
      <c r="AV142" s="13" t="s">
        <v>89</v>
      </c>
      <c r="AW142" s="13" t="s">
        <v>37</v>
      </c>
      <c r="AX142" s="13" t="s">
        <v>82</v>
      </c>
      <c r="AY142" s="184" t="s">
        <v>135</v>
      </c>
    </row>
    <row r="143" s="13" customFormat="1">
      <c r="A143" s="13"/>
      <c r="B143" s="182"/>
      <c r="C143" s="13"/>
      <c r="D143" s="183" t="s">
        <v>144</v>
      </c>
      <c r="E143" s="184" t="s">
        <v>1</v>
      </c>
      <c r="F143" s="185" t="s">
        <v>151</v>
      </c>
      <c r="G143" s="13"/>
      <c r="H143" s="186">
        <v>0.71099999999999997</v>
      </c>
      <c r="I143" s="187"/>
      <c r="J143" s="13"/>
      <c r="K143" s="13"/>
      <c r="L143" s="182"/>
      <c r="M143" s="188"/>
      <c r="N143" s="189"/>
      <c r="O143" s="189"/>
      <c r="P143" s="189"/>
      <c r="Q143" s="189"/>
      <c r="R143" s="189"/>
      <c r="S143" s="189"/>
      <c r="T143" s="19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4" t="s">
        <v>144</v>
      </c>
      <c r="AU143" s="184" t="s">
        <v>89</v>
      </c>
      <c r="AV143" s="13" t="s">
        <v>89</v>
      </c>
      <c r="AW143" s="13" t="s">
        <v>37</v>
      </c>
      <c r="AX143" s="13" t="s">
        <v>82</v>
      </c>
      <c r="AY143" s="184" t="s">
        <v>135</v>
      </c>
    </row>
    <row r="144" s="13" customFormat="1">
      <c r="A144" s="13"/>
      <c r="B144" s="182"/>
      <c r="C144" s="13"/>
      <c r="D144" s="183" t="s">
        <v>144</v>
      </c>
      <c r="E144" s="184" t="s">
        <v>1</v>
      </c>
      <c r="F144" s="185" t="s">
        <v>152</v>
      </c>
      <c r="G144" s="13"/>
      <c r="H144" s="186">
        <v>1.286</v>
      </c>
      <c r="I144" s="187"/>
      <c r="J144" s="13"/>
      <c r="K144" s="13"/>
      <c r="L144" s="182"/>
      <c r="M144" s="188"/>
      <c r="N144" s="189"/>
      <c r="O144" s="189"/>
      <c r="P144" s="189"/>
      <c r="Q144" s="189"/>
      <c r="R144" s="189"/>
      <c r="S144" s="189"/>
      <c r="T144" s="19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4" t="s">
        <v>144</v>
      </c>
      <c r="AU144" s="184" t="s">
        <v>89</v>
      </c>
      <c r="AV144" s="13" t="s">
        <v>89</v>
      </c>
      <c r="AW144" s="13" t="s">
        <v>37</v>
      </c>
      <c r="AX144" s="13" t="s">
        <v>82</v>
      </c>
      <c r="AY144" s="184" t="s">
        <v>135</v>
      </c>
    </row>
    <row r="145" s="14" customFormat="1">
      <c r="A145" s="14"/>
      <c r="B145" s="191"/>
      <c r="C145" s="14"/>
      <c r="D145" s="183" t="s">
        <v>144</v>
      </c>
      <c r="E145" s="192" t="s">
        <v>1</v>
      </c>
      <c r="F145" s="193" t="s">
        <v>153</v>
      </c>
      <c r="G145" s="14"/>
      <c r="H145" s="194">
        <v>4.0179999999999998</v>
      </c>
      <c r="I145" s="195"/>
      <c r="J145" s="14"/>
      <c r="K145" s="14"/>
      <c r="L145" s="191"/>
      <c r="M145" s="196"/>
      <c r="N145" s="197"/>
      <c r="O145" s="197"/>
      <c r="P145" s="197"/>
      <c r="Q145" s="197"/>
      <c r="R145" s="197"/>
      <c r="S145" s="197"/>
      <c r="T145" s="19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192" t="s">
        <v>144</v>
      </c>
      <c r="AU145" s="192" t="s">
        <v>89</v>
      </c>
      <c r="AV145" s="14" t="s">
        <v>142</v>
      </c>
      <c r="AW145" s="14" t="s">
        <v>37</v>
      </c>
      <c r="AX145" s="14" t="s">
        <v>87</v>
      </c>
      <c r="AY145" s="192" t="s">
        <v>135</v>
      </c>
    </row>
    <row r="146" s="2" customFormat="1" ht="24.15" customHeight="1">
      <c r="A146" s="38"/>
      <c r="B146" s="167"/>
      <c r="C146" s="168" t="s">
        <v>136</v>
      </c>
      <c r="D146" s="168" t="s">
        <v>138</v>
      </c>
      <c r="E146" s="169" t="s">
        <v>154</v>
      </c>
      <c r="F146" s="170" t="s">
        <v>155</v>
      </c>
      <c r="G146" s="171" t="s">
        <v>156</v>
      </c>
      <c r="H146" s="172">
        <v>66.832999999999998</v>
      </c>
      <c r="I146" s="173"/>
      <c r="J146" s="174">
        <f>ROUND(I146*H146,2)</f>
        <v>0</v>
      </c>
      <c r="K146" s="175"/>
      <c r="L146" s="39"/>
      <c r="M146" s="176" t="s">
        <v>1</v>
      </c>
      <c r="N146" s="177" t="s">
        <v>47</v>
      </c>
      <c r="O146" s="77"/>
      <c r="P146" s="178">
        <f>O146*H146</f>
        <v>0</v>
      </c>
      <c r="Q146" s="178">
        <v>0.00142</v>
      </c>
      <c r="R146" s="178">
        <f>Q146*H146</f>
        <v>0.094902860000000006</v>
      </c>
      <c r="S146" s="178">
        <v>0</v>
      </c>
      <c r="T146" s="179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80" t="s">
        <v>142</v>
      </c>
      <c r="AT146" s="180" t="s">
        <v>138</v>
      </c>
      <c r="AU146" s="180" t="s">
        <v>89</v>
      </c>
      <c r="AY146" s="19" t="s">
        <v>135</v>
      </c>
      <c r="BE146" s="181">
        <f>IF(N146="základní",J146,0)</f>
        <v>0</v>
      </c>
      <c r="BF146" s="181">
        <f>IF(N146="snížená",J146,0)</f>
        <v>0</v>
      </c>
      <c r="BG146" s="181">
        <f>IF(N146="zákl. přenesená",J146,0)</f>
        <v>0</v>
      </c>
      <c r="BH146" s="181">
        <f>IF(N146="sníž. přenesená",J146,0)</f>
        <v>0</v>
      </c>
      <c r="BI146" s="181">
        <f>IF(N146="nulová",J146,0)</f>
        <v>0</v>
      </c>
      <c r="BJ146" s="19" t="s">
        <v>87</v>
      </c>
      <c r="BK146" s="181">
        <f>ROUND(I146*H146,2)</f>
        <v>0</v>
      </c>
      <c r="BL146" s="19" t="s">
        <v>142</v>
      </c>
      <c r="BM146" s="180" t="s">
        <v>157</v>
      </c>
    </row>
    <row r="147" s="13" customFormat="1">
      <c r="A147" s="13"/>
      <c r="B147" s="182"/>
      <c r="C147" s="13"/>
      <c r="D147" s="183" t="s">
        <v>144</v>
      </c>
      <c r="E147" s="184" t="s">
        <v>1</v>
      </c>
      <c r="F147" s="185" t="s">
        <v>158</v>
      </c>
      <c r="G147" s="13"/>
      <c r="H147" s="186">
        <v>11.935000000000001</v>
      </c>
      <c r="I147" s="187"/>
      <c r="J147" s="13"/>
      <c r="K147" s="13"/>
      <c r="L147" s="182"/>
      <c r="M147" s="188"/>
      <c r="N147" s="189"/>
      <c r="O147" s="189"/>
      <c r="P147" s="189"/>
      <c r="Q147" s="189"/>
      <c r="R147" s="189"/>
      <c r="S147" s="189"/>
      <c r="T147" s="19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4" t="s">
        <v>144</v>
      </c>
      <c r="AU147" s="184" t="s">
        <v>89</v>
      </c>
      <c r="AV147" s="13" t="s">
        <v>89</v>
      </c>
      <c r="AW147" s="13" t="s">
        <v>37</v>
      </c>
      <c r="AX147" s="13" t="s">
        <v>82</v>
      </c>
      <c r="AY147" s="184" t="s">
        <v>135</v>
      </c>
    </row>
    <row r="148" s="13" customFormat="1">
      <c r="A148" s="13"/>
      <c r="B148" s="182"/>
      <c r="C148" s="13"/>
      <c r="D148" s="183" t="s">
        <v>144</v>
      </c>
      <c r="E148" s="184" t="s">
        <v>1</v>
      </c>
      <c r="F148" s="185" t="s">
        <v>159</v>
      </c>
      <c r="G148" s="13"/>
      <c r="H148" s="186">
        <v>18.82</v>
      </c>
      <c r="I148" s="187"/>
      <c r="J148" s="13"/>
      <c r="K148" s="13"/>
      <c r="L148" s="182"/>
      <c r="M148" s="188"/>
      <c r="N148" s="189"/>
      <c r="O148" s="189"/>
      <c r="P148" s="189"/>
      <c r="Q148" s="189"/>
      <c r="R148" s="189"/>
      <c r="S148" s="189"/>
      <c r="T148" s="19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4" t="s">
        <v>144</v>
      </c>
      <c r="AU148" s="184" t="s">
        <v>89</v>
      </c>
      <c r="AV148" s="13" t="s">
        <v>89</v>
      </c>
      <c r="AW148" s="13" t="s">
        <v>37</v>
      </c>
      <c r="AX148" s="13" t="s">
        <v>82</v>
      </c>
      <c r="AY148" s="184" t="s">
        <v>135</v>
      </c>
    </row>
    <row r="149" s="13" customFormat="1">
      <c r="A149" s="13"/>
      <c r="B149" s="182"/>
      <c r="C149" s="13"/>
      <c r="D149" s="183" t="s">
        <v>144</v>
      </c>
      <c r="E149" s="184" t="s">
        <v>1</v>
      </c>
      <c r="F149" s="185" t="s">
        <v>160</v>
      </c>
      <c r="G149" s="13"/>
      <c r="H149" s="186">
        <v>16.506</v>
      </c>
      <c r="I149" s="187"/>
      <c r="J149" s="13"/>
      <c r="K149" s="13"/>
      <c r="L149" s="182"/>
      <c r="M149" s="188"/>
      <c r="N149" s="189"/>
      <c r="O149" s="189"/>
      <c r="P149" s="189"/>
      <c r="Q149" s="189"/>
      <c r="R149" s="189"/>
      <c r="S149" s="189"/>
      <c r="T149" s="19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4" t="s">
        <v>144</v>
      </c>
      <c r="AU149" s="184" t="s">
        <v>89</v>
      </c>
      <c r="AV149" s="13" t="s">
        <v>89</v>
      </c>
      <c r="AW149" s="13" t="s">
        <v>37</v>
      </c>
      <c r="AX149" s="13" t="s">
        <v>82</v>
      </c>
      <c r="AY149" s="184" t="s">
        <v>135</v>
      </c>
    </row>
    <row r="150" s="13" customFormat="1">
      <c r="A150" s="13"/>
      <c r="B150" s="182"/>
      <c r="C150" s="13"/>
      <c r="D150" s="183" t="s">
        <v>144</v>
      </c>
      <c r="E150" s="184" t="s">
        <v>1</v>
      </c>
      <c r="F150" s="185" t="s">
        <v>161</v>
      </c>
      <c r="G150" s="13"/>
      <c r="H150" s="186">
        <v>19.571999999999999</v>
      </c>
      <c r="I150" s="187"/>
      <c r="J150" s="13"/>
      <c r="K150" s="13"/>
      <c r="L150" s="182"/>
      <c r="M150" s="188"/>
      <c r="N150" s="189"/>
      <c r="O150" s="189"/>
      <c r="P150" s="189"/>
      <c r="Q150" s="189"/>
      <c r="R150" s="189"/>
      <c r="S150" s="189"/>
      <c r="T150" s="19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84" t="s">
        <v>144</v>
      </c>
      <c r="AU150" s="184" t="s">
        <v>89</v>
      </c>
      <c r="AV150" s="13" t="s">
        <v>89</v>
      </c>
      <c r="AW150" s="13" t="s">
        <v>37</v>
      </c>
      <c r="AX150" s="13" t="s">
        <v>82</v>
      </c>
      <c r="AY150" s="184" t="s">
        <v>135</v>
      </c>
    </row>
    <row r="151" s="14" customFormat="1">
      <c r="A151" s="14"/>
      <c r="B151" s="191"/>
      <c r="C151" s="14"/>
      <c r="D151" s="183" t="s">
        <v>144</v>
      </c>
      <c r="E151" s="192" t="s">
        <v>1</v>
      </c>
      <c r="F151" s="193" t="s">
        <v>153</v>
      </c>
      <c r="G151" s="14"/>
      <c r="H151" s="194">
        <v>66.832999999999998</v>
      </c>
      <c r="I151" s="195"/>
      <c r="J151" s="14"/>
      <c r="K151" s="14"/>
      <c r="L151" s="191"/>
      <c r="M151" s="196"/>
      <c r="N151" s="197"/>
      <c r="O151" s="197"/>
      <c r="P151" s="197"/>
      <c r="Q151" s="197"/>
      <c r="R151" s="197"/>
      <c r="S151" s="197"/>
      <c r="T151" s="19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192" t="s">
        <v>144</v>
      </c>
      <c r="AU151" s="192" t="s">
        <v>89</v>
      </c>
      <c r="AV151" s="14" t="s">
        <v>142</v>
      </c>
      <c r="AW151" s="14" t="s">
        <v>37</v>
      </c>
      <c r="AX151" s="14" t="s">
        <v>87</v>
      </c>
      <c r="AY151" s="192" t="s">
        <v>135</v>
      </c>
    </row>
    <row r="152" s="2" customFormat="1" ht="24.15" customHeight="1">
      <c r="A152" s="38"/>
      <c r="B152" s="167"/>
      <c r="C152" s="168" t="s">
        <v>142</v>
      </c>
      <c r="D152" s="168" t="s">
        <v>138</v>
      </c>
      <c r="E152" s="169" t="s">
        <v>162</v>
      </c>
      <c r="F152" s="170" t="s">
        <v>163</v>
      </c>
      <c r="G152" s="171" t="s">
        <v>156</v>
      </c>
      <c r="H152" s="172">
        <v>66.832999999999998</v>
      </c>
      <c r="I152" s="173"/>
      <c r="J152" s="174">
        <f>ROUND(I152*H152,2)</f>
        <v>0</v>
      </c>
      <c r="K152" s="175"/>
      <c r="L152" s="39"/>
      <c r="M152" s="176" t="s">
        <v>1</v>
      </c>
      <c r="N152" s="177" t="s">
        <v>47</v>
      </c>
      <c r="O152" s="77"/>
      <c r="P152" s="178">
        <f>O152*H152</f>
        <v>0</v>
      </c>
      <c r="Q152" s="178">
        <v>0</v>
      </c>
      <c r="R152" s="178">
        <f>Q152*H152</f>
        <v>0</v>
      </c>
      <c r="S152" s="178">
        <v>0</v>
      </c>
      <c r="T152" s="179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80" t="s">
        <v>142</v>
      </c>
      <c r="AT152" s="180" t="s">
        <v>138</v>
      </c>
      <c r="AU152" s="180" t="s">
        <v>89</v>
      </c>
      <c r="AY152" s="19" t="s">
        <v>135</v>
      </c>
      <c r="BE152" s="181">
        <f>IF(N152="základní",J152,0)</f>
        <v>0</v>
      </c>
      <c r="BF152" s="181">
        <f>IF(N152="snížená",J152,0)</f>
        <v>0</v>
      </c>
      <c r="BG152" s="181">
        <f>IF(N152="zákl. přenesená",J152,0)</f>
        <v>0</v>
      </c>
      <c r="BH152" s="181">
        <f>IF(N152="sníž. přenesená",J152,0)</f>
        <v>0</v>
      </c>
      <c r="BI152" s="181">
        <f>IF(N152="nulová",J152,0)</f>
        <v>0</v>
      </c>
      <c r="BJ152" s="19" t="s">
        <v>87</v>
      </c>
      <c r="BK152" s="181">
        <f>ROUND(I152*H152,2)</f>
        <v>0</v>
      </c>
      <c r="BL152" s="19" t="s">
        <v>142</v>
      </c>
      <c r="BM152" s="180" t="s">
        <v>164</v>
      </c>
    </row>
    <row r="153" s="2" customFormat="1" ht="24.15" customHeight="1">
      <c r="A153" s="38"/>
      <c r="B153" s="167"/>
      <c r="C153" s="168" t="s">
        <v>165</v>
      </c>
      <c r="D153" s="168" t="s">
        <v>138</v>
      </c>
      <c r="E153" s="169" t="s">
        <v>166</v>
      </c>
      <c r="F153" s="170" t="s">
        <v>167</v>
      </c>
      <c r="G153" s="171" t="s">
        <v>168</v>
      </c>
      <c r="H153" s="172">
        <v>0.48199999999999998</v>
      </c>
      <c r="I153" s="173"/>
      <c r="J153" s="174">
        <f>ROUND(I153*H153,2)</f>
        <v>0</v>
      </c>
      <c r="K153" s="175"/>
      <c r="L153" s="39"/>
      <c r="M153" s="176" t="s">
        <v>1</v>
      </c>
      <c r="N153" s="177" t="s">
        <v>47</v>
      </c>
      <c r="O153" s="77"/>
      <c r="P153" s="178">
        <f>O153*H153</f>
        <v>0</v>
      </c>
      <c r="Q153" s="178">
        <v>1.0508900000000001</v>
      </c>
      <c r="R153" s="178">
        <f>Q153*H153</f>
        <v>0.50652898000000002</v>
      </c>
      <c r="S153" s="178">
        <v>0</v>
      </c>
      <c r="T153" s="179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80" t="s">
        <v>142</v>
      </c>
      <c r="AT153" s="180" t="s">
        <v>138</v>
      </c>
      <c r="AU153" s="180" t="s">
        <v>89</v>
      </c>
      <c r="AY153" s="19" t="s">
        <v>135</v>
      </c>
      <c r="BE153" s="181">
        <f>IF(N153="základní",J153,0)</f>
        <v>0</v>
      </c>
      <c r="BF153" s="181">
        <f>IF(N153="snížená",J153,0)</f>
        <v>0</v>
      </c>
      <c r="BG153" s="181">
        <f>IF(N153="zákl. přenesená",J153,0)</f>
        <v>0</v>
      </c>
      <c r="BH153" s="181">
        <f>IF(N153="sníž. přenesená",J153,0)</f>
        <v>0</v>
      </c>
      <c r="BI153" s="181">
        <f>IF(N153="nulová",J153,0)</f>
        <v>0</v>
      </c>
      <c r="BJ153" s="19" t="s">
        <v>87</v>
      </c>
      <c r="BK153" s="181">
        <f>ROUND(I153*H153,2)</f>
        <v>0</v>
      </c>
      <c r="BL153" s="19" t="s">
        <v>142</v>
      </c>
      <c r="BM153" s="180" t="s">
        <v>169</v>
      </c>
    </row>
    <row r="154" s="15" customFormat="1">
      <c r="A154" s="15"/>
      <c r="B154" s="199"/>
      <c r="C154" s="15"/>
      <c r="D154" s="183" t="s">
        <v>144</v>
      </c>
      <c r="E154" s="200" t="s">
        <v>1</v>
      </c>
      <c r="F154" s="201" t="s">
        <v>170</v>
      </c>
      <c r="G154" s="15"/>
      <c r="H154" s="200" t="s">
        <v>1</v>
      </c>
      <c r="I154" s="202"/>
      <c r="J154" s="15"/>
      <c r="K154" s="15"/>
      <c r="L154" s="199"/>
      <c r="M154" s="203"/>
      <c r="N154" s="204"/>
      <c r="O154" s="204"/>
      <c r="P154" s="204"/>
      <c r="Q154" s="204"/>
      <c r="R154" s="204"/>
      <c r="S154" s="204"/>
      <c r="T154" s="20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00" t="s">
        <v>144</v>
      </c>
      <c r="AU154" s="200" t="s">
        <v>89</v>
      </c>
      <c r="AV154" s="15" t="s">
        <v>87</v>
      </c>
      <c r="AW154" s="15" t="s">
        <v>37</v>
      </c>
      <c r="AX154" s="15" t="s">
        <v>82</v>
      </c>
      <c r="AY154" s="200" t="s">
        <v>135</v>
      </c>
    </row>
    <row r="155" s="13" customFormat="1">
      <c r="A155" s="13"/>
      <c r="B155" s="182"/>
      <c r="C155" s="13"/>
      <c r="D155" s="183" t="s">
        <v>144</v>
      </c>
      <c r="E155" s="184" t="s">
        <v>1</v>
      </c>
      <c r="F155" s="185" t="s">
        <v>149</v>
      </c>
      <c r="G155" s="13"/>
      <c r="H155" s="186">
        <v>0.78400000000000003</v>
      </c>
      <c r="I155" s="187"/>
      <c r="J155" s="13"/>
      <c r="K155" s="13"/>
      <c r="L155" s="182"/>
      <c r="M155" s="188"/>
      <c r="N155" s="189"/>
      <c r="O155" s="189"/>
      <c r="P155" s="189"/>
      <c r="Q155" s="189"/>
      <c r="R155" s="189"/>
      <c r="S155" s="189"/>
      <c r="T155" s="19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84" t="s">
        <v>144</v>
      </c>
      <c r="AU155" s="184" t="s">
        <v>89</v>
      </c>
      <c r="AV155" s="13" t="s">
        <v>89</v>
      </c>
      <c r="AW155" s="13" t="s">
        <v>37</v>
      </c>
      <c r="AX155" s="13" t="s">
        <v>82</v>
      </c>
      <c r="AY155" s="184" t="s">
        <v>135</v>
      </c>
    </row>
    <row r="156" s="13" customFormat="1">
      <c r="A156" s="13"/>
      <c r="B156" s="182"/>
      <c r="C156" s="13"/>
      <c r="D156" s="183" t="s">
        <v>144</v>
      </c>
      <c r="E156" s="184" t="s">
        <v>1</v>
      </c>
      <c r="F156" s="185" t="s">
        <v>150</v>
      </c>
      <c r="G156" s="13"/>
      <c r="H156" s="186">
        <v>1.2370000000000001</v>
      </c>
      <c r="I156" s="187"/>
      <c r="J156" s="13"/>
      <c r="K156" s="13"/>
      <c r="L156" s="182"/>
      <c r="M156" s="188"/>
      <c r="N156" s="189"/>
      <c r="O156" s="189"/>
      <c r="P156" s="189"/>
      <c r="Q156" s="189"/>
      <c r="R156" s="189"/>
      <c r="S156" s="189"/>
      <c r="T156" s="19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84" t="s">
        <v>144</v>
      </c>
      <c r="AU156" s="184" t="s">
        <v>89</v>
      </c>
      <c r="AV156" s="13" t="s">
        <v>89</v>
      </c>
      <c r="AW156" s="13" t="s">
        <v>37</v>
      </c>
      <c r="AX156" s="13" t="s">
        <v>82</v>
      </c>
      <c r="AY156" s="184" t="s">
        <v>135</v>
      </c>
    </row>
    <row r="157" s="13" customFormat="1">
      <c r="A157" s="13"/>
      <c r="B157" s="182"/>
      <c r="C157" s="13"/>
      <c r="D157" s="183" t="s">
        <v>144</v>
      </c>
      <c r="E157" s="184" t="s">
        <v>1</v>
      </c>
      <c r="F157" s="185" t="s">
        <v>151</v>
      </c>
      <c r="G157" s="13"/>
      <c r="H157" s="186">
        <v>0.71099999999999997</v>
      </c>
      <c r="I157" s="187"/>
      <c r="J157" s="13"/>
      <c r="K157" s="13"/>
      <c r="L157" s="182"/>
      <c r="M157" s="188"/>
      <c r="N157" s="189"/>
      <c r="O157" s="189"/>
      <c r="P157" s="189"/>
      <c r="Q157" s="189"/>
      <c r="R157" s="189"/>
      <c r="S157" s="189"/>
      <c r="T157" s="19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84" t="s">
        <v>144</v>
      </c>
      <c r="AU157" s="184" t="s">
        <v>89</v>
      </c>
      <c r="AV157" s="13" t="s">
        <v>89</v>
      </c>
      <c r="AW157" s="13" t="s">
        <v>37</v>
      </c>
      <c r="AX157" s="13" t="s">
        <v>82</v>
      </c>
      <c r="AY157" s="184" t="s">
        <v>135</v>
      </c>
    </row>
    <row r="158" s="13" customFormat="1">
      <c r="A158" s="13"/>
      <c r="B158" s="182"/>
      <c r="C158" s="13"/>
      <c r="D158" s="183" t="s">
        <v>144</v>
      </c>
      <c r="E158" s="184" t="s">
        <v>1</v>
      </c>
      <c r="F158" s="185" t="s">
        <v>152</v>
      </c>
      <c r="G158" s="13"/>
      <c r="H158" s="186">
        <v>1.286</v>
      </c>
      <c r="I158" s="187"/>
      <c r="J158" s="13"/>
      <c r="K158" s="13"/>
      <c r="L158" s="182"/>
      <c r="M158" s="188"/>
      <c r="N158" s="189"/>
      <c r="O158" s="189"/>
      <c r="P158" s="189"/>
      <c r="Q158" s="189"/>
      <c r="R158" s="189"/>
      <c r="S158" s="189"/>
      <c r="T158" s="19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84" t="s">
        <v>144</v>
      </c>
      <c r="AU158" s="184" t="s">
        <v>89</v>
      </c>
      <c r="AV158" s="13" t="s">
        <v>89</v>
      </c>
      <c r="AW158" s="13" t="s">
        <v>37</v>
      </c>
      <c r="AX158" s="13" t="s">
        <v>82</v>
      </c>
      <c r="AY158" s="184" t="s">
        <v>135</v>
      </c>
    </row>
    <row r="159" s="14" customFormat="1">
      <c r="A159" s="14"/>
      <c r="B159" s="191"/>
      <c r="C159" s="14"/>
      <c r="D159" s="183" t="s">
        <v>144</v>
      </c>
      <c r="E159" s="192" t="s">
        <v>1</v>
      </c>
      <c r="F159" s="193" t="s">
        <v>153</v>
      </c>
      <c r="G159" s="14"/>
      <c r="H159" s="194">
        <v>4.0179999999999998</v>
      </c>
      <c r="I159" s="195"/>
      <c r="J159" s="14"/>
      <c r="K159" s="14"/>
      <c r="L159" s="191"/>
      <c r="M159" s="196"/>
      <c r="N159" s="197"/>
      <c r="O159" s="197"/>
      <c r="P159" s="197"/>
      <c r="Q159" s="197"/>
      <c r="R159" s="197"/>
      <c r="S159" s="197"/>
      <c r="T159" s="19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192" t="s">
        <v>144</v>
      </c>
      <c r="AU159" s="192" t="s">
        <v>89</v>
      </c>
      <c r="AV159" s="14" t="s">
        <v>142</v>
      </c>
      <c r="AW159" s="14" t="s">
        <v>37</v>
      </c>
      <c r="AX159" s="14" t="s">
        <v>87</v>
      </c>
      <c r="AY159" s="192" t="s">
        <v>135</v>
      </c>
    </row>
    <row r="160" s="13" customFormat="1">
      <c r="A160" s="13"/>
      <c r="B160" s="182"/>
      <c r="C160" s="13"/>
      <c r="D160" s="183" t="s">
        <v>144</v>
      </c>
      <c r="E160" s="13"/>
      <c r="F160" s="185" t="s">
        <v>171</v>
      </c>
      <c r="G160" s="13"/>
      <c r="H160" s="186">
        <v>0.48199999999999998</v>
      </c>
      <c r="I160" s="187"/>
      <c r="J160" s="13"/>
      <c r="K160" s="13"/>
      <c r="L160" s="182"/>
      <c r="M160" s="188"/>
      <c r="N160" s="189"/>
      <c r="O160" s="189"/>
      <c r="P160" s="189"/>
      <c r="Q160" s="189"/>
      <c r="R160" s="189"/>
      <c r="S160" s="189"/>
      <c r="T160" s="19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84" t="s">
        <v>144</v>
      </c>
      <c r="AU160" s="184" t="s">
        <v>89</v>
      </c>
      <c r="AV160" s="13" t="s">
        <v>89</v>
      </c>
      <c r="AW160" s="13" t="s">
        <v>3</v>
      </c>
      <c r="AX160" s="13" t="s">
        <v>87</v>
      </c>
      <c r="AY160" s="184" t="s">
        <v>135</v>
      </c>
    </row>
    <row r="161" s="12" customFormat="1" ht="22.8" customHeight="1">
      <c r="A161" s="12"/>
      <c r="B161" s="155"/>
      <c r="C161" s="12"/>
      <c r="D161" s="156" t="s">
        <v>81</v>
      </c>
      <c r="E161" s="165" t="s">
        <v>172</v>
      </c>
      <c r="F161" s="165" t="s">
        <v>173</v>
      </c>
      <c r="G161" s="12"/>
      <c r="H161" s="12"/>
      <c r="I161" s="158"/>
      <c r="J161" s="166">
        <f>BK161</f>
        <v>0</v>
      </c>
      <c r="K161" s="12"/>
      <c r="L161" s="155"/>
      <c r="M161" s="159"/>
      <c r="N161" s="160"/>
      <c r="O161" s="160"/>
      <c r="P161" s="161">
        <f>SUM(P162:P181)</f>
        <v>0</v>
      </c>
      <c r="Q161" s="160"/>
      <c r="R161" s="161">
        <f>SUM(R162:R181)</f>
        <v>0.37972710000000004</v>
      </c>
      <c r="S161" s="160"/>
      <c r="T161" s="162">
        <f>SUM(T162:T181)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56" t="s">
        <v>87</v>
      </c>
      <c r="AT161" s="163" t="s">
        <v>81</v>
      </c>
      <c r="AU161" s="163" t="s">
        <v>87</v>
      </c>
      <c r="AY161" s="156" t="s">
        <v>135</v>
      </c>
      <c r="BK161" s="164">
        <f>SUM(BK162:BK181)</f>
        <v>0</v>
      </c>
    </row>
    <row r="162" s="2" customFormat="1" ht="16.5" customHeight="1">
      <c r="A162" s="38"/>
      <c r="B162" s="167"/>
      <c r="C162" s="168" t="s">
        <v>174</v>
      </c>
      <c r="D162" s="168" t="s">
        <v>138</v>
      </c>
      <c r="E162" s="169" t="s">
        <v>175</v>
      </c>
      <c r="F162" s="170" t="s">
        <v>176</v>
      </c>
      <c r="G162" s="171" t="s">
        <v>156</v>
      </c>
      <c r="H162" s="172">
        <v>39.762</v>
      </c>
      <c r="I162" s="173"/>
      <c r="J162" s="174">
        <f>ROUND(I162*H162,2)</f>
        <v>0</v>
      </c>
      <c r="K162" s="175"/>
      <c r="L162" s="39"/>
      <c r="M162" s="176" t="s">
        <v>1</v>
      </c>
      <c r="N162" s="177" t="s">
        <v>47</v>
      </c>
      <c r="O162" s="77"/>
      <c r="P162" s="178">
        <f>O162*H162</f>
        <v>0</v>
      </c>
      <c r="Q162" s="178">
        <v>0.00025999999999999998</v>
      </c>
      <c r="R162" s="178">
        <f>Q162*H162</f>
        <v>0.010338119999999999</v>
      </c>
      <c r="S162" s="178">
        <v>0</v>
      </c>
      <c r="T162" s="179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80" t="s">
        <v>142</v>
      </c>
      <c r="AT162" s="180" t="s">
        <v>138</v>
      </c>
      <c r="AU162" s="180" t="s">
        <v>89</v>
      </c>
      <c r="AY162" s="19" t="s">
        <v>135</v>
      </c>
      <c r="BE162" s="181">
        <f>IF(N162="základní",J162,0)</f>
        <v>0</v>
      </c>
      <c r="BF162" s="181">
        <f>IF(N162="snížená",J162,0)</f>
        <v>0</v>
      </c>
      <c r="BG162" s="181">
        <f>IF(N162="zákl. přenesená",J162,0)</f>
        <v>0</v>
      </c>
      <c r="BH162" s="181">
        <f>IF(N162="sníž. přenesená",J162,0)</f>
        <v>0</v>
      </c>
      <c r="BI162" s="181">
        <f>IF(N162="nulová",J162,0)</f>
        <v>0</v>
      </c>
      <c r="BJ162" s="19" t="s">
        <v>87</v>
      </c>
      <c r="BK162" s="181">
        <f>ROUND(I162*H162,2)</f>
        <v>0</v>
      </c>
      <c r="BL162" s="19" t="s">
        <v>142</v>
      </c>
      <c r="BM162" s="180" t="s">
        <v>177</v>
      </c>
    </row>
    <row r="163" s="13" customFormat="1">
      <c r="A163" s="13"/>
      <c r="B163" s="182"/>
      <c r="C163" s="13"/>
      <c r="D163" s="183" t="s">
        <v>144</v>
      </c>
      <c r="E163" s="184" t="s">
        <v>1</v>
      </c>
      <c r="F163" s="185" t="s">
        <v>178</v>
      </c>
      <c r="G163" s="13"/>
      <c r="H163" s="186">
        <v>6.8200000000000003</v>
      </c>
      <c r="I163" s="187"/>
      <c r="J163" s="13"/>
      <c r="K163" s="13"/>
      <c r="L163" s="182"/>
      <c r="M163" s="188"/>
      <c r="N163" s="189"/>
      <c r="O163" s="189"/>
      <c r="P163" s="189"/>
      <c r="Q163" s="189"/>
      <c r="R163" s="189"/>
      <c r="S163" s="189"/>
      <c r="T163" s="19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84" t="s">
        <v>144</v>
      </c>
      <c r="AU163" s="184" t="s">
        <v>89</v>
      </c>
      <c r="AV163" s="13" t="s">
        <v>89</v>
      </c>
      <c r="AW163" s="13" t="s">
        <v>37</v>
      </c>
      <c r="AX163" s="13" t="s">
        <v>82</v>
      </c>
      <c r="AY163" s="184" t="s">
        <v>135</v>
      </c>
    </row>
    <row r="164" s="13" customFormat="1">
      <c r="A164" s="13"/>
      <c r="B164" s="182"/>
      <c r="C164" s="13"/>
      <c r="D164" s="183" t="s">
        <v>144</v>
      </c>
      <c r="E164" s="184" t="s">
        <v>1</v>
      </c>
      <c r="F164" s="185" t="s">
        <v>179</v>
      </c>
      <c r="G164" s="13"/>
      <c r="H164" s="186">
        <v>10.754</v>
      </c>
      <c r="I164" s="187"/>
      <c r="J164" s="13"/>
      <c r="K164" s="13"/>
      <c r="L164" s="182"/>
      <c r="M164" s="188"/>
      <c r="N164" s="189"/>
      <c r="O164" s="189"/>
      <c r="P164" s="189"/>
      <c r="Q164" s="189"/>
      <c r="R164" s="189"/>
      <c r="S164" s="189"/>
      <c r="T164" s="19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84" t="s">
        <v>144</v>
      </c>
      <c r="AU164" s="184" t="s">
        <v>89</v>
      </c>
      <c r="AV164" s="13" t="s">
        <v>89</v>
      </c>
      <c r="AW164" s="13" t="s">
        <v>37</v>
      </c>
      <c r="AX164" s="13" t="s">
        <v>82</v>
      </c>
      <c r="AY164" s="184" t="s">
        <v>135</v>
      </c>
    </row>
    <row r="165" s="13" customFormat="1">
      <c r="A165" s="13"/>
      <c r="B165" s="182"/>
      <c r="C165" s="13"/>
      <c r="D165" s="183" t="s">
        <v>144</v>
      </c>
      <c r="E165" s="184" t="s">
        <v>1</v>
      </c>
      <c r="F165" s="185" t="s">
        <v>180</v>
      </c>
      <c r="G165" s="13"/>
      <c r="H165" s="186">
        <v>11.004</v>
      </c>
      <c r="I165" s="187"/>
      <c r="J165" s="13"/>
      <c r="K165" s="13"/>
      <c r="L165" s="182"/>
      <c r="M165" s="188"/>
      <c r="N165" s="189"/>
      <c r="O165" s="189"/>
      <c r="P165" s="189"/>
      <c r="Q165" s="189"/>
      <c r="R165" s="189"/>
      <c r="S165" s="189"/>
      <c r="T165" s="19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84" t="s">
        <v>144</v>
      </c>
      <c r="AU165" s="184" t="s">
        <v>89</v>
      </c>
      <c r="AV165" s="13" t="s">
        <v>89</v>
      </c>
      <c r="AW165" s="13" t="s">
        <v>37</v>
      </c>
      <c r="AX165" s="13" t="s">
        <v>82</v>
      </c>
      <c r="AY165" s="184" t="s">
        <v>135</v>
      </c>
    </row>
    <row r="166" s="13" customFormat="1">
      <c r="A166" s="13"/>
      <c r="B166" s="182"/>
      <c r="C166" s="13"/>
      <c r="D166" s="183" t="s">
        <v>144</v>
      </c>
      <c r="E166" s="184" t="s">
        <v>1</v>
      </c>
      <c r="F166" s="185" t="s">
        <v>181</v>
      </c>
      <c r="G166" s="13"/>
      <c r="H166" s="186">
        <v>11.183999999999999</v>
      </c>
      <c r="I166" s="187"/>
      <c r="J166" s="13"/>
      <c r="K166" s="13"/>
      <c r="L166" s="182"/>
      <c r="M166" s="188"/>
      <c r="N166" s="189"/>
      <c r="O166" s="189"/>
      <c r="P166" s="189"/>
      <c r="Q166" s="189"/>
      <c r="R166" s="189"/>
      <c r="S166" s="189"/>
      <c r="T166" s="19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84" t="s">
        <v>144</v>
      </c>
      <c r="AU166" s="184" t="s">
        <v>89</v>
      </c>
      <c r="AV166" s="13" t="s">
        <v>89</v>
      </c>
      <c r="AW166" s="13" t="s">
        <v>37</v>
      </c>
      <c r="AX166" s="13" t="s">
        <v>82</v>
      </c>
      <c r="AY166" s="184" t="s">
        <v>135</v>
      </c>
    </row>
    <row r="167" s="14" customFormat="1">
      <c r="A167" s="14"/>
      <c r="B167" s="191"/>
      <c r="C167" s="14"/>
      <c r="D167" s="183" t="s">
        <v>144</v>
      </c>
      <c r="E167" s="192" t="s">
        <v>1</v>
      </c>
      <c r="F167" s="193" t="s">
        <v>153</v>
      </c>
      <c r="G167" s="14"/>
      <c r="H167" s="194">
        <v>39.761999999999993</v>
      </c>
      <c r="I167" s="195"/>
      <c r="J167" s="14"/>
      <c r="K167" s="14"/>
      <c r="L167" s="191"/>
      <c r="M167" s="196"/>
      <c r="N167" s="197"/>
      <c r="O167" s="197"/>
      <c r="P167" s="197"/>
      <c r="Q167" s="197"/>
      <c r="R167" s="197"/>
      <c r="S167" s="197"/>
      <c r="T167" s="19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192" t="s">
        <v>144</v>
      </c>
      <c r="AU167" s="192" t="s">
        <v>89</v>
      </c>
      <c r="AV167" s="14" t="s">
        <v>142</v>
      </c>
      <c r="AW167" s="14" t="s">
        <v>37</v>
      </c>
      <c r="AX167" s="14" t="s">
        <v>87</v>
      </c>
      <c r="AY167" s="192" t="s">
        <v>135</v>
      </c>
    </row>
    <row r="168" s="2" customFormat="1" ht="24.15" customHeight="1">
      <c r="A168" s="38"/>
      <c r="B168" s="167"/>
      <c r="C168" s="168" t="s">
        <v>182</v>
      </c>
      <c r="D168" s="168" t="s">
        <v>138</v>
      </c>
      <c r="E168" s="169" t="s">
        <v>183</v>
      </c>
      <c r="F168" s="170" t="s">
        <v>184</v>
      </c>
      <c r="G168" s="171" t="s">
        <v>156</v>
      </c>
      <c r="H168" s="172">
        <v>39.762</v>
      </c>
      <c r="I168" s="173"/>
      <c r="J168" s="174">
        <f>ROUND(I168*H168,2)</f>
        <v>0</v>
      </c>
      <c r="K168" s="175"/>
      <c r="L168" s="39"/>
      <c r="M168" s="176" t="s">
        <v>1</v>
      </c>
      <c r="N168" s="177" t="s">
        <v>47</v>
      </c>
      <c r="O168" s="77"/>
      <c r="P168" s="178">
        <f>O168*H168</f>
        <v>0</v>
      </c>
      <c r="Q168" s="178">
        <v>0.0027299999999999998</v>
      </c>
      <c r="R168" s="178">
        <f>Q168*H168</f>
        <v>0.10855026</v>
      </c>
      <c r="S168" s="178">
        <v>0</v>
      </c>
      <c r="T168" s="179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80" t="s">
        <v>142</v>
      </c>
      <c r="AT168" s="180" t="s">
        <v>138</v>
      </c>
      <c r="AU168" s="180" t="s">
        <v>89</v>
      </c>
      <c r="AY168" s="19" t="s">
        <v>135</v>
      </c>
      <c r="BE168" s="181">
        <f>IF(N168="základní",J168,0)</f>
        <v>0</v>
      </c>
      <c r="BF168" s="181">
        <f>IF(N168="snížená",J168,0)</f>
        <v>0</v>
      </c>
      <c r="BG168" s="181">
        <f>IF(N168="zákl. přenesená",J168,0)</f>
        <v>0</v>
      </c>
      <c r="BH168" s="181">
        <f>IF(N168="sníž. přenesená",J168,0)</f>
        <v>0</v>
      </c>
      <c r="BI168" s="181">
        <f>IF(N168="nulová",J168,0)</f>
        <v>0</v>
      </c>
      <c r="BJ168" s="19" t="s">
        <v>87</v>
      </c>
      <c r="BK168" s="181">
        <f>ROUND(I168*H168,2)</f>
        <v>0</v>
      </c>
      <c r="BL168" s="19" t="s">
        <v>142</v>
      </c>
      <c r="BM168" s="180" t="s">
        <v>185</v>
      </c>
    </row>
    <row r="169" s="13" customFormat="1">
      <c r="A169" s="13"/>
      <c r="B169" s="182"/>
      <c r="C169" s="13"/>
      <c r="D169" s="183" t="s">
        <v>144</v>
      </c>
      <c r="E169" s="184" t="s">
        <v>1</v>
      </c>
      <c r="F169" s="185" t="s">
        <v>178</v>
      </c>
      <c r="G169" s="13"/>
      <c r="H169" s="186">
        <v>6.8200000000000003</v>
      </c>
      <c r="I169" s="187"/>
      <c r="J169" s="13"/>
      <c r="K169" s="13"/>
      <c r="L169" s="182"/>
      <c r="M169" s="188"/>
      <c r="N169" s="189"/>
      <c r="O169" s="189"/>
      <c r="P169" s="189"/>
      <c r="Q169" s="189"/>
      <c r="R169" s="189"/>
      <c r="S169" s="189"/>
      <c r="T169" s="19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84" t="s">
        <v>144</v>
      </c>
      <c r="AU169" s="184" t="s">
        <v>89</v>
      </c>
      <c r="AV169" s="13" t="s">
        <v>89</v>
      </c>
      <c r="AW169" s="13" t="s">
        <v>37</v>
      </c>
      <c r="AX169" s="13" t="s">
        <v>82</v>
      </c>
      <c r="AY169" s="184" t="s">
        <v>135</v>
      </c>
    </row>
    <row r="170" s="13" customFormat="1">
      <c r="A170" s="13"/>
      <c r="B170" s="182"/>
      <c r="C170" s="13"/>
      <c r="D170" s="183" t="s">
        <v>144</v>
      </c>
      <c r="E170" s="184" t="s">
        <v>1</v>
      </c>
      <c r="F170" s="185" t="s">
        <v>179</v>
      </c>
      <c r="G170" s="13"/>
      <c r="H170" s="186">
        <v>10.754</v>
      </c>
      <c r="I170" s="187"/>
      <c r="J170" s="13"/>
      <c r="K170" s="13"/>
      <c r="L170" s="182"/>
      <c r="M170" s="188"/>
      <c r="N170" s="189"/>
      <c r="O170" s="189"/>
      <c r="P170" s="189"/>
      <c r="Q170" s="189"/>
      <c r="R170" s="189"/>
      <c r="S170" s="189"/>
      <c r="T170" s="19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84" t="s">
        <v>144</v>
      </c>
      <c r="AU170" s="184" t="s">
        <v>89</v>
      </c>
      <c r="AV170" s="13" t="s">
        <v>89</v>
      </c>
      <c r="AW170" s="13" t="s">
        <v>37</v>
      </c>
      <c r="AX170" s="13" t="s">
        <v>82</v>
      </c>
      <c r="AY170" s="184" t="s">
        <v>135</v>
      </c>
    </row>
    <row r="171" s="13" customFormat="1">
      <c r="A171" s="13"/>
      <c r="B171" s="182"/>
      <c r="C171" s="13"/>
      <c r="D171" s="183" t="s">
        <v>144</v>
      </c>
      <c r="E171" s="184" t="s">
        <v>1</v>
      </c>
      <c r="F171" s="185" t="s">
        <v>180</v>
      </c>
      <c r="G171" s="13"/>
      <c r="H171" s="186">
        <v>11.004</v>
      </c>
      <c r="I171" s="187"/>
      <c r="J171" s="13"/>
      <c r="K171" s="13"/>
      <c r="L171" s="182"/>
      <c r="M171" s="188"/>
      <c r="N171" s="189"/>
      <c r="O171" s="189"/>
      <c r="P171" s="189"/>
      <c r="Q171" s="189"/>
      <c r="R171" s="189"/>
      <c r="S171" s="189"/>
      <c r="T171" s="19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84" t="s">
        <v>144</v>
      </c>
      <c r="AU171" s="184" t="s">
        <v>89</v>
      </c>
      <c r="AV171" s="13" t="s">
        <v>89</v>
      </c>
      <c r="AW171" s="13" t="s">
        <v>37</v>
      </c>
      <c r="AX171" s="13" t="s">
        <v>82</v>
      </c>
      <c r="AY171" s="184" t="s">
        <v>135</v>
      </c>
    </row>
    <row r="172" s="13" customFormat="1">
      <c r="A172" s="13"/>
      <c r="B172" s="182"/>
      <c r="C172" s="13"/>
      <c r="D172" s="183" t="s">
        <v>144</v>
      </c>
      <c r="E172" s="184" t="s">
        <v>1</v>
      </c>
      <c r="F172" s="185" t="s">
        <v>181</v>
      </c>
      <c r="G172" s="13"/>
      <c r="H172" s="186">
        <v>11.183999999999999</v>
      </c>
      <c r="I172" s="187"/>
      <c r="J172" s="13"/>
      <c r="K172" s="13"/>
      <c r="L172" s="182"/>
      <c r="M172" s="188"/>
      <c r="N172" s="189"/>
      <c r="O172" s="189"/>
      <c r="P172" s="189"/>
      <c r="Q172" s="189"/>
      <c r="R172" s="189"/>
      <c r="S172" s="189"/>
      <c r="T172" s="19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84" t="s">
        <v>144</v>
      </c>
      <c r="AU172" s="184" t="s">
        <v>89</v>
      </c>
      <c r="AV172" s="13" t="s">
        <v>89</v>
      </c>
      <c r="AW172" s="13" t="s">
        <v>37</v>
      </c>
      <c r="AX172" s="13" t="s">
        <v>82</v>
      </c>
      <c r="AY172" s="184" t="s">
        <v>135</v>
      </c>
    </row>
    <row r="173" s="14" customFormat="1">
      <c r="A173" s="14"/>
      <c r="B173" s="191"/>
      <c r="C173" s="14"/>
      <c r="D173" s="183" t="s">
        <v>144</v>
      </c>
      <c r="E173" s="192" t="s">
        <v>1</v>
      </c>
      <c r="F173" s="193" t="s">
        <v>153</v>
      </c>
      <c r="G173" s="14"/>
      <c r="H173" s="194">
        <v>39.761999999999993</v>
      </c>
      <c r="I173" s="195"/>
      <c r="J173" s="14"/>
      <c r="K173" s="14"/>
      <c r="L173" s="191"/>
      <c r="M173" s="196"/>
      <c r="N173" s="197"/>
      <c r="O173" s="197"/>
      <c r="P173" s="197"/>
      <c r="Q173" s="197"/>
      <c r="R173" s="197"/>
      <c r="S173" s="197"/>
      <c r="T173" s="19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192" t="s">
        <v>144</v>
      </c>
      <c r="AU173" s="192" t="s">
        <v>89</v>
      </c>
      <c r="AV173" s="14" t="s">
        <v>142</v>
      </c>
      <c r="AW173" s="14" t="s">
        <v>37</v>
      </c>
      <c r="AX173" s="14" t="s">
        <v>87</v>
      </c>
      <c r="AY173" s="192" t="s">
        <v>135</v>
      </c>
    </row>
    <row r="174" s="2" customFormat="1" ht="24.15" customHeight="1">
      <c r="A174" s="38"/>
      <c r="B174" s="167"/>
      <c r="C174" s="168" t="s">
        <v>186</v>
      </c>
      <c r="D174" s="168" t="s">
        <v>138</v>
      </c>
      <c r="E174" s="169" t="s">
        <v>187</v>
      </c>
      <c r="F174" s="170" t="s">
        <v>188</v>
      </c>
      <c r="G174" s="171" t="s">
        <v>156</v>
      </c>
      <c r="H174" s="172">
        <v>39.762</v>
      </c>
      <c r="I174" s="173"/>
      <c r="J174" s="174">
        <f>ROUND(I174*H174,2)</f>
        <v>0</v>
      </c>
      <c r="K174" s="175"/>
      <c r="L174" s="39"/>
      <c r="M174" s="176" t="s">
        <v>1</v>
      </c>
      <c r="N174" s="177" t="s">
        <v>47</v>
      </c>
      <c r="O174" s="77"/>
      <c r="P174" s="178">
        <f>O174*H174</f>
        <v>0</v>
      </c>
      <c r="Q174" s="178">
        <v>0.0065599999999999999</v>
      </c>
      <c r="R174" s="178">
        <f>Q174*H174</f>
        <v>0.26083872000000002</v>
      </c>
      <c r="S174" s="178">
        <v>0</v>
      </c>
      <c r="T174" s="179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180" t="s">
        <v>142</v>
      </c>
      <c r="AT174" s="180" t="s">
        <v>138</v>
      </c>
      <c r="AU174" s="180" t="s">
        <v>89</v>
      </c>
      <c r="AY174" s="19" t="s">
        <v>135</v>
      </c>
      <c r="BE174" s="181">
        <f>IF(N174="základní",J174,0)</f>
        <v>0</v>
      </c>
      <c r="BF174" s="181">
        <f>IF(N174="snížená",J174,0)</f>
        <v>0</v>
      </c>
      <c r="BG174" s="181">
        <f>IF(N174="zákl. přenesená",J174,0)</f>
        <v>0</v>
      </c>
      <c r="BH174" s="181">
        <f>IF(N174="sníž. přenesená",J174,0)</f>
        <v>0</v>
      </c>
      <c r="BI174" s="181">
        <f>IF(N174="nulová",J174,0)</f>
        <v>0</v>
      </c>
      <c r="BJ174" s="19" t="s">
        <v>87</v>
      </c>
      <c r="BK174" s="181">
        <f>ROUND(I174*H174,2)</f>
        <v>0</v>
      </c>
      <c r="BL174" s="19" t="s">
        <v>142</v>
      </c>
      <c r="BM174" s="180" t="s">
        <v>189</v>
      </c>
    </row>
    <row r="175" s="13" customFormat="1">
      <c r="A175" s="13"/>
      <c r="B175" s="182"/>
      <c r="C175" s="13"/>
      <c r="D175" s="183" t="s">
        <v>144</v>
      </c>
      <c r="E175" s="184" t="s">
        <v>1</v>
      </c>
      <c r="F175" s="185" t="s">
        <v>178</v>
      </c>
      <c r="G175" s="13"/>
      <c r="H175" s="186">
        <v>6.8200000000000003</v>
      </c>
      <c r="I175" s="187"/>
      <c r="J175" s="13"/>
      <c r="K175" s="13"/>
      <c r="L175" s="182"/>
      <c r="M175" s="188"/>
      <c r="N175" s="189"/>
      <c r="O175" s="189"/>
      <c r="P175" s="189"/>
      <c r="Q175" s="189"/>
      <c r="R175" s="189"/>
      <c r="S175" s="189"/>
      <c r="T175" s="19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84" t="s">
        <v>144</v>
      </c>
      <c r="AU175" s="184" t="s">
        <v>89</v>
      </c>
      <c r="AV175" s="13" t="s">
        <v>89</v>
      </c>
      <c r="AW175" s="13" t="s">
        <v>37</v>
      </c>
      <c r="AX175" s="13" t="s">
        <v>82</v>
      </c>
      <c r="AY175" s="184" t="s">
        <v>135</v>
      </c>
    </row>
    <row r="176" s="13" customFormat="1">
      <c r="A176" s="13"/>
      <c r="B176" s="182"/>
      <c r="C176" s="13"/>
      <c r="D176" s="183" t="s">
        <v>144</v>
      </c>
      <c r="E176" s="184" t="s">
        <v>1</v>
      </c>
      <c r="F176" s="185" t="s">
        <v>179</v>
      </c>
      <c r="G176" s="13"/>
      <c r="H176" s="186">
        <v>10.754</v>
      </c>
      <c r="I176" s="187"/>
      <c r="J176" s="13"/>
      <c r="K176" s="13"/>
      <c r="L176" s="182"/>
      <c r="M176" s="188"/>
      <c r="N176" s="189"/>
      <c r="O176" s="189"/>
      <c r="P176" s="189"/>
      <c r="Q176" s="189"/>
      <c r="R176" s="189"/>
      <c r="S176" s="189"/>
      <c r="T176" s="19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84" t="s">
        <v>144</v>
      </c>
      <c r="AU176" s="184" t="s">
        <v>89</v>
      </c>
      <c r="AV176" s="13" t="s">
        <v>89</v>
      </c>
      <c r="AW176" s="13" t="s">
        <v>37</v>
      </c>
      <c r="AX176" s="13" t="s">
        <v>82</v>
      </c>
      <c r="AY176" s="184" t="s">
        <v>135</v>
      </c>
    </row>
    <row r="177" s="13" customFormat="1">
      <c r="A177" s="13"/>
      <c r="B177" s="182"/>
      <c r="C177" s="13"/>
      <c r="D177" s="183" t="s">
        <v>144</v>
      </c>
      <c r="E177" s="184" t="s">
        <v>1</v>
      </c>
      <c r="F177" s="185" t="s">
        <v>180</v>
      </c>
      <c r="G177" s="13"/>
      <c r="H177" s="186">
        <v>11.004</v>
      </c>
      <c r="I177" s="187"/>
      <c r="J177" s="13"/>
      <c r="K177" s="13"/>
      <c r="L177" s="182"/>
      <c r="M177" s="188"/>
      <c r="N177" s="189"/>
      <c r="O177" s="189"/>
      <c r="P177" s="189"/>
      <c r="Q177" s="189"/>
      <c r="R177" s="189"/>
      <c r="S177" s="189"/>
      <c r="T177" s="19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84" t="s">
        <v>144</v>
      </c>
      <c r="AU177" s="184" t="s">
        <v>89</v>
      </c>
      <c r="AV177" s="13" t="s">
        <v>89</v>
      </c>
      <c r="AW177" s="13" t="s">
        <v>37</v>
      </c>
      <c r="AX177" s="13" t="s">
        <v>82</v>
      </c>
      <c r="AY177" s="184" t="s">
        <v>135</v>
      </c>
    </row>
    <row r="178" s="13" customFormat="1">
      <c r="A178" s="13"/>
      <c r="B178" s="182"/>
      <c r="C178" s="13"/>
      <c r="D178" s="183" t="s">
        <v>144</v>
      </c>
      <c r="E178" s="184" t="s">
        <v>1</v>
      </c>
      <c r="F178" s="185" t="s">
        <v>181</v>
      </c>
      <c r="G178" s="13"/>
      <c r="H178" s="186">
        <v>11.183999999999999</v>
      </c>
      <c r="I178" s="187"/>
      <c r="J178" s="13"/>
      <c r="K178" s="13"/>
      <c r="L178" s="182"/>
      <c r="M178" s="188"/>
      <c r="N178" s="189"/>
      <c r="O178" s="189"/>
      <c r="P178" s="189"/>
      <c r="Q178" s="189"/>
      <c r="R178" s="189"/>
      <c r="S178" s="189"/>
      <c r="T178" s="19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84" t="s">
        <v>144</v>
      </c>
      <c r="AU178" s="184" t="s">
        <v>89</v>
      </c>
      <c r="AV178" s="13" t="s">
        <v>89</v>
      </c>
      <c r="AW178" s="13" t="s">
        <v>37</v>
      </c>
      <c r="AX178" s="13" t="s">
        <v>82</v>
      </c>
      <c r="AY178" s="184" t="s">
        <v>135</v>
      </c>
    </row>
    <row r="179" s="14" customFormat="1">
      <c r="A179" s="14"/>
      <c r="B179" s="191"/>
      <c r="C179" s="14"/>
      <c r="D179" s="183" t="s">
        <v>144</v>
      </c>
      <c r="E179" s="192" t="s">
        <v>1</v>
      </c>
      <c r="F179" s="193" t="s">
        <v>153</v>
      </c>
      <c r="G179" s="14"/>
      <c r="H179" s="194">
        <v>39.761999999999993</v>
      </c>
      <c r="I179" s="195"/>
      <c r="J179" s="14"/>
      <c r="K179" s="14"/>
      <c r="L179" s="191"/>
      <c r="M179" s="196"/>
      <c r="N179" s="197"/>
      <c r="O179" s="197"/>
      <c r="P179" s="197"/>
      <c r="Q179" s="197"/>
      <c r="R179" s="197"/>
      <c r="S179" s="197"/>
      <c r="T179" s="19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192" t="s">
        <v>144</v>
      </c>
      <c r="AU179" s="192" t="s">
        <v>89</v>
      </c>
      <c r="AV179" s="14" t="s">
        <v>142</v>
      </c>
      <c r="AW179" s="14" t="s">
        <v>37</v>
      </c>
      <c r="AX179" s="14" t="s">
        <v>87</v>
      </c>
      <c r="AY179" s="192" t="s">
        <v>135</v>
      </c>
    </row>
    <row r="180" s="2" customFormat="1" ht="24.15" customHeight="1">
      <c r="A180" s="38"/>
      <c r="B180" s="167"/>
      <c r="C180" s="168" t="s">
        <v>190</v>
      </c>
      <c r="D180" s="168" t="s">
        <v>138</v>
      </c>
      <c r="E180" s="169" t="s">
        <v>191</v>
      </c>
      <c r="F180" s="170" t="s">
        <v>192</v>
      </c>
      <c r="G180" s="171" t="s">
        <v>193</v>
      </c>
      <c r="H180" s="172">
        <v>1</v>
      </c>
      <c r="I180" s="173"/>
      <c r="J180" s="174">
        <f>ROUND(I180*H180,2)</f>
        <v>0</v>
      </c>
      <c r="K180" s="175"/>
      <c r="L180" s="39"/>
      <c r="M180" s="176" t="s">
        <v>1</v>
      </c>
      <c r="N180" s="177" t="s">
        <v>47</v>
      </c>
      <c r="O180" s="77"/>
      <c r="P180" s="178">
        <f>O180*H180</f>
        <v>0</v>
      </c>
      <c r="Q180" s="178">
        <v>0</v>
      </c>
      <c r="R180" s="178">
        <f>Q180*H180</f>
        <v>0</v>
      </c>
      <c r="S180" s="178">
        <v>0</v>
      </c>
      <c r="T180" s="179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180" t="s">
        <v>142</v>
      </c>
      <c r="AT180" s="180" t="s">
        <v>138</v>
      </c>
      <c r="AU180" s="180" t="s">
        <v>89</v>
      </c>
      <c r="AY180" s="19" t="s">
        <v>135</v>
      </c>
      <c r="BE180" s="181">
        <f>IF(N180="základní",J180,0)</f>
        <v>0</v>
      </c>
      <c r="BF180" s="181">
        <f>IF(N180="snížená",J180,0)</f>
        <v>0</v>
      </c>
      <c r="BG180" s="181">
        <f>IF(N180="zákl. přenesená",J180,0)</f>
        <v>0</v>
      </c>
      <c r="BH180" s="181">
        <f>IF(N180="sníž. přenesená",J180,0)</f>
        <v>0</v>
      </c>
      <c r="BI180" s="181">
        <f>IF(N180="nulová",J180,0)</f>
        <v>0</v>
      </c>
      <c r="BJ180" s="19" t="s">
        <v>87</v>
      </c>
      <c r="BK180" s="181">
        <f>ROUND(I180*H180,2)</f>
        <v>0</v>
      </c>
      <c r="BL180" s="19" t="s">
        <v>142</v>
      </c>
      <c r="BM180" s="180" t="s">
        <v>194</v>
      </c>
    </row>
    <row r="181" s="13" customFormat="1">
      <c r="A181" s="13"/>
      <c r="B181" s="182"/>
      <c r="C181" s="13"/>
      <c r="D181" s="183" t="s">
        <v>144</v>
      </c>
      <c r="E181" s="184" t="s">
        <v>1</v>
      </c>
      <c r="F181" s="185" t="s">
        <v>195</v>
      </c>
      <c r="G181" s="13"/>
      <c r="H181" s="186">
        <v>1</v>
      </c>
      <c r="I181" s="187"/>
      <c r="J181" s="13"/>
      <c r="K181" s="13"/>
      <c r="L181" s="182"/>
      <c r="M181" s="188"/>
      <c r="N181" s="189"/>
      <c r="O181" s="189"/>
      <c r="P181" s="189"/>
      <c r="Q181" s="189"/>
      <c r="R181" s="189"/>
      <c r="S181" s="189"/>
      <c r="T181" s="19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84" t="s">
        <v>144</v>
      </c>
      <c r="AU181" s="184" t="s">
        <v>89</v>
      </c>
      <c r="AV181" s="13" t="s">
        <v>89</v>
      </c>
      <c r="AW181" s="13" t="s">
        <v>37</v>
      </c>
      <c r="AX181" s="13" t="s">
        <v>87</v>
      </c>
      <c r="AY181" s="184" t="s">
        <v>135</v>
      </c>
    </row>
    <row r="182" s="12" customFormat="1" ht="22.8" customHeight="1">
      <c r="A182" s="12"/>
      <c r="B182" s="155"/>
      <c r="C182" s="12"/>
      <c r="D182" s="156" t="s">
        <v>81</v>
      </c>
      <c r="E182" s="165" t="s">
        <v>186</v>
      </c>
      <c r="F182" s="165" t="s">
        <v>196</v>
      </c>
      <c r="G182" s="12"/>
      <c r="H182" s="12"/>
      <c r="I182" s="158"/>
      <c r="J182" s="166">
        <f>BK182</f>
        <v>0</v>
      </c>
      <c r="K182" s="12"/>
      <c r="L182" s="155"/>
      <c r="M182" s="159"/>
      <c r="N182" s="160"/>
      <c r="O182" s="160"/>
      <c r="P182" s="161">
        <f>SUM(P183:P257)</f>
        <v>0</v>
      </c>
      <c r="Q182" s="160"/>
      <c r="R182" s="161">
        <f>SUM(R183:R257)</f>
        <v>0.04652908</v>
      </c>
      <c r="S182" s="160"/>
      <c r="T182" s="162">
        <f>SUM(T183:T257)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56" t="s">
        <v>87</v>
      </c>
      <c r="AT182" s="163" t="s">
        <v>81</v>
      </c>
      <c r="AU182" s="163" t="s">
        <v>87</v>
      </c>
      <c r="AY182" s="156" t="s">
        <v>135</v>
      </c>
      <c r="BK182" s="164">
        <f>SUM(BK183:BK257)</f>
        <v>0</v>
      </c>
    </row>
    <row r="183" s="2" customFormat="1" ht="44.25" customHeight="1">
      <c r="A183" s="38"/>
      <c r="B183" s="167"/>
      <c r="C183" s="168" t="s">
        <v>197</v>
      </c>
      <c r="D183" s="168" t="s">
        <v>138</v>
      </c>
      <c r="E183" s="169" t="s">
        <v>198</v>
      </c>
      <c r="F183" s="170" t="s">
        <v>199</v>
      </c>
      <c r="G183" s="171" t="s">
        <v>200</v>
      </c>
      <c r="H183" s="172">
        <v>12</v>
      </c>
      <c r="I183" s="173"/>
      <c r="J183" s="174">
        <f>ROUND(I183*H183,2)</f>
        <v>0</v>
      </c>
      <c r="K183" s="175"/>
      <c r="L183" s="39"/>
      <c r="M183" s="176" t="s">
        <v>1</v>
      </c>
      <c r="N183" s="177" t="s">
        <v>47</v>
      </c>
      <c r="O183" s="77"/>
      <c r="P183" s="178">
        <f>O183*H183</f>
        <v>0</v>
      </c>
      <c r="Q183" s="178">
        <v>0</v>
      </c>
      <c r="R183" s="178">
        <f>Q183*H183</f>
        <v>0</v>
      </c>
      <c r="S183" s="178">
        <v>0</v>
      </c>
      <c r="T183" s="179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180" t="s">
        <v>142</v>
      </c>
      <c r="AT183" s="180" t="s">
        <v>138</v>
      </c>
      <c r="AU183" s="180" t="s">
        <v>89</v>
      </c>
      <c r="AY183" s="19" t="s">
        <v>135</v>
      </c>
      <c r="BE183" s="181">
        <f>IF(N183="základní",J183,0)</f>
        <v>0</v>
      </c>
      <c r="BF183" s="181">
        <f>IF(N183="snížená",J183,0)</f>
        <v>0</v>
      </c>
      <c r="BG183" s="181">
        <f>IF(N183="zákl. přenesená",J183,0)</f>
        <v>0</v>
      </c>
      <c r="BH183" s="181">
        <f>IF(N183="sníž. přenesená",J183,0)</f>
        <v>0</v>
      </c>
      <c r="BI183" s="181">
        <f>IF(N183="nulová",J183,0)</f>
        <v>0</v>
      </c>
      <c r="BJ183" s="19" t="s">
        <v>87</v>
      </c>
      <c r="BK183" s="181">
        <f>ROUND(I183*H183,2)</f>
        <v>0</v>
      </c>
      <c r="BL183" s="19" t="s">
        <v>142</v>
      </c>
      <c r="BM183" s="180" t="s">
        <v>201</v>
      </c>
    </row>
    <row r="184" s="2" customFormat="1" ht="33" customHeight="1">
      <c r="A184" s="38"/>
      <c r="B184" s="167"/>
      <c r="C184" s="168" t="s">
        <v>202</v>
      </c>
      <c r="D184" s="168" t="s">
        <v>138</v>
      </c>
      <c r="E184" s="169" t="s">
        <v>203</v>
      </c>
      <c r="F184" s="170" t="s">
        <v>204</v>
      </c>
      <c r="G184" s="171" t="s">
        <v>156</v>
      </c>
      <c r="H184" s="172">
        <v>1083.6500000000001</v>
      </c>
      <c r="I184" s="173"/>
      <c r="J184" s="174">
        <f>ROUND(I184*H184,2)</f>
        <v>0</v>
      </c>
      <c r="K184" s="175"/>
      <c r="L184" s="39"/>
      <c r="M184" s="176" t="s">
        <v>1</v>
      </c>
      <c r="N184" s="177" t="s">
        <v>47</v>
      </c>
      <c r="O184" s="77"/>
      <c r="P184" s="178">
        <f>O184*H184</f>
        <v>0</v>
      </c>
      <c r="Q184" s="178">
        <v>0</v>
      </c>
      <c r="R184" s="178">
        <f>Q184*H184</f>
        <v>0</v>
      </c>
      <c r="S184" s="178">
        <v>0</v>
      </c>
      <c r="T184" s="179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180" t="s">
        <v>142</v>
      </c>
      <c r="AT184" s="180" t="s">
        <v>138</v>
      </c>
      <c r="AU184" s="180" t="s">
        <v>89</v>
      </c>
      <c r="AY184" s="19" t="s">
        <v>135</v>
      </c>
      <c r="BE184" s="181">
        <f>IF(N184="základní",J184,0)</f>
        <v>0</v>
      </c>
      <c r="BF184" s="181">
        <f>IF(N184="snížená",J184,0)</f>
        <v>0</v>
      </c>
      <c r="BG184" s="181">
        <f>IF(N184="zákl. přenesená",J184,0)</f>
        <v>0</v>
      </c>
      <c r="BH184" s="181">
        <f>IF(N184="sníž. přenesená",J184,0)</f>
        <v>0</v>
      </c>
      <c r="BI184" s="181">
        <f>IF(N184="nulová",J184,0)</f>
        <v>0</v>
      </c>
      <c r="BJ184" s="19" t="s">
        <v>87</v>
      </c>
      <c r="BK184" s="181">
        <f>ROUND(I184*H184,2)</f>
        <v>0</v>
      </c>
      <c r="BL184" s="19" t="s">
        <v>142</v>
      </c>
      <c r="BM184" s="180" t="s">
        <v>205</v>
      </c>
    </row>
    <row r="185" s="15" customFormat="1">
      <c r="A185" s="15"/>
      <c r="B185" s="199"/>
      <c r="C185" s="15"/>
      <c r="D185" s="183" t="s">
        <v>144</v>
      </c>
      <c r="E185" s="200" t="s">
        <v>1</v>
      </c>
      <c r="F185" s="201" t="s">
        <v>206</v>
      </c>
      <c r="G185" s="15"/>
      <c r="H185" s="200" t="s">
        <v>1</v>
      </c>
      <c r="I185" s="202"/>
      <c r="J185" s="15"/>
      <c r="K185" s="15"/>
      <c r="L185" s="199"/>
      <c r="M185" s="203"/>
      <c r="N185" s="204"/>
      <c r="O185" s="204"/>
      <c r="P185" s="204"/>
      <c r="Q185" s="204"/>
      <c r="R185" s="204"/>
      <c r="S185" s="204"/>
      <c r="T185" s="20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00" t="s">
        <v>144</v>
      </c>
      <c r="AU185" s="200" t="s">
        <v>89</v>
      </c>
      <c r="AV185" s="15" t="s">
        <v>87</v>
      </c>
      <c r="AW185" s="15" t="s">
        <v>37</v>
      </c>
      <c r="AX185" s="15" t="s">
        <v>82</v>
      </c>
      <c r="AY185" s="200" t="s">
        <v>135</v>
      </c>
    </row>
    <row r="186" s="13" customFormat="1">
      <c r="A186" s="13"/>
      <c r="B186" s="182"/>
      <c r="C186" s="13"/>
      <c r="D186" s="183" t="s">
        <v>144</v>
      </c>
      <c r="E186" s="184" t="s">
        <v>1</v>
      </c>
      <c r="F186" s="185" t="s">
        <v>207</v>
      </c>
      <c r="G186" s="13"/>
      <c r="H186" s="186">
        <v>130.5</v>
      </c>
      <c r="I186" s="187"/>
      <c r="J186" s="13"/>
      <c r="K186" s="13"/>
      <c r="L186" s="182"/>
      <c r="M186" s="188"/>
      <c r="N186" s="189"/>
      <c r="O186" s="189"/>
      <c r="P186" s="189"/>
      <c r="Q186" s="189"/>
      <c r="R186" s="189"/>
      <c r="S186" s="189"/>
      <c r="T186" s="19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84" t="s">
        <v>144</v>
      </c>
      <c r="AU186" s="184" t="s">
        <v>89</v>
      </c>
      <c r="AV186" s="13" t="s">
        <v>89</v>
      </c>
      <c r="AW186" s="13" t="s">
        <v>37</v>
      </c>
      <c r="AX186" s="13" t="s">
        <v>82</v>
      </c>
      <c r="AY186" s="184" t="s">
        <v>135</v>
      </c>
    </row>
    <row r="187" s="13" customFormat="1">
      <c r="A187" s="13"/>
      <c r="B187" s="182"/>
      <c r="C187" s="13"/>
      <c r="D187" s="183" t="s">
        <v>144</v>
      </c>
      <c r="E187" s="184" t="s">
        <v>1</v>
      </c>
      <c r="F187" s="185" t="s">
        <v>208</v>
      </c>
      <c r="G187" s="13"/>
      <c r="H187" s="186">
        <v>87.400000000000006</v>
      </c>
      <c r="I187" s="187"/>
      <c r="J187" s="13"/>
      <c r="K187" s="13"/>
      <c r="L187" s="182"/>
      <c r="M187" s="188"/>
      <c r="N187" s="189"/>
      <c r="O187" s="189"/>
      <c r="P187" s="189"/>
      <c r="Q187" s="189"/>
      <c r="R187" s="189"/>
      <c r="S187" s="189"/>
      <c r="T187" s="19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84" t="s">
        <v>144</v>
      </c>
      <c r="AU187" s="184" t="s">
        <v>89</v>
      </c>
      <c r="AV187" s="13" t="s">
        <v>89</v>
      </c>
      <c r="AW187" s="13" t="s">
        <v>37</v>
      </c>
      <c r="AX187" s="13" t="s">
        <v>82</v>
      </c>
      <c r="AY187" s="184" t="s">
        <v>135</v>
      </c>
    </row>
    <row r="188" s="13" customFormat="1">
      <c r="A188" s="13"/>
      <c r="B188" s="182"/>
      <c r="C188" s="13"/>
      <c r="D188" s="183" t="s">
        <v>144</v>
      </c>
      <c r="E188" s="184" t="s">
        <v>1</v>
      </c>
      <c r="F188" s="185" t="s">
        <v>207</v>
      </c>
      <c r="G188" s="13"/>
      <c r="H188" s="186">
        <v>130.5</v>
      </c>
      <c r="I188" s="187"/>
      <c r="J188" s="13"/>
      <c r="K188" s="13"/>
      <c r="L188" s="182"/>
      <c r="M188" s="188"/>
      <c r="N188" s="189"/>
      <c r="O188" s="189"/>
      <c r="P188" s="189"/>
      <c r="Q188" s="189"/>
      <c r="R188" s="189"/>
      <c r="S188" s="189"/>
      <c r="T188" s="19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84" t="s">
        <v>144</v>
      </c>
      <c r="AU188" s="184" t="s">
        <v>89</v>
      </c>
      <c r="AV188" s="13" t="s">
        <v>89</v>
      </c>
      <c r="AW188" s="13" t="s">
        <v>37</v>
      </c>
      <c r="AX188" s="13" t="s">
        <v>82</v>
      </c>
      <c r="AY188" s="184" t="s">
        <v>135</v>
      </c>
    </row>
    <row r="189" s="13" customFormat="1">
      <c r="A189" s="13"/>
      <c r="B189" s="182"/>
      <c r="C189" s="13"/>
      <c r="D189" s="183" t="s">
        <v>144</v>
      </c>
      <c r="E189" s="184" t="s">
        <v>1</v>
      </c>
      <c r="F189" s="185" t="s">
        <v>209</v>
      </c>
      <c r="G189" s="13"/>
      <c r="H189" s="186">
        <v>345</v>
      </c>
      <c r="I189" s="187"/>
      <c r="J189" s="13"/>
      <c r="K189" s="13"/>
      <c r="L189" s="182"/>
      <c r="M189" s="188"/>
      <c r="N189" s="189"/>
      <c r="O189" s="189"/>
      <c r="P189" s="189"/>
      <c r="Q189" s="189"/>
      <c r="R189" s="189"/>
      <c r="S189" s="189"/>
      <c r="T189" s="19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84" t="s">
        <v>144</v>
      </c>
      <c r="AU189" s="184" t="s">
        <v>89</v>
      </c>
      <c r="AV189" s="13" t="s">
        <v>89</v>
      </c>
      <c r="AW189" s="13" t="s">
        <v>37</v>
      </c>
      <c r="AX189" s="13" t="s">
        <v>82</v>
      </c>
      <c r="AY189" s="184" t="s">
        <v>135</v>
      </c>
    </row>
    <row r="190" s="13" customFormat="1">
      <c r="A190" s="13"/>
      <c r="B190" s="182"/>
      <c r="C190" s="13"/>
      <c r="D190" s="183" t="s">
        <v>144</v>
      </c>
      <c r="E190" s="184" t="s">
        <v>1</v>
      </c>
      <c r="F190" s="185" t="s">
        <v>210</v>
      </c>
      <c r="G190" s="13"/>
      <c r="H190" s="186">
        <v>80.5</v>
      </c>
      <c r="I190" s="187"/>
      <c r="J190" s="13"/>
      <c r="K190" s="13"/>
      <c r="L190" s="182"/>
      <c r="M190" s="188"/>
      <c r="N190" s="189"/>
      <c r="O190" s="189"/>
      <c r="P190" s="189"/>
      <c r="Q190" s="189"/>
      <c r="R190" s="189"/>
      <c r="S190" s="189"/>
      <c r="T190" s="19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84" t="s">
        <v>144</v>
      </c>
      <c r="AU190" s="184" t="s">
        <v>89</v>
      </c>
      <c r="AV190" s="13" t="s">
        <v>89</v>
      </c>
      <c r="AW190" s="13" t="s">
        <v>37</v>
      </c>
      <c r="AX190" s="13" t="s">
        <v>82</v>
      </c>
      <c r="AY190" s="184" t="s">
        <v>135</v>
      </c>
    </row>
    <row r="191" s="13" customFormat="1">
      <c r="A191" s="13"/>
      <c r="B191" s="182"/>
      <c r="C191" s="13"/>
      <c r="D191" s="183" t="s">
        <v>144</v>
      </c>
      <c r="E191" s="184" t="s">
        <v>1</v>
      </c>
      <c r="F191" s="185" t="s">
        <v>211</v>
      </c>
      <c r="G191" s="13"/>
      <c r="H191" s="186">
        <v>25</v>
      </c>
      <c r="I191" s="187"/>
      <c r="J191" s="13"/>
      <c r="K191" s="13"/>
      <c r="L191" s="182"/>
      <c r="M191" s="188"/>
      <c r="N191" s="189"/>
      <c r="O191" s="189"/>
      <c r="P191" s="189"/>
      <c r="Q191" s="189"/>
      <c r="R191" s="189"/>
      <c r="S191" s="189"/>
      <c r="T191" s="19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84" t="s">
        <v>144</v>
      </c>
      <c r="AU191" s="184" t="s">
        <v>89</v>
      </c>
      <c r="AV191" s="13" t="s">
        <v>89</v>
      </c>
      <c r="AW191" s="13" t="s">
        <v>37</v>
      </c>
      <c r="AX191" s="13" t="s">
        <v>82</v>
      </c>
      <c r="AY191" s="184" t="s">
        <v>135</v>
      </c>
    </row>
    <row r="192" s="13" customFormat="1">
      <c r="A192" s="13"/>
      <c r="B192" s="182"/>
      <c r="C192" s="13"/>
      <c r="D192" s="183" t="s">
        <v>144</v>
      </c>
      <c r="E192" s="184" t="s">
        <v>1</v>
      </c>
      <c r="F192" s="185" t="s">
        <v>212</v>
      </c>
      <c r="G192" s="13"/>
      <c r="H192" s="186">
        <v>80.5</v>
      </c>
      <c r="I192" s="187"/>
      <c r="J192" s="13"/>
      <c r="K192" s="13"/>
      <c r="L192" s="182"/>
      <c r="M192" s="188"/>
      <c r="N192" s="189"/>
      <c r="O192" s="189"/>
      <c r="P192" s="189"/>
      <c r="Q192" s="189"/>
      <c r="R192" s="189"/>
      <c r="S192" s="189"/>
      <c r="T192" s="19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84" t="s">
        <v>144</v>
      </c>
      <c r="AU192" s="184" t="s">
        <v>89</v>
      </c>
      <c r="AV192" s="13" t="s">
        <v>89</v>
      </c>
      <c r="AW192" s="13" t="s">
        <v>37</v>
      </c>
      <c r="AX192" s="13" t="s">
        <v>82</v>
      </c>
      <c r="AY192" s="184" t="s">
        <v>135</v>
      </c>
    </row>
    <row r="193" s="16" customFormat="1">
      <c r="A193" s="16"/>
      <c r="B193" s="206"/>
      <c r="C193" s="16"/>
      <c r="D193" s="183" t="s">
        <v>144</v>
      </c>
      <c r="E193" s="207" t="s">
        <v>1</v>
      </c>
      <c r="F193" s="208" t="s">
        <v>213</v>
      </c>
      <c r="G193" s="16"/>
      <c r="H193" s="209">
        <v>879.39999999999998</v>
      </c>
      <c r="I193" s="210"/>
      <c r="J193" s="16"/>
      <c r="K193" s="16"/>
      <c r="L193" s="206"/>
      <c r="M193" s="211"/>
      <c r="N193" s="212"/>
      <c r="O193" s="212"/>
      <c r="P193" s="212"/>
      <c r="Q193" s="212"/>
      <c r="R193" s="212"/>
      <c r="S193" s="212"/>
      <c r="T193" s="213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T193" s="207" t="s">
        <v>144</v>
      </c>
      <c r="AU193" s="207" t="s">
        <v>89</v>
      </c>
      <c r="AV193" s="16" t="s">
        <v>136</v>
      </c>
      <c r="AW193" s="16" t="s">
        <v>37</v>
      </c>
      <c r="AX193" s="16" t="s">
        <v>82</v>
      </c>
      <c r="AY193" s="207" t="s">
        <v>135</v>
      </c>
    </row>
    <row r="194" s="15" customFormat="1">
      <c r="A194" s="15"/>
      <c r="B194" s="199"/>
      <c r="C194" s="15"/>
      <c r="D194" s="183" t="s">
        <v>144</v>
      </c>
      <c r="E194" s="200" t="s">
        <v>1</v>
      </c>
      <c r="F194" s="201" t="s">
        <v>214</v>
      </c>
      <c r="G194" s="15"/>
      <c r="H194" s="200" t="s">
        <v>1</v>
      </c>
      <c r="I194" s="202"/>
      <c r="J194" s="15"/>
      <c r="K194" s="15"/>
      <c r="L194" s="199"/>
      <c r="M194" s="203"/>
      <c r="N194" s="204"/>
      <c r="O194" s="204"/>
      <c r="P194" s="204"/>
      <c r="Q194" s="204"/>
      <c r="R194" s="204"/>
      <c r="S194" s="204"/>
      <c r="T194" s="20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00" t="s">
        <v>144</v>
      </c>
      <c r="AU194" s="200" t="s">
        <v>89</v>
      </c>
      <c r="AV194" s="15" t="s">
        <v>87</v>
      </c>
      <c r="AW194" s="15" t="s">
        <v>37</v>
      </c>
      <c r="AX194" s="15" t="s">
        <v>82</v>
      </c>
      <c r="AY194" s="200" t="s">
        <v>135</v>
      </c>
    </row>
    <row r="195" s="13" customFormat="1">
      <c r="A195" s="13"/>
      <c r="B195" s="182"/>
      <c r="C195" s="13"/>
      <c r="D195" s="183" t="s">
        <v>144</v>
      </c>
      <c r="E195" s="184" t="s">
        <v>1</v>
      </c>
      <c r="F195" s="185" t="s">
        <v>215</v>
      </c>
      <c r="G195" s="13"/>
      <c r="H195" s="186">
        <v>40</v>
      </c>
      <c r="I195" s="187"/>
      <c r="J195" s="13"/>
      <c r="K195" s="13"/>
      <c r="L195" s="182"/>
      <c r="M195" s="188"/>
      <c r="N195" s="189"/>
      <c r="O195" s="189"/>
      <c r="P195" s="189"/>
      <c r="Q195" s="189"/>
      <c r="R195" s="189"/>
      <c r="S195" s="189"/>
      <c r="T195" s="19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84" t="s">
        <v>144</v>
      </c>
      <c r="AU195" s="184" t="s">
        <v>89</v>
      </c>
      <c r="AV195" s="13" t="s">
        <v>89</v>
      </c>
      <c r="AW195" s="13" t="s">
        <v>37</v>
      </c>
      <c r="AX195" s="13" t="s">
        <v>82</v>
      </c>
      <c r="AY195" s="184" t="s">
        <v>135</v>
      </c>
    </row>
    <row r="196" s="13" customFormat="1">
      <c r="A196" s="13"/>
      <c r="B196" s="182"/>
      <c r="C196" s="13"/>
      <c r="D196" s="183" t="s">
        <v>144</v>
      </c>
      <c r="E196" s="184" t="s">
        <v>1</v>
      </c>
      <c r="F196" s="185" t="s">
        <v>216</v>
      </c>
      <c r="G196" s="13"/>
      <c r="H196" s="186">
        <v>71.25</v>
      </c>
      <c r="I196" s="187"/>
      <c r="J196" s="13"/>
      <c r="K196" s="13"/>
      <c r="L196" s="182"/>
      <c r="M196" s="188"/>
      <c r="N196" s="189"/>
      <c r="O196" s="189"/>
      <c r="P196" s="189"/>
      <c r="Q196" s="189"/>
      <c r="R196" s="189"/>
      <c r="S196" s="189"/>
      <c r="T196" s="19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84" t="s">
        <v>144</v>
      </c>
      <c r="AU196" s="184" t="s">
        <v>89</v>
      </c>
      <c r="AV196" s="13" t="s">
        <v>89</v>
      </c>
      <c r="AW196" s="13" t="s">
        <v>37</v>
      </c>
      <c r="AX196" s="13" t="s">
        <v>82</v>
      </c>
      <c r="AY196" s="184" t="s">
        <v>135</v>
      </c>
    </row>
    <row r="197" s="13" customFormat="1">
      <c r="A197" s="13"/>
      <c r="B197" s="182"/>
      <c r="C197" s="13"/>
      <c r="D197" s="183" t="s">
        <v>144</v>
      </c>
      <c r="E197" s="184" t="s">
        <v>1</v>
      </c>
      <c r="F197" s="185" t="s">
        <v>217</v>
      </c>
      <c r="G197" s="13"/>
      <c r="H197" s="186">
        <v>24.5</v>
      </c>
      <c r="I197" s="187"/>
      <c r="J197" s="13"/>
      <c r="K197" s="13"/>
      <c r="L197" s="182"/>
      <c r="M197" s="188"/>
      <c r="N197" s="189"/>
      <c r="O197" s="189"/>
      <c r="P197" s="189"/>
      <c r="Q197" s="189"/>
      <c r="R197" s="189"/>
      <c r="S197" s="189"/>
      <c r="T197" s="19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84" t="s">
        <v>144</v>
      </c>
      <c r="AU197" s="184" t="s">
        <v>89</v>
      </c>
      <c r="AV197" s="13" t="s">
        <v>89</v>
      </c>
      <c r="AW197" s="13" t="s">
        <v>37</v>
      </c>
      <c r="AX197" s="13" t="s">
        <v>82</v>
      </c>
      <c r="AY197" s="184" t="s">
        <v>135</v>
      </c>
    </row>
    <row r="198" s="13" customFormat="1">
      <c r="A198" s="13"/>
      <c r="B198" s="182"/>
      <c r="C198" s="13"/>
      <c r="D198" s="183" t="s">
        <v>144</v>
      </c>
      <c r="E198" s="184" t="s">
        <v>1</v>
      </c>
      <c r="F198" s="185" t="s">
        <v>217</v>
      </c>
      <c r="G198" s="13"/>
      <c r="H198" s="186">
        <v>24.5</v>
      </c>
      <c r="I198" s="187"/>
      <c r="J198" s="13"/>
      <c r="K198" s="13"/>
      <c r="L198" s="182"/>
      <c r="M198" s="188"/>
      <c r="N198" s="189"/>
      <c r="O198" s="189"/>
      <c r="P198" s="189"/>
      <c r="Q198" s="189"/>
      <c r="R198" s="189"/>
      <c r="S198" s="189"/>
      <c r="T198" s="19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84" t="s">
        <v>144</v>
      </c>
      <c r="AU198" s="184" t="s">
        <v>89</v>
      </c>
      <c r="AV198" s="13" t="s">
        <v>89</v>
      </c>
      <c r="AW198" s="13" t="s">
        <v>37</v>
      </c>
      <c r="AX198" s="13" t="s">
        <v>82</v>
      </c>
      <c r="AY198" s="184" t="s">
        <v>135</v>
      </c>
    </row>
    <row r="199" s="13" customFormat="1">
      <c r="A199" s="13"/>
      <c r="B199" s="182"/>
      <c r="C199" s="13"/>
      <c r="D199" s="183" t="s">
        <v>144</v>
      </c>
      <c r="E199" s="184" t="s">
        <v>1</v>
      </c>
      <c r="F199" s="185" t="s">
        <v>218</v>
      </c>
      <c r="G199" s="13"/>
      <c r="H199" s="186">
        <v>44</v>
      </c>
      <c r="I199" s="187"/>
      <c r="J199" s="13"/>
      <c r="K199" s="13"/>
      <c r="L199" s="182"/>
      <c r="M199" s="188"/>
      <c r="N199" s="189"/>
      <c r="O199" s="189"/>
      <c r="P199" s="189"/>
      <c r="Q199" s="189"/>
      <c r="R199" s="189"/>
      <c r="S199" s="189"/>
      <c r="T199" s="19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84" t="s">
        <v>144</v>
      </c>
      <c r="AU199" s="184" t="s">
        <v>89</v>
      </c>
      <c r="AV199" s="13" t="s">
        <v>89</v>
      </c>
      <c r="AW199" s="13" t="s">
        <v>37</v>
      </c>
      <c r="AX199" s="13" t="s">
        <v>82</v>
      </c>
      <c r="AY199" s="184" t="s">
        <v>135</v>
      </c>
    </row>
    <row r="200" s="16" customFormat="1">
      <c r="A200" s="16"/>
      <c r="B200" s="206"/>
      <c r="C200" s="16"/>
      <c r="D200" s="183" t="s">
        <v>144</v>
      </c>
      <c r="E200" s="207" t="s">
        <v>1</v>
      </c>
      <c r="F200" s="208" t="s">
        <v>213</v>
      </c>
      <c r="G200" s="16"/>
      <c r="H200" s="209">
        <v>204.25</v>
      </c>
      <c r="I200" s="210"/>
      <c r="J200" s="16"/>
      <c r="K200" s="16"/>
      <c r="L200" s="206"/>
      <c r="M200" s="211"/>
      <c r="N200" s="212"/>
      <c r="O200" s="212"/>
      <c r="P200" s="212"/>
      <c r="Q200" s="212"/>
      <c r="R200" s="212"/>
      <c r="S200" s="212"/>
      <c r="T200" s="213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T200" s="207" t="s">
        <v>144</v>
      </c>
      <c r="AU200" s="207" t="s">
        <v>89</v>
      </c>
      <c r="AV200" s="16" t="s">
        <v>136</v>
      </c>
      <c r="AW200" s="16" t="s">
        <v>37</v>
      </c>
      <c r="AX200" s="16" t="s">
        <v>82</v>
      </c>
      <c r="AY200" s="207" t="s">
        <v>135</v>
      </c>
    </row>
    <row r="201" s="14" customFormat="1">
      <c r="A201" s="14"/>
      <c r="B201" s="191"/>
      <c r="C201" s="14"/>
      <c r="D201" s="183" t="s">
        <v>144</v>
      </c>
      <c r="E201" s="192" t="s">
        <v>1</v>
      </c>
      <c r="F201" s="193" t="s">
        <v>153</v>
      </c>
      <c r="G201" s="14"/>
      <c r="H201" s="194">
        <v>1083.6500000000001</v>
      </c>
      <c r="I201" s="195"/>
      <c r="J201" s="14"/>
      <c r="K201" s="14"/>
      <c r="L201" s="191"/>
      <c r="M201" s="196"/>
      <c r="N201" s="197"/>
      <c r="O201" s="197"/>
      <c r="P201" s="197"/>
      <c r="Q201" s="197"/>
      <c r="R201" s="197"/>
      <c r="S201" s="197"/>
      <c r="T201" s="198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192" t="s">
        <v>144</v>
      </c>
      <c r="AU201" s="192" t="s">
        <v>89</v>
      </c>
      <c r="AV201" s="14" t="s">
        <v>142</v>
      </c>
      <c r="AW201" s="14" t="s">
        <v>37</v>
      </c>
      <c r="AX201" s="14" t="s">
        <v>87</v>
      </c>
      <c r="AY201" s="192" t="s">
        <v>135</v>
      </c>
    </row>
    <row r="202" s="2" customFormat="1" ht="37.8" customHeight="1">
      <c r="A202" s="38"/>
      <c r="B202" s="167"/>
      <c r="C202" s="168" t="s">
        <v>219</v>
      </c>
      <c r="D202" s="168" t="s">
        <v>138</v>
      </c>
      <c r="E202" s="169" t="s">
        <v>220</v>
      </c>
      <c r="F202" s="170" t="s">
        <v>221</v>
      </c>
      <c r="G202" s="171" t="s">
        <v>156</v>
      </c>
      <c r="H202" s="172">
        <v>65019</v>
      </c>
      <c r="I202" s="173"/>
      <c r="J202" s="174">
        <f>ROUND(I202*H202,2)</f>
        <v>0</v>
      </c>
      <c r="K202" s="175"/>
      <c r="L202" s="39"/>
      <c r="M202" s="176" t="s">
        <v>1</v>
      </c>
      <c r="N202" s="177" t="s">
        <v>47</v>
      </c>
      <c r="O202" s="77"/>
      <c r="P202" s="178">
        <f>O202*H202</f>
        <v>0</v>
      </c>
      <c r="Q202" s="178">
        <v>0</v>
      </c>
      <c r="R202" s="178">
        <f>Q202*H202</f>
        <v>0</v>
      </c>
      <c r="S202" s="178">
        <v>0</v>
      </c>
      <c r="T202" s="179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180" t="s">
        <v>142</v>
      </c>
      <c r="AT202" s="180" t="s">
        <v>138</v>
      </c>
      <c r="AU202" s="180" t="s">
        <v>89</v>
      </c>
      <c r="AY202" s="19" t="s">
        <v>135</v>
      </c>
      <c r="BE202" s="181">
        <f>IF(N202="základní",J202,0)</f>
        <v>0</v>
      </c>
      <c r="BF202" s="181">
        <f>IF(N202="snížená",J202,0)</f>
        <v>0</v>
      </c>
      <c r="BG202" s="181">
        <f>IF(N202="zákl. přenesená",J202,0)</f>
        <v>0</v>
      </c>
      <c r="BH202" s="181">
        <f>IF(N202="sníž. přenesená",J202,0)</f>
        <v>0</v>
      </c>
      <c r="BI202" s="181">
        <f>IF(N202="nulová",J202,0)</f>
        <v>0</v>
      </c>
      <c r="BJ202" s="19" t="s">
        <v>87</v>
      </c>
      <c r="BK202" s="181">
        <f>ROUND(I202*H202,2)</f>
        <v>0</v>
      </c>
      <c r="BL202" s="19" t="s">
        <v>142</v>
      </c>
      <c r="BM202" s="180" t="s">
        <v>222</v>
      </c>
    </row>
    <row r="203" s="13" customFormat="1">
      <c r="A203" s="13"/>
      <c r="B203" s="182"/>
      <c r="C203" s="13"/>
      <c r="D203" s="183" t="s">
        <v>144</v>
      </c>
      <c r="E203" s="13"/>
      <c r="F203" s="185" t="s">
        <v>223</v>
      </c>
      <c r="G203" s="13"/>
      <c r="H203" s="186">
        <v>65019</v>
      </c>
      <c r="I203" s="187"/>
      <c r="J203" s="13"/>
      <c r="K203" s="13"/>
      <c r="L203" s="182"/>
      <c r="M203" s="188"/>
      <c r="N203" s="189"/>
      <c r="O203" s="189"/>
      <c r="P203" s="189"/>
      <c r="Q203" s="189"/>
      <c r="R203" s="189"/>
      <c r="S203" s="189"/>
      <c r="T203" s="19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84" t="s">
        <v>144</v>
      </c>
      <c r="AU203" s="184" t="s">
        <v>89</v>
      </c>
      <c r="AV203" s="13" t="s">
        <v>89</v>
      </c>
      <c r="AW203" s="13" t="s">
        <v>3</v>
      </c>
      <c r="AX203" s="13" t="s">
        <v>87</v>
      </c>
      <c r="AY203" s="184" t="s">
        <v>135</v>
      </c>
    </row>
    <row r="204" s="2" customFormat="1" ht="33" customHeight="1">
      <c r="A204" s="38"/>
      <c r="B204" s="167"/>
      <c r="C204" s="168" t="s">
        <v>224</v>
      </c>
      <c r="D204" s="168" t="s">
        <v>138</v>
      </c>
      <c r="E204" s="169" t="s">
        <v>225</v>
      </c>
      <c r="F204" s="170" t="s">
        <v>226</v>
      </c>
      <c r="G204" s="171" t="s">
        <v>156</v>
      </c>
      <c r="H204" s="172">
        <v>1083.6500000000001</v>
      </c>
      <c r="I204" s="173"/>
      <c r="J204" s="174">
        <f>ROUND(I204*H204,2)</f>
        <v>0</v>
      </c>
      <c r="K204" s="175"/>
      <c r="L204" s="39"/>
      <c r="M204" s="176" t="s">
        <v>1</v>
      </c>
      <c r="N204" s="177" t="s">
        <v>47</v>
      </c>
      <c r="O204" s="77"/>
      <c r="P204" s="178">
        <f>O204*H204</f>
        <v>0</v>
      </c>
      <c r="Q204" s="178">
        <v>0</v>
      </c>
      <c r="R204" s="178">
        <f>Q204*H204</f>
        <v>0</v>
      </c>
      <c r="S204" s="178">
        <v>0</v>
      </c>
      <c r="T204" s="179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180" t="s">
        <v>142</v>
      </c>
      <c r="AT204" s="180" t="s">
        <v>138</v>
      </c>
      <c r="AU204" s="180" t="s">
        <v>89</v>
      </c>
      <c r="AY204" s="19" t="s">
        <v>135</v>
      </c>
      <c r="BE204" s="181">
        <f>IF(N204="základní",J204,0)</f>
        <v>0</v>
      </c>
      <c r="BF204" s="181">
        <f>IF(N204="snížená",J204,0)</f>
        <v>0</v>
      </c>
      <c r="BG204" s="181">
        <f>IF(N204="zákl. přenesená",J204,0)</f>
        <v>0</v>
      </c>
      <c r="BH204" s="181">
        <f>IF(N204="sníž. přenesená",J204,0)</f>
        <v>0</v>
      </c>
      <c r="BI204" s="181">
        <f>IF(N204="nulová",J204,0)</f>
        <v>0</v>
      </c>
      <c r="BJ204" s="19" t="s">
        <v>87</v>
      </c>
      <c r="BK204" s="181">
        <f>ROUND(I204*H204,2)</f>
        <v>0</v>
      </c>
      <c r="BL204" s="19" t="s">
        <v>142</v>
      </c>
      <c r="BM204" s="180" t="s">
        <v>227</v>
      </c>
    </row>
    <row r="205" s="15" customFormat="1">
      <c r="A205" s="15"/>
      <c r="B205" s="199"/>
      <c r="C205" s="15"/>
      <c r="D205" s="183" t="s">
        <v>144</v>
      </c>
      <c r="E205" s="200" t="s">
        <v>1</v>
      </c>
      <c r="F205" s="201" t="s">
        <v>206</v>
      </c>
      <c r="G205" s="15"/>
      <c r="H205" s="200" t="s">
        <v>1</v>
      </c>
      <c r="I205" s="202"/>
      <c r="J205" s="15"/>
      <c r="K205" s="15"/>
      <c r="L205" s="199"/>
      <c r="M205" s="203"/>
      <c r="N205" s="204"/>
      <c r="O205" s="204"/>
      <c r="P205" s="204"/>
      <c r="Q205" s="204"/>
      <c r="R205" s="204"/>
      <c r="S205" s="204"/>
      <c r="T205" s="20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00" t="s">
        <v>144</v>
      </c>
      <c r="AU205" s="200" t="s">
        <v>89</v>
      </c>
      <c r="AV205" s="15" t="s">
        <v>87</v>
      </c>
      <c r="AW205" s="15" t="s">
        <v>37</v>
      </c>
      <c r="AX205" s="15" t="s">
        <v>82</v>
      </c>
      <c r="AY205" s="200" t="s">
        <v>135</v>
      </c>
    </row>
    <row r="206" s="13" customFormat="1">
      <c r="A206" s="13"/>
      <c r="B206" s="182"/>
      <c r="C206" s="13"/>
      <c r="D206" s="183" t="s">
        <v>144</v>
      </c>
      <c r="E206" s="184" t="s">
        <v>1</v>
      </c>
      <c r="F206" s="185" t="s">
        <v>207</v>
      </c>
      <c r="G206" s="13"/>
      <c r="H206" s="186">
        <v>130.5</v>
      </c>
      <c r="I206" s="187"/>
      <c r="J206" s="13"/>
      <c r="K206" s="13"/>
      <c r="L206" s="182"/>
      <c r="M206" s="188"/>
      <c r="N206" s="189"/>
      <c r="O206" s="189"/>
      <c r="P206" s="189"/>
      <c r="Q206" s="189"/>
      <c r="R206" s="189"/>
      <c r="S206" s="189"/>
      <c r="T206" s="19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84" t="s">
        <v>144</v>
      </c>
      <c r="AU206" s="184" t="s">
        <v>89</v>
      </c>
      <c r="AV206" s="13" t="s">
        <v>89</v>
      </c>
      <c r="AW206" s="13" t="s">
        <v>37</v>
      </c>
      <c r="AX206" s="13" t="s">
        <v>82</v>
      </c>
      <c r="AY206" s="184" t="s">
        <v>135</v>
      </c>
    </row>
    <row r="207" s="13" customFormat="1">
      <c r="A207" s="13"/>
      <c r="B207" s="182"/>
      <c r="C207" s="13"/>
      <c r="D207" s="183" t="s">
        <v>144</v>
      </c>
      <c r="E207" s="184" t="s">
        <v>1</v>
      </c>
      <c r="F207" s="185" t="s">
        <v>208</v>
      </c>
      <c r="G207" s="13"/>
      <c r="H207" s="186">
        <v>87.400000000000006</v>
      </c>
      <c r="I207" s="187"/>
      <c r="J207" s="13"/>
      <c r="K207" s="13"/>
      <c r="L207" s="182"/>
      <c r="M207" s="188"/>
      <c r="N207" s="189"/>
      <c r="O207" s="189"/>
      <c r="P207" s="189"/>
      <c r="Q207" s="189"/>
      <c r="R207" s="189"/>
      <c r="S207" s="189"/>
      <c r="T207" s="19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84" t="s">
        <v>144</v>
      </c>
      <c r="AU207" s="184" t="s">
        <v>89</v>
      </c>
      <c r="AV207" s="13" t="s">
        <v>89</v>
      </c>
      <c r="AW207" s="13" t="s">
        <v>37</v>
      </c>
      <c r="AX207" s="13" t="s">
        <v>82</v>
      </c>
      <c r="AY207" s="184" t="s">
        <v>135</v>
      </c>
    </row>
    <row r="208" s="13" customFormat="1">
      <c r="A208" s="13"/>
      <c r="B208" s="182"/>
      <c r="C208" s="13"/>
      <c r="D208" s="183" t="s">
        <v>144</v>
      </c>
      <c r="E208" s="184" t="s">
        <v>1</v>
      </c>
      <c r="F208" s="185" t="s">
        <v>207</v>
      </c>
      <c r="G208" s="13"/>
      <c r="H208" s="186">
        <v>130.5</v>
      </c>
      <c r="I208" s="187"/>
      <c r="J208" s="13"/>
      <c r="K208" s="13"/>
      <c r="L208" s="182"/>
      <c r="M208" s="188"/>
      <c r="N208" s="189"/>
      <c r="O208" s="189"/>
      <c r="P208" s="189"/>
      <c r="Q208" s="189"/>
      <c r="R208" s="189"/>
      <c r="S208" s="189"/>
      <c r="T208" s="19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84" t="s">
        <v>144</v>
      </c>
      <c r="AU208" s="184" t="s">
        <v>89</v>
      </c>
      <c r="AV208" s="13" t="s">
        <v>89</v>
      </c>
      <c r="AW208" s="13" t="s">
        <v>37</v>
      </c>
      <c r="AX208" s="13" t="s">
        <v>82</v>
      </c>
      <c r="AY208" s="184" t="s">
        <v>135</v>
      </c>
    </row>
    <row r="209" s="13" customFormat="1">
      <c r="A209" s="13"/>
      <c r="B209" s="182"/>
      <c r="C209" s="13"/>
      <c r="D209" s="183" t="s">
        <v>144</v>
      </c>
      <c r="E209" s="184" t="s">
        <v>1</v>
      </c>
      <c r="F209" s="185" t="s">
        <v>209</v>
      </c>
      <c r="G209" s="13"/>
      <c r="H209" s="186">
        <v>345</v>
      </c>
      <c r="I209" s="187"/>
      <c r="J209" s="13"/>
      <c r="K209" s="13"/>
      <c r="L209" s="182"/>
      <c r="M209" s="188"/>
      <c r="N209" s="189"/>
      <c r="O209" s="189"/>
      <c r="P209" s="189"/>
      <c r="Q209" s="189"/>
      <c r="R209" s="189"/>
      <c r="S209" s="189"/>
      <c r="T209" s="19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84" t="s">
        <v>144</v>
      </c>
      <c r="AU209" s="184" t="s">
        <v>89</v>
      </c>
      <c r="AV209" s="13" t="s">
        <v>89</v>
      </c>
      <c r="AW209" s="13" t="s">
        <v>37</v>
      </c>
      <c r="AX209" s="13" t="s">
        <v>82</v>
      </c>
      <c r="AY209" s="184" t="s">
        <v>135</v>
      </c>
    </row>
    <row r="210" s="13" customFormat="1">
      <c r="A210" s="13"/>
      <c r="B210" s="182"/>
      <c r="C210" s="13"/>
      <c r="D210" s="183" t="s">
        <v>144</v>
      </c>
      <c r="E210" s="184" t="s">
        <v>1</v>
      </c>
      <c r="F210" s="185" t="s">
        <v>210</v>
      </c>
      <c r="G210" s="13"/>
      <c r="H210" s="186">
        <v>80.5</v>
      </c>
      <c r="I210" s="187"/>
      <c r="J210" s="13"/>
      <c r="K210" s="13"/>
      <c r="L210" s="182"/>
      <c r="M210" s="188"/>
      <c r="N210" s="189"/>
      <c r="O210" s="189"/>
      <c r="P210" s="189"/>
      <c r="Q210" s="189"/>
      <c r="R210" s="189"/>
      <c r="S210" s="189"/>
      <c r="T210" s="19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184" t="s">
        <v>144</v>
      </c>
      <c r="AU210" s="184" t="s">
        <v>89</v>
      </c>
      <c r="AV210" s="13" t="s">
        <v>89</v>
      </c>
      <c r="AW210" s="13" t="s">
        <v>37</v>
      </c>
      <c r="AX210" s="13" t="s">
        <v>82</v>
      </c>
      <c r="AY210" s="184" t="s">
        <v>135</v>
      </c>
    </row>
    <row r="211" s="13" customFormat="1">
      <c r="A211" s="13"/>
      <c r="B211" s="182"/>
      <c r="C211" s="13"/>
      <c r="D211" s="183" t="s">
        <v>144</v>
      </c>
      <c r="E211" s="184" t="s">
        <v>1</v>
      </c>
      <c r="F211" s="185" t="s">
        <v>211</v>
      </c>
      <c r="G211" s="13"/>
      <c r="H211" s="186">
        <v>25</v>
      </c>
      <c r="I211" s="187"/>
      <c r="J211" s="13"/>
      <c r="K211" s="13"/>
      <c r="L211" s="182"/>
      <c r="M211" s="188"/>
      <c r="N211" s="189"/>
      <c r="O211" s="189"/>
      <c r="P211" s="189"/>
      <c r="Q211" s="189"/>
      <c r="R211" s="189"/>
      <c r="S211" s="189"/>
      <c r="T211" s="19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84" t="s">
        <v>144</v>
      </c>
      <c r="AU211" s="184" t="s">
        <v>89</v>
      </c>
      <c r="AV211" s="13" t="s">
        <v>89</v>
      </c>
      <c r="AW211" s="13" t="s">
        <v>37</v>
      </c>
      <c r="AX211" s="13" t="s">
        <v>82</v>
      </c>
      <c r="AY211" s="184" t="s">
        <v>135</v>
      </c>
    </row>
    <row r="212" s="13" customFormat="1">
      <c r="A212" s="13"/>
      <c r="B212" s="182"/>
      <c r="C212" s="13"/>
      <c r="D212" s="183" t="s">
        <v>144</v>
      </c>
      <c r="E212" s="184" t="s">
        <v>1</v>
      </c>
      <c r="F212" s="185" t="s">
        <v>212</v>
      </c>
      <c r="G212" s="13"/>
      <c r="H212" s="186">
        <v>80.5</v>
      </c>
      <c r="I212" s="187"/>
      <c r="J212" s="13"/>
      <c r="K212" s="13"/>
      <c r="L212" s="182"/>
      <c r="M212" s="188"/>
      <c r="N212" s="189"/>
      <c r="O212" s="189"/>
      <c r="P212" s="189"/>
      <c r="Q212" s="189"/>
      <c r="R212" s="189"/>
      <c r="S212" s="189"/>
      <c r="T212" s="19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84" t="s">
        <v>144</v>
      </c>
      <c r="AU212" s="184" t="s">
        <v>89</v>
      </c>
      <c r="AV212" s="13" t="s">
        <v>89</v>
      </c>
      <c r="AW212" s="13" t="s">
        <v>37</v>
      </c>
      <c r="AX212" s="13" t="s">
        <v>82</v>
      </c>
      <c r="AY212" s="184" t="s">
        <v>135</v>
      </c>
    </row>
    <row r="213" s="16" customFormat="1">
      <c r="A213" s="16"/>
      <c r="B213" s="206"/>
      <c r="C213" s="16"/>
      <c r="D213" s="183" t="s">
        <v>144</v>
      </c>
      <c r="E213" s="207" t="s">
        <v>1</v>
      </c>
      <c r="F213" s="208" t="s">
        <v>213</v>
      </c>
      <c r="G213" s="16"/>
      <c r="H213" s="209">
        <v>879.39999999999998</v>
      </c>
      <c r="I213" s="210"/>
      <c r="J213" s="16"/>
      <c r="K213" s="16"/>
      <c r="L213" s="206"/>
      <c r="M213" s="211"/>
      <c r="N213" s="212"/>
      <c r="O213" s="212"/>
      <c r="P213" s="212"/>
      <c r="Q213" s="212"/>
      <c r="R213" s="212"/>
      <c r="S213" s="212"/>
      <c r="T213" s="213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T213" s="207" t="s">
        <v>144</v>
      </c>
      <c r="AU213" s="207" t="s">
        <v>89</v>
      </c>
      <c r="AV213" s="16" t="s">
        <v>136</v>
      </c>
      <c r="AW213" s="16" t="s">
        <v>37</v>
      </c>
      <c r="AX213" s="16" t="s">
        <v>82</v>
      </c>
      <c r="AY213" s="207" t="s">
        <v>135</v>
      </c>
    </row>
    <row r="214" s="15" customFormat="1">
      <c r="A214" s="15"/>
      <c r="B214" s="199"/>
      <c r="C214" s="15"/>
      <c r="D214" s="183" t="s">
        <v>144</v>
      </c>
      <c r="E214" s="200" t="s">
        <v>1</v>
      </c>
      <c r="F214" s="201" t="s">
        <v>214</v>
      </c>
      <c r="G214" s="15"/>
      <c r="H214" s="200" t="s">
        <v>1</v>
      </c>
      <c r="I214" s="202"/>
      <c r="J214" s="15"/>
      <c r="K214" s="15"/>
      <c r="L214" s="199"/>
      <c r="M214" s="203"/>
      <c r="N214" s="204"/>
      <c r="O214" s="204"/>
      <c r="P214" s="204"/>
      <c r="Q214" s="204"/>
      <c r="R214" s="204"/>
      <c r="S214" s="204"/>
      <c r="T214" s="20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00" t="s">
        <v>144</v>
      </c>
      <c r="AU214" s="200" t="s">
        <v>89</v>
      </c>
      <c r="AV214" s="15" t="s">
        <v>87</v>
      </c>
      <c r="AW214" s="15" t="s">
        <v>37</v>
      </c>
      <c r="AX214" s="15" t="s">
        <v>82</v>
      </c>
      <c r="AY214" s="200" t="s">
        <v>135</v>
      </c>
    </row>
    <row r="215" s="13" customFormat="1">
      <c r="A215" s="13"/>
      <c r="B215" s="182"/>
      <c r="C215" s="13"/>
      <c r="D215" s="183" t="s">
        <v>144</v>
      </c>
      <c r="E215" s="184" t="s">
        <v>1</v>
      </c>
      <c r="F215" s="185" t="s">
        <v>215</v>
      </c>
      <c r="G215" s="13"/>
      <c r="H215" s="186">
        <v>40</v>
      </c>
      <c r="I215" s="187"/>
      <c r="J215" s="13"/>
      <c r="K215" s="13"/>
      <c r="L215" s="182"/>
      <c r="M215" s="188"/>
      <c r="N215" s="189"/>
      <c r="O215" s="189"/>
      <c r="P215" s="189"/>
      <c r="Q215" s="189"/>
      <c r="R215" s="189"/>
      <c r="S215" s="189"/>
      <c r="T215" s="19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84" t="s">
        <v>144</v>
      </c>
      <c r="AU215" s="184" t="s">
        <v>89</v>
      </c>
      <c r="AV215" s="13" t="s">
        <v>89</v>
      </c>
      <c r="AW215" s="13" t="s">
        <v>37</v>
      </c>
      <c r="AX215" s="13" t="s">
        <v>82</v>
      </c>
      <c r="AY215" s="184" t="s">
        <v>135</v>
      </c>
    </row>
    <row r="216" s="13" customFormat="1">
      <c r="A216" s="13"/>
      <c r="B216" s="182"/>
      <c r="C216" s="13"/>
      <c r="D216" s="183" t="s">
        <v>144</v>
      </c>
      <c r="E216" s="184" t="s">
        <v>1</v>
      </c>
      <c r="F216" s="185" t="s">
        <v>216</v>
      </c>
      <c r="G216" s="13"/>
      <c r="H216" s="186">
        <v>71.25</v>
      </c>
      <c r="I216" s="187"/>
      <c r="J216" s="13"/>
      <c r="K216" s="13"/>
      <c r="L216" s="182"/>
      <c r="M216" s="188"/>
      <c r="N216" s="189"/>
      <c r="O216" s="189"/>
      <c r="P216" s="189"/>
      <c r="Q216" s="189"/>
      <c r="R216" s="189"/>
      <c r="S216" s="189"/>
      <c r="T216" s="19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84" t="s">
        <v>144</v>
      </c>
      <c r="AU216" s="184" t="s">
        <v>89</v>
      </c>
      <c r="AV216" s="13" t="s">
        <v>89</v>
      </c>
      <c r="AW216" s="13" t="s">
        <v>37</v>
      </c>
      <c r="AX216" s="13" t="s">
        <v>82</v>
      </c>
      <c r="AY216" s="184" t="s">
        <v>135</v>
      </c>
    </row>
    <row r="217" s="13" customFormat="1">
      <c r="A217" s="13"/>
      <c r="B217" s="182"/>
      <c r="C217" s="13"/>
      <c r="D217" s="183" t="s">
        <v>144</v>
      </c>
      <c r="E217" s="184" t="s">
        <v>1</v>
      </c>
      <c r="F217" s="185" t="s">
        <v>217</v>
      </c>
      <c r="G217" s="13"/>
      <c r="H217" s="186">
        <v>24.5</v>
      </c>
      <c r="I217" s="187"/>
      <c r="J217" s="13"/>
      <c r="K217" s="13"/>
      <c r="L217" s="182"/>
      <c r="M217" s="188"/>
      <c r="N217" s="189"/>
      <c r="O217" s="189"/>
      <c r="P217" s="189"/>
      <c r="Q217" s="189"/>
      <c r="R217" s="189"/>
      <c r="S217" s="189"/>
      <c r="T217" s="19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84" t="s">
        <v>144</v>
      </c>
      <c r="AU217" s="184" t="s">
        <v>89</v>
      </c>
      <c r="AV217" s="13" t="s">
        <v>89</v>
      </c>
      <c r="AW217" s="13" t="s">
        <v>37</v>
      </c>
      <c r="AX217" s="13" t="s">
        <v>82</v>
      </c>
      <c r="AY217" s="184" t="s">
        <v>135</v>
      </c>
    </row>
    <row r="218" s="13" customFormat="1">
      <c r="A218" s="13"/>
      <c r="B218" s="182"/>
      <c r="C218" s="13"/>
      <c r="D218" s="183" t="s">
        <v>144</v>
      </c>
      <c r="E218" s="184" t="s">
        <v>1</v>
      </c>
      <c r="F218" s="185" t="s">
        <v>217</v>
      </c>
      <c r="G218" s="13"/>
      <c r="H218" s="186">
        <v>24.5</v>
      </c>
      <c r="I218" s="187"/>
      <c r="J218" s="13"/>
      <c r="K218" s="13"/>
      <c r="L218" s="182"/>
      <c r="M218" s="188"/>
      <c r="N218" s="189"/>
      <c r="O218" s="189"/>
      <c r="P218" s="189"/>
      <c r="Q218" s="189"/>
      <c r="R218" s="189"/>
      <c r="S218" s="189"/>
      <c r="T218" s="19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84" t="s">
        <v>144</v>
      </c>
      <c r="AU218" s="184" t="s">
        <v>89</v>
      </c>
      <c r="AV218" s="13" t="s">
        <v>89</v>
      </c>
      <c r="AW218" s="13" t="s">
        <v>37</v>
      </c>
      <c r="AX218" s="13" t="s">
        <v>82</v>
      </c>
      <c r="AY218" s="184" t="s">
        <v>135</v>
      </c>
    </row>
    <row r="219" s="13" customFormat="1">
      <c r="A219" s="13"/>
      <c r="B219" s="182"/>
      <c r="C219" s="13"/>
      <c r="D219" s="183" t="s">
        <v>144</v>
      </c>
      <c r="E219" s="184" t="s">
        <v>1</v>
      </c>
      <c r="F219" s="185" t="s">
        <v>218</v>
      </c>
      <c r="G219" s="13"/>
      <c r="H219" s="186">
        <v>44</v>
      </c>
      <c r="I219" s="187"/>
      <c r="J219" s="13"/>
      <c r="K219" s="13"/>
      <c r="L219" s="182"/>
      <c r="M219" s="188"/>
      <c r="N219" s="189"/>
      <c r="O219" s="189"/>
      <c r="P219" s="189"/>
      <c r="Q219" s="189"/>
      <c r="R219" s="189"/>
      <c r="S219" s="189"/>
      <c r="T219" s="19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84" t="s">
        <v>144</v>
      </c>
      <c r="AU219" s="184" t="s">
        <v>89</v>
      </c>
      <c r="AV219" s="13" t="s">
        <v>89</v>
      </c>
      <c r="AW219" s="13" t="s">
        <v>37</v>
      </c>
      <c r="AX219" s="13" t="s">
        <v>82</v>
      </c>
      <c r="AY219" s="184" t="s">
        <v>135</v>
      </c>
    </row>
    <row r="220" s="16" customFormat="1">
      <c r="A220" s="16"/>
      <c r="B220" s="206"/>
      <c r="C220" s="16"/>
      <c r="D220" s="183" t="s">
        <v>144</v>
      </c>
      <c r="E220" s="207" t="s">
        <v>1</v>
      </c>
      <c r="F220" s="208" t="s">
        <v>213</v>
      </c>
      <c r="G220" s="16"/>
      <c r="H220" s="209">
        <v>204.25</v>
      </c>
      <c r="I220" s="210"/>
      <c r="J220" s="16"/>
      <c r="K220" s="16"/>
      <c r="L220" s="206"/>
      <c r="M220" s="211"/>
      <c r="N220" s="212"/>
      <c r="O220" s="212"/>
      <c r="P220" s="212"/>
      <c r="Q220" s="212"/>
      <c r="R220" s="212"/>
      <c r="S220" s="212"/>
      <c r="T220" s="213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T220" s="207" t="s">
        <v>144</v>
      </c>
      <c r="AU220" s="207" t="s">
        <v>89</v>
      </c>
      <c r="AV220" s="16" t="s">
        <v>136</v>
      </c>
      <c r="AW220" s="16" t="s">
        <v>37</v>
      </c>
      <c r="AX220" s="16" t="s">
        <v>82</v>
      </c>
      <c r="AY220" s="207" t="s">
        <v>135</v>
      </c>
    </row>
    <row r="221" s="14" customFormat="1">
      <c r="A221" s="14"/>
      <c r="B221" s="191"/>
      <c r="C221" s="14"/>
      <c r="D221" s="183" t="s">
        <v>144</v>
      </c>
      <c r="E221" s="192" t="s">
        <v>1</v>
      </c>
      <c r="F221" s="193" t="s">
        <v>153</v>
      </c>
      <c r="G221" s="14"/>
      <c r="H221" s="194">
        <v>1083.6500000000001</v>
      </c>
      <c r="I221" s="195"/>
      <c r="J221" s="14"/>
      <c r="K221" s="14"/>
      <c r="L221" s="191"/>
      <c r="M221" s="196"/>
      <c r="N221" s="197"/>
      <c r="O221" s="197"/>
      <c r="P221" s="197"/>
      <c r="Q221" s="197"/>
      <c r="R221" s="197"/>
      <c r="S221" s="197"/>
      <c r="T221" s="198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192" t="s">
        <v>144</v>
      </c>
      <c r="AU221" s="192" t="s">
        <v>89</v>
      </c>
      <c r="AV221" s="14" t="s">
        <v>142</v>
      </c>
      <c r="AW221" s="14" t="s">
        <v>37</v>
      </c>
      <c r="AX221" s="14" t="s">
        <v>87</v>
      </c>
      <c r="AY221" s="192" t="s">
        <v>135</v>
      </c>
    </row>
    <row r="222" s="2" customFormat="1" ht="24.15" customHeight="1">
      <c r="A222" s="38"/>
      <c r="B222" s="167"/>
      <c r="C222" s="168" t="s">
        <v>9</v>
      </c>
      <c r="D222" s="168" t="s">
        <v>138</v>
      </c>
      <c r="E222" s="169" t="s">
        <v>228</v>
      </c>
      <c r="F222" s="170" t="s">
        <v>229</v>
      </c>
      <c r="G222" s="171" t="s">
        <v>230</v>
      </c>
      <c r="H222" s="172">
        <v>20</v>
      </c>
      <c r="I222" s="173"/>
      <c r="J222" s="174">
        <f>ROUND(I222*H222,2)</f>
        <v>0</v>
      </c>
      <c r="K222" s="175"/>
      <c r="L222" s="39"/>
      <c r="M222" s="176" t="s">
        <v>1</v>
      </c>
      <c r="N222" s="177" t="s">
        <v>47</v>
      </c>
      <c r="O222" s="77"/>
      <c r="P222" s="178">
        <f>O222*H222</f>
        <v>0</v>
      </c>
      <c r="Q222" s="178">
        <v>0</v>
      </c>
      <c r="R222" s="178">
        <f>Q222*H222</f>
        <v>0</v>
      </c>
      <c r="S222" s="178">
        <v>0</v>
      </c>
      <c r="T222" s="179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180" t="s">
        <v>142</v>
      </c>
      <c r="AT222" s="180" t="s">
        <v>138</v>
      </c>
      <c r="AU222" s="180" t="s">
        <v>89</v>
      </c>
      <c r="AY222" s="19" t="s">
        <v>135</v>
      </c>
      <c r="BE222" s="181">
        <f>IF(N222="základní",J222,0)</f>
        <v>0</v>
      </c>
      <c r="BF222" s="181">
        <f>IF(N222="snížená",J222,0)</f>
        <v>0</v>
      </c>
      <c r="BG222" s="181">
        <f>IF(N222="zákl. přenesená",J222,0)</f>
        <v>0</v>
      </c>
      <c r="BH222" s="181">
        <f>IF(N222="sníž. přenesená",J222,0)</f>
        <v>0</v>
      </c>
      <c r="BI222" s="181">
        <f>IF(N222="nulová",J222,0)</f>
        <v>0</v>
      </c>
      <c r="BJ222" s="19" t="s">
        <v>87</v>
      </c>
      <c r="BK222" s="181">
        <f>ROUND(I222*H222,2)</f>
        <v>0</v>
      </c>
      <c r="BL222" s="19" t="s">
        <v>142</v>
      </c>
      <c r="BM222" s="180" t="s">
        <v>231</v>
      </c>
    </row>
    <row r="223" s="13" customFormat="1">
      <c r="A223" s="13"/>
      <c r="B223" s="182"/>
      <c r="C223" s="13"/>
      <c r="D223" s="183" t="s">
        <v>144</v>
      </c>
      <c r="E223" s="184" t="s">
        <v>1</v>
      </c>
      <c r="F223" s="185" t="s">
        <v>232</v>
      </c>
      <c r="G223" s="13"/>
      <c r="H223" s="186">
        <v>20</v>
      </c>
      <c r="I223" s="187"/>
      <c r="J223" s="13"/>
      <c r="K223" s="13"/>
      <c r="L223" s="182"/>
      <c r="M223" s="188"/>
      <c r="N223" s="189"/>
      <c r="O223" s="189"/>
      <c r="P223" s="189"/>
      <c r="Q223" s="189"/>
      <c r="R223" s="189"/>
      <c r="S223" s="189"/>
      <c r="T223" s="19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84" t="s">
        <v>144</v>
      </c>
      <c r="AU223" s="184" t="s">
        <v>89</v>
      </c>
      <c r="AV223" s="13" t="s">
        <v>89</v>
      </c>
      <c r="AW223" s="13" t="s">
        <v>37</v>
      </c>
      <c r="AX223" s="13" t="s">
        <v>87</v>
      </c>
      <c r="AY223" s="184" t="s">
        <v>135</v>
      </c>
    </row>
    <row r="224" s="2" customFormat="1" ht="24.15" customHeight="1">
      <c r="A224" s="38"/>
      <c r="B224" s="167"/>
      <c r="C224" s="168" t="s">
        <v>233</v>
      </c>
      <c r="D224" s="168" t="s">
        <v>138</v>
      </c>
      <c r="E224" s="169" t="s">
        <v>234</v>
      </c>
      <c r="F224" s="170" t="s">
        <v>235</v>
      </c>
      <c r="G224" s="171" t="s">
        <v>236</v>
      </c>
      <c r="H224" s="172">
        <v>28.876000000000001</v>
      </c>
      <c r="I224" s="173"/>
      <c r="J224" s="174">
        <f>ROUND(I224*H224,2)</f>
        <v>0</v>
      </c>
      <c r="K224" s="175"/>
      <c r="L224" s="39"/>
      <c r="M224" s="176" t="s">
        <v>1</v>
      </c>
      <c r="N224" s="177" t="s">
        <v>47</v>
      </c>
      <c r="O224" s="77"/>
      <c r="P224" s="178">
        <f>O224*H224</f>
        <v>0</v>
      </c>
      <c r="Q224" s="178">
        <v>0.00033</v>
      </c>
      <c r="R224" s="178">
        <f>Q224*H224</f>
        <v>0.0095290800000000005</v>
      </c>
      <c r="S224" s="178">
        <v>0</v>
      </c>
      <c r="T224" s="179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180" t="s">
        <v>142</v>
      </c>
      <c r="AT224" s="180" t="s">
        <v>138</v>
      </c>
      <c r="AU224" s="180" t="s">
        <v>89</v>
      </c>
      <c r="AY224" s="19" t="s">
        <v>135</v>
      </c>
      <c r="BE224" s="181">
        <f>IF(N224="základní",J224,0)</f>
        <v>0</v>
      </c>
      <c r="BF224" s="181">
        <f>IF(N224="snížená",J224,0)</f>
        <v>0</v>
      </c>
      <c r="BG224" s="181">
        <f>IF(N224="zákl. přenesená",J224,0)</f>
        <v>0</v>
      </c>
      <c r="BH224" s="181">
        <f>IF(N224="sníž. přenesená",J224,0)</f>
        <v>0</v>
      </c>
      <c r="BI224" s="181">
        <f>IF(N224="nulová",J224,0)</f>
        <v>0</v>
      </c>
      <c r="BJ224" s="19" t="s">
        <v>87</v>
      </c>
      <c r="BK224" s="181">
        <f>ROUND(I224*H224,2)</f>
        <v>0</v>
      </c>
      <c r="BL224" s="19" t="s">
        <v>142</v>
      </c>
      <c r="BM224" s="180" t="s">
        <v>237</v>
      </c>
    </row>
    <row r="225" s="13" customFormat="1">
      <c r="A225" s="13"/>
      <c r="B225" s="182"/>
      <c r="C225" s="13"/>
      <c r="D225" s="183" t="s">
        <v>144</v>
      </c>
      <c r="E225" s="184" t="s">
        <v>1</v>
      </c>
      <c r="F225" s="185" t="s">
        <v>238</v>
      </c>
      <c r="G225" s="13"/>
      <c r="H225" s="186">
        <v>6.8200000000000003</v>
      </c>
      <c r="I225" s="187"/>
      <c r="J225" s="13"/>
      <c r="K225" s="13"/>
      <c r="L225" s="182"/>
      <c r="M225" s="188"/>
      <c r="N225" s="189"/>
      <c r="O225" s="189"/>
      <c r="P225" s="189"/>
      <c r="Q225" s="189"/>
      <c r="R225" s="189"/>
      <c r="S225" s="189"/>
      <c r="T225" s="19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84" t="s">
        <v>144</v>
      </c>
      <c r="AU225" s="184" t="s">
        <v>89</v>
      </c>
      <c r="AV225" s="13" t="s">
        <v>89</v>
      </c>
      <c r="AW225" s="13" t="s">
        <v>37</v>
      </c>
      <c r="AX225" s="13" t="s">
        <v>82</v>
      </c>
      <c r="AY225" s="184" t="s">
        <v>135</v>
      </c>
    </row>
    <row r="226" s="13" customFormat="1">
      <c r="A226" s="13"/>
      <c r="B226" s="182"/>
      <c r="C226" s="13"/>
      <c r="D226" s="183" t="s">
        <v>144</v>
      </c>
      <c r="E226" s="184" t="s">
        <v>1</v>
      </c>
      <c r="F226" s="185" t="s">
        <v>239</v>
      </c>
      <c r="G226" s="13"/>
      <c r="H226" s="186">
        <v>10.872</v>
      </c>
      <c r="I226" s="187"/>
      <c r="J226" s="13"/>
      <c r="K226" s="13"/>
      <c r="L226" s="182"/>
      <c r="M226" s="188"/>
      <c r="N226" s="189"/>
      <c r="O226" s="189"/>
      <c r="P226" s="189"/>
      <c r="Q226" s="189"/>
      <c r="R226" s="189"/>
      <c r="S226" s="189"/>
      <c r="T226" s="19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84" t="s">
        <v>144</v>
      </c>
      <c r="AU226" s="184" t="s">
        <v>89</v>
      </c>
      <c r="AV226" s="13" t="s">
        <v>89</v>
      </c>
      <c r="AW226" s="13" t="s">
        <v>37</v>
      </c>
      <c r="AX226" s="13" t="s">
        <v>82</v>
      </c>
      <c r="AY226" s="184" t="s">
        <v>135</v>
      </c>
    </row>
    <row r="227" s="13" customFormat="1">
      <c r="A227" s="13"/>
      <c r="B227" s="182"/>
      <c r="C227" s="13"/>
      <c r="D227" s="183" t="s">
        <v>144</v>
      </c>
      <c r="E227" s="184" t="s">
        <v>1</v>
      </c>
      <c r="F227" s="185" t="s">
        <v>240</v>
      </c>
      <c r="G227" s="13"/>
      <c r="H227" s="186">
        <v>11.183999999999999</v>
      </c>
      <c r="I227" s="187"/>
      <c r="J227" s="13"/>
      <c r="K227" s="13"/>
      <c r="L227" s="182"/>
      <c r="M227" s="188"/>
      <c r="N227" s="189"/>
      <c r="O227" s="189"/>
      <c r="P227" s="189"/>
      <c r="Q227" s="189"/>
      <c r="R227" s="189"/>
      <c r="S227" s="189"/>
      <c r="T227" s="19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84" t="s">
        <v>144</v>
      </c>
      <c r="AU227" s="184" t="s">
        <v>89</v>
      </c>
      <c r="AV227" s="13" t="s">
        <v>89</v>
      </c>
      <c r="AW227" s="13" t="s">
        <v>37</v>
      </c>
      <c r="AX227" s="13" t="s">
        <v>82</v>
      </c>
      <c r="AY227" s="184" t="s">
        <v>135</v>
      </c>
    </row>
    <row r="228" s="14" customFormat="1">
      <c r="A228" s="14"/>
      <c r="B228" s="191"/>
      <c r="C228" s="14"/>
      <c r="D228" s="183" t="s">
        <v>144</v>
      </c>
      <c r="E228" s="192" t="s">
        <v>1</v>
      </c>
      <c r="F228" s="193" t="s">
        <v>153</v>
      </c>
      <c r="G228" s="14"/>
      <c r="H228" s="194">
        <v>28.875999999999998</v>
      </c>
      <c r="I228" s="195"/>
      <c r="J228" s="14"/>
      <c r="K228" s="14"/>
      <c r="L228" s="191"/>
      <c r="M228" s="196"/>
      <c r="N228" s="197"/>
      <c r="O228" s="197"/>
      <c r="P228" s="197"/>
      <c r="Q228" s="197"/>
      <c r="R228" s="197"/>
      <c r="S228" s="197"/>
      <c r="T228" s="198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192" t="s">
        <v>144</v>
      </c>
      <c r="AU228" s="192" t="s">
        <v>89</v>
      </c>
      <c r="AV228" s="14" t="s">
        <v>142</v>
      </c>
      <c r="AW228" s="14" t="s">
        <v>37</v>
      </c>
      <c r="AX228" s="14" t="s">
        <v>87</v>
      </c>
      <c r="AY228" s="192" t="s">
        <v>135</v>
      </c>
    </row>
    <row r="229" s="2" customFormat="1" ht="24.15" customHeight="1">
      <c r="A229" s="38"/>
      <c r="B229" s="167"/>
      <c r="C229" s="214" t="s">
        <v>241</v>
      </c>
      <c r="D229" s="214" t="s">
        <v>242</v>
      </c>
      <c r="E229" s="215" t="s">
        <v>243</v>
      </c>
      <c r="F229" s="216" t="s">
        <v>244</v>
      </c>
      <c r="G229" s="217" t="s">
        <v>168</v>
      </c>
      <c r="H229" s="218">
        <v>0.036999999999999998</v>
      </c>
      <c r="I229" s="219"/>
      <c r="J229" s="220">
        <f>ROUND(I229*H229,2)</f>
        <v>0</v>
      </c>
      <c r="K229" s="221"/>
      <c r="L229" s="222"/>
      <c r="M229" s="223" t="s">
        <v>1</v>
      </c>
      <c r="N229" s="224" t="s">
        <v>47</v>
      </c>
      <c r="O229" s="77"/>
      <c r="P229" s="178">
        <f>O229*H229</f>
        <v>0</v>
      </c>
      <c r="Q229" s="178">
        <v>1</v>
      </c>
      <c r="R229" s="178">
        <f>Q229*H229</f>
        <v>0.036999999999999998</v>
      </c>
      <c r="S229" s="178">
        <v>0</v>
      </c>
      <c r="T229" s="179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180" t="s">
        <v>182</v>
      </c>
      <c r="AT229" s="180" t="s">
        <v>242</v>
      </c>
      <c r="AU229" s="180" t="s">
        <v>89</v>
      </c>
      <c r="AY229" s="19" t="s">
        <v>135</v>
      </c>
      <c r="BE229" s="181">
        <f>IF(N229="základní",J229,0)</f>
        <v>0</v>
      </c>
      <c r="BF229" s="181">
        <f>IF(N229="snížená",J229,0)</f>
        <v>0</v>
      </c>
      <c r="BG229" s="181">
        <f>IF(N229="zákl. přenesená",J229,0)</f>
        <v>0</v>
      </c>
      <c r="BH229" s="181">
        <f>IF(N229="sníž. přenesená",J229,0)</f>
        <v>0</v>
      </c>
      <c r="BI229" s="181">
        <f>IF(N229="nulová",J229,0)</f>
        <v>0</v>
      </c>
      <c r="BJ229" s="19" t="s">
        <v>87</v>
      </c>
      <c r="BK229" s="181">
        <f>ROUND(I229*H229,2)</f>
        <v>0</v>
      </c>
      <c r="BL229" s="19" t="s">
        <v>142</v>
      </c>
      <c r="BM229" s="180" t="s">
        <v>245</v>
      </c>
    </row>
    <row r="230" s="13" customFormat="1">
      <c r="A230" s="13"/>
      <c r="B230" s="182"/>
      <c r="C230" s="13"/>
      <c r="D230" s="183" t="s">
        <v>144</v>
      </c>
      <c r="E230" s="184" t="s">
        <v>1</v>
      </c>
      <c r="F230" s="185" t="s">
        <v>246</v>
      </c>
      <c r="G230" s="13"/>
      <c r="H230" s="186">
        <v>13.640000000000001</v>
      </c>
      <c r="I230" s="187"/>
      <c r="J230" s="13"/>
      <c r="K230" s="13"/>
      <c r="L230" s="182"/>
      <c r="M230" s="188"/>
      <c r="N230" s="189"/>
      <c r="O230" s="189"/>
      <c r="P230" s="189"/>
      <c r="Q230" s="189"/>
      <c r="R230" s="189"/>
      <c r="S230" s="189"/>
      <c r="T230" s="19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84" t="s">
        <v>144</v>
      </c>
      <c r="AU230" s="184" t="s">
        <v>89</v>
      </c>
      <c r="AV230" s="13" t="s">
        <v>89</v>
      </c>
      <c r="AW230" s="13" t="s">
        <v>37</v>
      </c>
      <c r="AX230" s="13" t="s">
        <v>82</v>
      </c>
      <c r="AY230" s="184" t="s">
        <v>135</v>
      </c>
    </row>
    <row r="231" s="13" customFormat="1">
      <c r="A231" s="13"/>
      <c r="B231" s="182"/>
      <c r="C231" s="13"/>
      <c r="D231" s="183" t="s">
        <v>144</v>
      </c>
      <c r="E231" s="184" t="s">
        <v>1</v>
      </c>
      <c r="F231" s="185" t="s">
        <v>247</v>
      </c>
      <c r="G231" s="13"/>
      <c r="H231" s="186">
        <v>21.744</v>
      </c>
      <c r="I231" s="187"/>
      <c r="J231" s="13"/>
      <c r="K231" s="13"/>
      <c r="L231" s="182"/>
      <c r="M231" s="188"/>
      <c r="N231" s="189"/>
      <c r="O231" s="189"/>
      <c r="P231" s="189"/>
      <c r="Q231" s="189"/>
      <c r="R231" s="189"/>
      <c r="S231" s="189"/>
      <c r="T231" s="19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84" t="s">
        <v>144</v>
      </c>
      <c r="AU231" s="184" t="s">
        <v>89</v>
      </c>
      <c r="AV231" s="13" t="s">
        <v>89</v>
      </c>
      <c r="AW231" s="13" t="s">
        <v>37</v>
      </c>
      <c r="AX231" s="13" t="s">
        <v>82</v>
      </c>
      <c r="AY231" s="184" t="s">
        <v>135</v>
      </c>
    </row>
    <row r="232" s="13" customFormat="1">
      <c r="A232" s="13"/>
      <c r="B232" s="182"/>
      <c r="C232" s="13"/>
      <c r="D232" s="183" t="s">
        <v>144</v>
      </c>
      <c r="E232" s="184" t="s">
        <v>1</v>
      </c>
      <c r="F232" s="185" t="s">
        <v>248</v>
      </c>
      <c r="G232" s="13"/>
      <c r="H232" s="186">
        <v>22.367999999999999</v>
      </c>
      <c r="I232" s="187"/>
      <c r="J232" s="13"/>
      <c r="K232" s="13"/>
      <c r="L232" s="182"/>
      <c r="M232" s="188"/>
      <c r="N232" s="189"/>
      <c r="O232" s="189"/>
      <c r="P232" s="189"/>
      <c r="Q232" s="189"/>
      <c r="R232" s="189"/>
      <c r="S232" s="189"/>
      <c r="T232" s="19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84" t="s">
        <v>144</v>
      </c>
      <c r="AU232" s="184" t="s">
        <v>89</v>
      </c>
      <c r="AV232" s="13" t="s">
        <v>89</v>
      </c>
      <c r="AW232" s="13" t="s">
        <v>37</v>
      </c>
      <c r="AX232" s="13" t="s">
        <v>82</v>
      </c>
      <c r="AY232" s="184" t="s">
        <v>135</v>
      </c>
    </row>
    <row r="233" s="14" customFormat="1">
      <c r="A233" s="14"/>
      <c r="B233" s="191"/>
      <c r="C233" s="14"/>
      <c r="D233" s="183" t="s">
        <v>144</v>
      </c>
      <c r="E233" s="192" t="s">
        <v>1</v>
      </c>
      <c r="F233" s="193" t="s">
        <v>153</v>
      </c>
      <c r="G233" s="14"/>
      <c r="H233" s="194">
        <v>57.751999999999995</v>
      </c>
      <c r="I233" s="195"/>
      <c r="J233" s="14"/>
      <c r="K233" s="14"/>
      <c r="L233" s="191"/>
      <c r="M233" s="196"/>
      <c r="N233" s="197"/>
      <c r="O233" s="197"/>
      <c r="P233" s="197"/>
      <c r="Q233" s="197"/>
      <c r="R233" s="197"/>
      <c r="S233" s="197"/>
      <c r="T233" s="198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192" t="s">
        <v>144</v>
      </c>
      <c r="AU233" s="192" t="s">
        <v>89</v>
      </c>
      <c r="AV233" s="14" t="s">
        <v>142</v>
      </c>
      <c r="AW233" s="14" t="s">
        <v>37</v>
      </c>
      <c r="AX233" s="14" t="s">
        <v>87</v>
      </c>
      <c r="AY233" s="192" t="s">
        <v>135</v>
      </c>
    </row>
    <row r="234" s="13" customFormat="1">
      <c r="A234" s="13"/>
      <c r="B234" s="182"/>
      <c r="C234" s="13"/>
      <c r="D234" s="183" t="s">
        <v>144</v>
      </c>
      <c r="E234" s="13"/>
      <c r="F234" s="185" t="s">
        <v>249</v>
      </c>
      <c r="G234" s="13"/>
      <c r="H234" s="186">
        <v>0.036999999999999998</v>
      </c>
      <c r="I234" s="187"/>
      <c r="J234" s="13"/>
      <c r="K234" s="13"/>
      <c r="L234" s="182"/>
      <c r="M234" s="188"/>
      <c r="N234" s="189"/>
      <c r="O234" s="189"/>
      <c r="P234" s="189"/>
      <c r="Q234" s="189"/>
      <c r="R234" s="189"/>
      <c r="S234" s="189"/>
      <c r="T234" s="19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84" t="s">
        <v>144</v>
      </c>
      <c r="AU234" s="184" t="s">
        <v>89</v>
      </c>
      <c r="AV234" s="13" t="s">
        <v>89</v>
      </c>
      <c r="AW234" s="13" t="s">
        <v>3</v>
      </c>
      <c r="AX234" s="13" t="s">
        <v>87</v>
      </c>
      <c r="AY234" s="184" t="s">
        <v>135</v>
      </c>
    </row>
    <row r="235" s="2" customFormat="1" ht="24.15" customHeight="1">
      <c r="A235" s="38"/>
      <c r="B235" s="167"/>
      <c r="C235" s="168" t="s">
        <v>250</v>
      </c>
      <c r="D235" s="168" t="s">
        <v>138</v>
      </c>
      <c r="E235" s="169" t="s">
        <v>251</v>
      </c>
      <c r="F235" s="170" t="s">
        <v>252</v>
      </c>
      <c r="G235" s="171" t="s">
        <v>156</v>
      </c>
      <c r="H235" s="172">
        <v>1083.6500000000001</v>
      </c>
      <c r="I235" s="173"/>
      <c r="J235" s="174">
        <f>ROUND(I235*H235,2)</f>
        <v>0</v>
      </c>
      <c r="K235" s="175"/>
      <c r="L235" s="39"/>
      <c r="M235" s="176" t="s">
        <v>1</v>
      </c>
      <c r="N235" s="177" t="s">
        <v>47</v>
      </c>
      <c r="O235" s="77"/>
      <c r="P235" s="178">
        <f>O235*H235</f>
        <v>0</v>
      </c>
      <c r="Q235" s="178">
        <v>0</v>
      </c>
      <c r="R235" s="178">
        <f>Q235*H235</f>
        <v>0</v>
      </c>
      <c r="S235" s="178">
        <v>0</v>
      </c>
      <c r="T235" s="179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180" t="s">
        <v>142</v>
      </c>
      <c r="AT235" s="180" t="s">
        <v>138</v>
      </c>
      <c r="AU235" s="180" t="s">
        <v>89</v>
      </c>
      <c r="AY235" s="19" t="s">
        <v>135</v>
      </c>
      <c r="BE235" s="181">
        <f>IF(N235="základní",J235,0)</f>
        <v>0</v>
      </c>
      <c r="BF235" s="181">
        <f>IF(N235="snížená",J235,0)</f>
        <v>0</v>
      </c>
      <c r="BG235" s="181">
        <f>IF(N235="zákl. přenesená",J235,0)</f>
        <v>0</v>
      </c>
      <c r="BH235" s="181">
        <f>IF(N235="sníž. přenesená",J235,0)</f>
        <v>0</v>
      </c>
      <c r="BI235" s="181">
        <f>IF(N235="nulová",J235,0)</f>
        <v>0</v>
      </c>
      <c r="BJ235" s="19" t="s">
        <v>87</v>
      </c>
      <c r="BK235" s="181">
        <f>ROUND(I235*H235,2)</f>
        <v>0</v>
      </c>
      <c r="BL235" s="19" t="s">
        <v>142</v>
      </c>
      <c r="BM235" s="180" t="s">
        <v>253</v>
      </c>
    </row>
    <row r="236" s="15" customFormat="1">
      <c r="A236" s="15"/>
      <c r="B236" s="199"/>
      <c r="C236" s="15"/>
      <c r="D236" s="183" t="s">
        <v>144</v>
      </c>
      <c r="E236" s="200" t="s">
        <v>1</v>
      </c>
      <c r="F236" s="201" t="s">
        <v>206</v>
      </c>
      <c r="G236" s="15"/>
      <c r="H236" s="200" t="s">
        <v>1</v>
      </c>
      <c r="I236" s="202"/>
      <c r="J236" s="15"/>
      <c r="K236" s="15"/>
      <c r="L236" s="199"/>
      <c r="M236" s="203"/>
      <c r="N236" s="204"/>
      <c r="O236" s="204"/>
      <c r="P236" s="204"/>
      <c r="Q236" s="204"/>
      <c r="R236" s="204"/>
      <c r="S236" s="204"/>
      <c r="T236" s="20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00" t="s">
        <v>144</v>
      </c>
      <c r="AU236" s="200" t="s">
        <v>89</v>
      </c>
      <c r="AV236" s="15" t="s">
        <v>87</v>
      </c>
      <c r="AW236" s="15" t="s">
        <v>37</v>
      </c>
      <c r="AX236" s="15" t="s">
        <v>82</v>
      </c>
      <c r="AY236" s="200" t="s">
        <v>135</v>
      </c>
    </row>
    <row r="237" s="13" customFormat="1">
      <c r="A237" s="13"/>
      <c r="B237" s="182"/>
      <c r="C237" s="13"/>
      <c r="D237" s="183" t="s">
        <v>144</v>
      </c>
      <c r="E237" s="184" t="s">
        <v>1</v>
      </c>
      <c r="F237" s="185" t="s">
        <v>207</v>
      </c>
      <c r="G237" s="13"/>
      <c r="H237" s="186">
        <v>130.5</v>
      </c>
      <c r="I237" s="187"/>
      <c r="J237" s="13"/>
      <c r="K237" s="13"/>
      <c r="L237" s="182"/>
      <c r="M237" s="188"/>
      <c r="N237" s="189"/>
      <c r="O237" s="189"/>
      <c r="P237" s="189"/>
      <c r="Q237" s="189"/>
      <c r="R237" s="189"/>
      <c r="S237" s="189"/>
      <c r="T237" s="190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184" t="s">
        <v>144</v>
      </c>
      <c r="AU237" s="184" t="s">
        <v>89</v>
      </c>
      <c r="AV237" s="13" t="s">
        <v>89</v>
      </c>
      <c r="AW237" s="13" t="s">
        <v>37</v>
      </c>
      <c r="AX237" s="13" t="s">
        <v>82</v>
      </c>
      <c r="AY237" s="184" t="s">
        <v>135</v>
      </c>
    </row>
    <row r="238" s="13" customFormat="1">
      <c r="A238" s="13"/>
      <c r="B238" s="182"/>
      <c r="C238" s="13"/>
      <c r="D238" s="183" t="s">
        <v>144</v>
      </c>
      <c r="E238" s="184" t="s">
        <v>1</v>
      </c>
      <c r="F238" s="185" t="s">
        <v>208</v>
      </c>
      <c r="G238" s="13"/>
      <c r="H238" s="186">
        <v>87.400000000000006</v>
      </c>
      <c r="I238" s="187"/>
      <c r="J238" s="13"/>
      <c r="K238" s="13"/>
      <c r="L238" s="182"/>
      <c r="M238" s="188"/>
      <c r="N238" s="189"/>
      <c r="O238" s="189"/>
      <c r="P238" s="189"/>
      <c r="Q238" s="189"/>
      <c r="R238" s="189"/>
      <c r="S238" s="189"/>
      <c r="T238" s="19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184" t="s">
        <v>144</v>
      </c>
      <c r="AU238" s="184" t="s">
        <v>89</v>
      </c>
      <c r="AV238" s="13" t="s">
        <v>89</v>
      </c>
      <c r="AW238" s="13" t="s">
        <v>37</v>
      </c>
      <c r="AX238" s="13" t="s">
        <v>82</v>
      </c>
      <c r="AY238" s="184" t="s">
        <v>135</v>
      </c>
    </row>
    <row r="239" s="13" customFormat="1">
      <c r="A239" s="13"/>
      <c r="B239" s="182"/>
      <c r="C239" s="13"/>
      <c r="D239" s="183" t="s">
        <v>144</v>
      </c>
      <c r="E239" s="184" t="s">
        <v>1</v>
      </c>
      <c r="F239" s="185" t="s">
        <v>207</v>
      </c>
      <c r="G239" s="13"/>
      <c r="H239" s="186">
        <v>130.5</v>
      </c>
      <c r="I239" s="187"/>
      <c r="J239" s="13"/>
      <c r="K239" s="13"/>
      <c r="L239" s="182"/>
      <c r="M239" s="188"/>
      <c r="N239" s="189"/>
      <c r="O239" s="189"/>
      <c r="P239" s="189"/>
      <c r="Q239" s="189"/>
      <c r="R239" s="189"/>
      <c r="S239" s="189"/>
      <c r="T239" s="190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84" t="s">
        <v>144</v>
      </c>
      <c r="AU239" s="184" t="s">
        <v>89</v>
      </c>
      <c r="AV239" s="13" t="s">
        <v>89</v>
      </c>
      <c r="AW239" s="13" t="s">
        <v>37</v>
      </c>
      <c r="AX239" s="13" t="s">
        <v>82</v>
      </c>
      <c r="AY239" s="184" t="s">
        <v>135</v>
      </c>
    </row>
    <row r="240" s="13" customFormat="1">
      <c r="A240" s="13"/>
      <c r="B240" s="182"/>
      <c r="C240" s="13"/>
      <c r="D240" s="183" t="s">
        <v>144</v>
      </c>
      <c r="E240" s="184" t="s">
        <v>1</v>
      </c>
      <c r="F240" s="185" t="s">
        <v>209</v>
      </c>
      <c r="G240" s="13"/>
      <c r="H240" s="186">
        <v>345</v>
      </c>
      <c r="I240" s="187"/>
      <c r="J240" s="13"/>
      <c r="K240" s="13"/>
      <c r="L240" s="182"/>
      <c r="M240" s="188"/>
      <c r="N240" s="189"/>
      <c r="O240" s="189"/>
      <c r="P240" s="189"/>
      <c r="Q240" s="189"/>
      <c r="R240" s="189"/>
      <c r="S240" s="189"/>
      <c r="T240" s="190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84" t="s">
        <v>144</v>
      </c>
      <c r="AU240" s="184" t="s">
        <v>89</v>
      </c>
      <c r="AV240" s="13" t="s">
        <v>89</v>
      </c>
      <c r="AW240" s="13" t="s">
        <v>37</v>
      </c>
      <c r="AX240" s="13" t="s">
        <v>82</v>
      </c>
      <c r="AY240" s="184" t="s">
        <v>135</v>
      </c>
    </row>
    <row r="241" s="13" customFormat="1">
      <c r="A241" s="13"/>
      <c r="B241" s="182"/>
      <c r="C241" s="13"/>
      <c r="D241" s="183" t="s">
        <v>144</v>
      </c>
      <c r="E241" s="184" t="s">
        <v>1</v>
      </c>
      <c r="F241" s="185" t="s">
        <v>210</v>
      </c>
      <c r="G241" s="13"/>
      <c r="H241" s="186">
        <v>80.5</v>
      </c>
      <c r="I241" s="187"/>
      <c r="J241" s="13"/>
      <c r="K241" s="13"/>
      <c r="L241" s="182"/>
      <c r="M241" s="188"/>
      <c r="N241" s="189"/>
      <c r="O241" s="189"/>
      <c r="P241" s="189"/>
      <c r="Q241" s="189"/>
      <c r="R241" s="189"/>
      <c r="S241" s="189"/>
      <c r="T241" s="190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184" t="s">
        <v>144</v>
      </c>
      <c r="AU241" s="184" t="s">
        <v>89</v>
      </c>
      <c r="AV241" s="13" t="s">
        <v>89</v>
      </c>
      <c r="AW241" s="13" t="s">
        <v>37</v>
      </c>
      <c r="AX241" s="13" t="s">
        <v>82</v>
      </c>
      <c r="AY241" s="184" t="s">
        <v>135</v>
      </c>
    </row>
    <row r="242" s="13" customFormat="1">
      <c r="A242" s="13"/>
      <c r="B242" s="182"/>
      <c r="C242" s="13"/>
      <c r="D242" s="183" t="s">
        <v>144</v>
      </c>
      <c r="E242" s="184" t="s">
        <v>1</v>
      </c>
      <c r="F242" s="185" t="s">
        <v>211</v>
      </c>
      <c r="G242" s="13"/>
      <c r="H242" s="186">
        <v>25</v>
      </c>
      <c r="I242" s="187"/>
      <c r="J242" s="13"/>
      <c r="K242" s="13"/>
      <c r="L242" s="182"/>
      <c r="M242" s="188"/>
      <c r="N242" s="189"/>
      <c r="O242" s="189"/>
      <c r="P242" s="189"/>
      <c r="Q242" s="189"/>
      <c r="R242" s="189"/>
      <c r="S242" s="189"/>
      <c r="T242" s="19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84" t="s">
        <v>144</v>
      </c>
      <c r="AU242" s="184" t="s">
        <v>89</v>
      </c>
      <c r="AV242" s="13" t="s">
        <v>89</v>
      </c>
      <c r="AW242" s="13" t="s">
        <v>37</v>
      </c>
      <c r="AX242" s="13" t="s">
        <v>82</v>
      </c>
      <c r="AY242" s="184" t="s">
        <v>135</v>
      </c>
    </row>
    <row r="243" s="13" customFormat="1">
      <c r="A243" s="13"/>
      <c r="B243" s="182"/>
      <c r="C243" s="13"/>
      <c r="D243" s="183" t="s">
        <v>144</v>
      </c>
      <c r="E243" s="184" t="s">
        <v>1</v>
      </c>
      <c r="F243" s="185" t="s">
        <v>212</v>
      </c>
      <c r="G243" s="13"/>
      <c r="H243" s="186">
        <v>80.5</v>
      </c>
      <c r="I243" s="187"/>
      <c r="J243" s="13"/>
      <c r="K243" s="13"/>
      <c r="L243" s="182"/>
      <c r="M243" s="188"/>
      <c r="N243" s="189"/>
      <c r="O243" s="189"/>
      <c r="P243" s="189"/>
      <c r="Q243" s="189"/>
      <c r="R243" s="189"/>
      <c r="S243" s="189"/>
      <c r="T243" s="190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84" t="s">
        <v>144</v>
      </c>
      <c r="AU243" s="184" t="s">
        <v>89</v>
      </c>
      <c r="AV243" s="13" t="s">
        <v>89</v>
      </c>
      <c r="AW243" s="13" t="s">
        <v>37</v>
      </c>
      <c r="AX243" s="13" t="s">
        <v>82</v>
      </c>
      <c r="AY243" s="184" t="s">
        <v>135</v>
      </c>
    </row>
    <row r="244" s="16" customFormat="1">
      <c r="A244" s="16"/>
      <c r="B244" s="206"/>
      <c r="C244" s="16"/>
      <c r="D244" s="183" t="s">
        <v>144</v>
      </c>
      <c r="E244" s="207" t="s">
        <v>1</v>
      </c>
      <c r="F244" s="208" t="s">
        <v>213</v>
      </c>
      <c r="G244" s="16"/>
      <c r="H244" s="209">
        <v>879.39999999999998</v>
      </c>
      <c r="I244" s="210"/>
      <c r="J244" s="16"/>
      <c r="K244" s="16"/>
      <c r="L244" s="206"/>
      <c r="M244" s="211"/>
      <c r="N244" s="212"/>
      <c r="O244" s="212"/>
      <c r="P244" s="212"/>
      <c r="Q244" s="212"/>
      <c r="R244" s="212"/>
      <c r="S244" s="212"/>
      <c r="T244" s="213"/>
      <c r="U244" s="16"/>
      <c r="V244" s="16"/>
      <c r="W244" s="16"/>
      <c r="X244" s="16"/>
      <c r="Y244" s="16"/>
      <c r="Z244" s="16"/>
      <c r="AA244" s="16"/>
      <c r="AB244" s="16"/>
      <c r="AC244" s="16"/>
      <c r="AD244" s="16"/>
      <c r="AE244" s="16"/>
      <c r="AT244" s="207" t="s">
        <v>144</v>
      </c>
      <c r="AU244" s="207" t="s">
        <v>89</v>
      </c>
      <c r="AV244" s="16" t="s">
        <v>136</v>
      </c>
      <c r="AW244" s="16" t="s">
        <v>37</v>
      </c>
      <c r="AX244" s="16" t="s">
        <v>82</v>
      </c>
      <c r="AY244" s="207" t="s">
        <v>135</v>
      </c>
    </row>
    <row r="245" s="15" customFormat="1">
      <c r="A245" s="15"/>
      <c r="B245" s="199"/>
      <c r="C245" s="15"/>
      <c r="D245" s="183" t="s">
        <v>144</v>
      </c>
      <c r="E245" s="200" t="s">
        <v>1</v>
      </c>
      <c r="F245" s="201" t="s">
        <v>214</v>
      </c>
      <c r="G245" s="15"/>
      <c r="H245" s="200" t="s">
        <v>1</v>
      </c>
      <c r="I245" s="202"/>
      <c r="J245" s="15"/>
      <c r="K245" s="15"/>
      <c r="L245" s="199"/>
      <c r="M245" s="203"/>
      <c r="N245" s="204"/>
      <c r="O245" s="204"/>
      <c r="P245" s="204"/>
      <c r="Q245" s="204"/>
      <c r="R245" s="204"/>
      <c r="S245" s="204"/>
      <c r="T245" s="205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00" t="s">
        <v>144</v>
      </c>
      <c r="AU245" s="200" t="s">
        <v>89</v>
      </c>
      <c r="AV245" s="15" t="s">
        <v>87</v>
      </c>
      <c r="AW245" s="15" t="s">
        <v>37</v>
      </c>
      <c r="AX245" s="15" t="s">
        <v>82</v>
      </c>
      <c r="AY245" s="200" t="s">
        <v>135</v>
      </c>
    </row>
    <row r="246" s="13" customFormat="1">
      <c r="A246" s="13"/>
      <c r="B246" s="182"/>
      <c r="C246" s="13"/>
      <c r="D246" s="183" t="s">
        <v>144</v>
      </c>
      <c r="E246" s="184" t="s">
        <v>1</v>
      </c>
      <c r="F246" s="185" t="s">
        <v>215</v>
      </c>
      <c r="G246" s="13"/>
      <c r="H246" s="186">
        <v>40</v>
      </c>
      <c r="I246" s="187"/>
      <c r="J246" s="13"/>
      <c r="K246" s="13"/>
      <c r="L246" s="182"/>
      <c r="M246" s="188"/>
      <c r="N246" s="189"/>
      <c r="O246" s="189"/>
      <c r="P246" s="189"/>
      <c r="Q246" s="189"/>
      <c r="R246" s="189"/>
      <c r="S246" s="189"/>
      <c r="T246" s="190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184" t="s">
        <v>144</v>
      </c>
      <c r="AU246" s="184" t="s">
        <v>89</v>
      </c>
      <c r="AV246" s="13" t="s">
        <v>89</v>
      </c>
      <c r="AW246" s="13" t="s">
        <v>37</v>
      </c>
      <c r="AX246" s="13" t="s">
        <v>82</v>
      </c>
      <c r="AY246" s="184" t="s">
        <v>135</v>
      </c>
    </row>
    <row r="247" s="13" customFormat="1">
      <c r="A247" s="13"/>
      <c r="B247" s="182"/>
      <c r="C247" s="13"/>
      <c r="D247" s="183" t="s">
        <v>144</v>
      </c>
      <c r="E247" s="184" t="s">
        <v>1</v>
      </c>
      <c r="F247" s="185" t="s">
        <v>216</v>
      </c>
      <c r="G247" s="13"/>
      <c r="H247" s="186">
        <v>71.25</v>
      </c>
      <c r="I247" s="187"/>
      <c r="J247" s="13"/>
      <c r="K247" s="13"/>
      <c r="L247" s="182"/>
      <c r="M247" s="188"/>
      <c r="N247" s="189"/>
      <c r="O247" s="189"/>
      <c r="P247" s="189"/>
      <c r="Q247" s="189"/>
      <c r="R247" s="189"/>
      <c r="S247" s="189"/>
      <c r="T247" s="190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184" t="s">
        <v>144</v>
      </c>
      <c r="AU247" s="184" t="s">
        <v>89</v>
      </c>
      <c r="AV247" s="13" t="s">
        <v>89</v>
      </c>
      <c r="AW247" s="13" t="s">
        <v>37</v>
      </c>
      <c r="AX247" s="13" t="s">
        <v>82</v>
      </c>
      <c r="AY247" s="184" t="s">
        <v>135</v>
      </c>
    </row>
    <row r="248" s="13" customFormat="1">
      <c r="A248" s="13"/>
      <c r="B248" s="182"/>
      <c r="C248" s="13"/>
      <c r="D248" s="183" t="s">
        <v>144</v>
      </c>
      <c r="E248" s="184" t="s">
        <v>1</v>
      </c>
      <c r="F248" s="185" t="s">
        <v>217</v>
      </c>
      <c r="G248" s="13"/>
      <c r="H248" s="186">
        <v>24.5</v>
      </c>
      <c r="I248" s="187"/>
      <c r="J248" s="13"/>
      <c r="K248" s="13"/>
      <c r="L248" s="182"/>
      <c r="M248" s="188"/>
      <c r="N248" s="189"/>
      <c r="O248" s="189"/>
      <c r="P248" s="189"/>
      <c r="Q248" s="189"/>
      <c r="R248" s="189"/>
      <c r="S248" s="189"/>
      <c r="T248" s="19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184" t="s">
        <v>144</v>
      </c>
      <c r="AU248" s="184" t="s">
        <v>89</v>
      </c>
      <c r="AV248" s="13" t="s">
        <v>89</v>
      </c>
      <c r="AW248" s="13" t="s">
        <v>37</v>
      </c>
      <c r="AX248" s="13" t="s">
        <v>82</v>
      </c>
      <c r="AY248" s="184" t="s">
        <v>135</v>
      </c>
    </row>
    <row r="249" s="13" customFormat="1">
      <c r="A249" s="13"/>
      <c r="B249" s="182"/>
      <c r="C249" s="13"/>
      <c r="D249" s="183" t="s">
        <v>144</v>
      </c>
      <c r="E249" s="184" t="s">
        <v>1</v>
      </c>
      <c r="F249" s="185" t="s">
        <v>217</v>
      </c>
      <c r="G249" s="13"/>
      <c r="H249" s="186">
        <v>24.5</v>
      </c>
      <c r="I249" s="187"/>
      <c r="J249" s="13"/>
      <c r="K249" s="13"/>
      <c r="L249" s="182"/>
      <c r="M249" s="188"/>
      <c r="N249" s="189"/>
      <c r="O249" s="189"/>
      <c r="P249" s="189"/>
      <c r="Q249" s="189"/>
      <c r="R249" s="189"/>
      <c r="S249" s="189"/>
      <c r="T249" s="19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84" t="s">
        <v>144</v>
      </c>
      <c r="AU249" s="184" t="s">
        <v>89</v>
      </c>
      <c r="AV249" s="13" t="s">
        <v>89</v>
      </c>
      <c r="AW249" s="13" t="s">
        <v>37</v>
      </c>
      <c r="AX249" s="13" t="s">
        <v>82</v>
      </c>
      <c r="AY249" s="184" t="s">
        <v>135</v>
      </c>
    </row>
    <row r="250" s="13" customFormat="1">
      <c r="A250" s="13"/>
      <c r="B250" s="182"/>
      <c r="C250" s="13"/>
      <c r="D250" s="183" t="s">
        <v>144</v>
      </c>
      <c r="E250" s="184" t="s">
        <v>1</v>
      </c>
      <c r="F250" s="185" t="s">
        <v>218</v>
      </c>
      <c r="G250" s="13"/>
      <c r="H250" s="186">
        <v>44</v>
      </c>
      <c r="I250" s="187"/>
      <c r="J250" s="13"/>
      <c r="K250" s="13"/>
      <c r="L250" s="182"/>
      <c r="M250" s="188"/>
      <c r="N250" s="189"/>
      <c r="O250" s="189"/>
      <c r="P250" s="189"/>
      <c r="Q250" s="189"/>
      <c r="R250" s="189"/>
      <c r="S250" s="189"/>
      <c r="T250" s="19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184" t="s">
        <v>144</v>
      </c>
      <c r="AU250" s="184" t="s">
        <v>89</v>
      </c>
      <c r="AV250" s="13" t="s">
        <v>89</v>
      </c>
      <c r="AW250" s="13" t="s">
        <v>37</v>
      </c>
      <c r="AX250" s="13" t="s">
        <v>82</v>
      </c>
      <c r="AY250" s="184" t="s">
        <v>135</v>
      </c>
    </row>
    <row r="251" s="16" customFormat="1">
      <c r="A251" s="16"/>
      <c r="B251" s="206"/>
      <c r="C251" s="16"/>
      <c r="D251" s="183" t="s">
        <v>144</v>
      </c>
      <c r="E251" s="207" t="s">
        <v>1</v>
      </c>
      <c r="F251" s="208" t="s">
        <v>213</v>
      </c>
      <c r="G251" s="16"/>
      <c r="H251" s="209">
        <v>204.25</v>
      </c>
      <c r="I251" s="210"/>
      <c r="J251" s="16"/>
      <c r="K251" s="16"/>
      <c r="L251" s="206"/>
      <c r="M251" s="211"/>
      <c r="N251" s="212"/>
      <c r="O251" s="212"/>
      <c r="P251" s="212"/>
      <c r="Q251" s="212"/>
      <c r="R251" s="212"/>
      <c r="S251" s="212"/>
      <c r="T251" s="213"/>
      <c r="U251" s="16"/>
      <c r="V251" s="16"/>
      <c r="W251" s="16"/>
      <c r="X251" s="16"/>
      <c r="Y251" s="16"/>
      <c r="Z251" s="16"/>
      <c r="AA251" s="16"/>
      <c r="AB251" s="16"/>
      <c r="AC251" s="16"/>
      <c r="AD251" s="16"/>
      <c r="AE251" s="16"/>
      <c r="AT251" s="207" t="s">
        <v>144</v>
      </c>
      <c r="AU251" s="207" t="s">
        <v>89</v>
      </c>
      <c r="AV251" s="16" t="s">
        <v>136</v>
      </c>
      <c r="AW251" s="16" t="s">
        <v>37</v>
      </c>
      <c r="AX251" s="16" t="s">
        <v>82</v>
      </c>
      <c r="AY251" s="207" t="s">
        <v>135</v>
      </c>
    </row>
    <row r="252" s="14" customFormat="1">
      <c r="A252" s="14"/>
      <c r="B252" s="191"/>
      <c r="C252" s="14"/>
      <c r="D252" s="183" t="s">
        <v>144</v>
      </c>
      <c r="E252" s="192" t="s">
        <v>1</v>
      </c>
      <c r="F252" s="193" t="s">
        <v>153</v>
      </c>
      <c r="G252" s="14"/>
      <c r="H252" s="194">
        <v>1083.6500000000001</v>
      </c>
      <c r="I252" s="195"/>
      <c r="J252" s="14"/>
      <c r="K252" s="14"/>
      <c r="L252" s="191"/>
      <c r="M252" s="196"/>
      <c r="N252" s="197"/>
      <c r="O252" s="197"/>
      <c r="P252" s="197"/>
      <c r="Q252" s="197"/>
      <c r="R252" s="197"/>
      <c r="S252" s="197"/>
      <c r="T252" s="198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192" t="s">
        <v>144</v>
      </c>
      <c r="AU252" s="192" t="s">
        <v>89</v>
      </c>
      <c r="AV252" s="14" t="s">
        <v>142</v>
      </c>
      <c r="AW252" s="14" t="s">
        <v>37</v>
      </c>
      <c r="AX252" s="14" t="s">
        <v>87</v>
      </c>
      <c r="AY252" s="192" t="s">
        <v>135</v>
      </c>
    </row>
    <row r="253" s="2" customFormat="1" ht="24.15" customHeight="1">
      <c r="A253" s="38"/>
      <c r="B253" s="167"/>
      <c r="C253" s="168" t="s">
        <v>254</v>
      </c>
      <c r="D253" s="168" t="s">
        <v>138</v>
      </c>
      <c r="E253" s="169" t="s">
        <v>255</v>
      </c>
      <c r="F253" s="170" t="s">
        <v>256</v>
      </c>
      <c r="G253" s="171" t="s">
        <v>156</v>
      </c>
      <c r="H253" s="172">
        <v>2167.3000000000002</v>
      </c>
      <c r="I253" s="173"/>
      <c r="J253" s="174">
        <f>ROUND(I253*H253,2)</f>
        <v>0</v>
      </c>
      <c r="K253" s="175"/>
      <c r="L253" s="39"/>
      <c r="M253" s="176" t="s">
        <v>1</v>
      </c>
      <c r="N253" s="177" t="s">
        <v>47</v>
      </c>
      <c r="O253" s="77"/>
      <c r="P253" s="178">
        <f>O253*H253</f>
        <v>0</v>
      </c>
      <c r="Q253" s="178">
        <v>0</v>
      </c>
      <c r="R253" s="178">
        <f>Q253*H253</f>
        <v>0</v>
      </c>
      <c r="S253" s="178">
        <v>0</v>
      </c>
      <c r="T253" s="179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180" t="s">
        <v>142</v>
      </c>
      <c r="AT253" s="180" t="s">
        <v>138</v>
      </c>
      <c r="AU253" s="180" t="s">
        <v>89</v>
      </c>
      <c r="AY253" s="19" t="s">
        <v>135</v>
      </c>
      <c r="BE253" s="181">
        <f>IF(N253="základní",J253,0)</f>
        <v>0</v>
      </c>
      <c r="BF253" s="181">
        <f>IF(N253="snížená",J253,0)</f>
        <v>0</v>
      </c>
      <c r="BG253" s="181">
        <f>IF(N253="zákl. přenesená",J253,0)</f>
        <v>0</v>
      </c>
      <c r="BH253" s="181">
        <f>IF(N253="sníž. přenesená",J253,0)</f>
        <v>0</v>
      </c>
      <c r="BI253" s="181">
        <f>IF(N253="nulová",J253,0)</f>
        <v>0</v>
      </c>
      <c r="BJ253" s="19" t="s">
        <v>87</v>
      </c>
      <c r="BK253" s="181">
        <f>ROUND(I253*H253,2)</f>
        <v>0</v>
      </c>
      <c r="BL253" s="19" t="s">
        <v>142</v>
      </c>
      <c r="BM253" s="180" t="s">
        <v>257</v>
      </c>
    </row>
    <row r="254" s="13" customFormat="1">
      <c r="A254" s="13"/>
      <c r="B254" s="182"/>
      <c r="C254" s="13"/>
      <c r="D254" s="183" t="s">
        <v>144</v>
      </c>
      <c r="E254" s="13"/>
      <c r="F254" s="185" t="s">
        <v>258</v>
      </c>
      <c r="G254" s="13"/>
      <c r="H254" s="186">
        <v>2167.3000000000002</v>
      </c>
      <c r="I254" s="187"/>
      <c r="J254" s="13"/>
      <c r="K254" s="13"/>
      <c r="L254" s="182"/>
      <c r="M254" s="188"/>
      <c r="N254" s="189"/>
      <c r="O254" s="189"/>
      <c r="P254" s="189"/>
      <c r="Q254" s="189"/>
      <c r="R254" s="189"/>
      <c r="S254" s="189"/>
      <c r="T254" s="190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184" t="s">
        <v>144</v>
      </c>
      <c r="AU254" s="184" t="s">
        <v>89</v>
      </c>
      <c r="AV254" s="13" t="s">
        <v>89</v>
      </c>
      <c r="AW254" s="13" t="s">
        <v>3</v>
      </c>
      <c r="AX254" s="13" t="s">
        <v>87</v>
      </c>
      <c r="AY254" s="184" t="s">
        <v>135</v>
      </c>
    </row>
    <row r="255" s="2" customFormat="1" ht="37.8" customHeight="1">
      <c r="A255" s="38"/>
      <c r="B255" s="167"/>
      <c r="C255" s="168" t="s">
        <v>259</v>
      </c>
      <c r="D255" s="168" t="s">
        <v>138</v>
      </c>
      <c r="E255" s="169" t="s">
        <v>260</v>
      </c>
      <c r="F255" s="170" t="s">
        <v>261</v>
      </c>
      <c r="G255" s="171" t="s">
        <v>193</v>
      </c>
      <c r="H255" s="172">
        <v>1</v>
      </c>
      <c r="I255" s="173"/>
      <c r="J255" s="174">
        <f>ROUND(I255*H255,2)</f>
        <v>0</v>
      </c>
      <c r="K255" s="175"/>
      <c r="L255" s="39"/>
      <c r="M255" s="176" t="s">
        <v>1</v>
      </c>
      <c r="N255" s="177" t="s">
        <v>47</v>
      </c>
      <c r="O255" s="77"/>
      <c r="P255" s="178">
        <f>O255*H255</f>
        <v>0</v>
      </c>
      <c r="Q255" s="178">
        <v>0</v>
      </c>
      <c r="R255" s="178">
        <f>Q255*H255</f>
        <v>0</v>
      </c>
      <c r="S255" s="178">
        <v>0</v>
      </c>
      <c r="T255" s="179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180" t="s">
        <v>142</v>
      </c>
      <c r="AT255" s="180" t="s">
        <v>138</v>
      </c>
      <c r="AU255" s="180" t="s">
        <v>89</v>
      </c>
      <c r="AY255" s="19" t="s">
        <v>135</v>
      </c>
      <c r="BE255" s="181">
        <f>IF(N255="základní",J255,0)</f>
        <v>0</v>
      </c>
      <c r="BF255" s="181">
        <f>IF(N255="snížená",J255,0)</f>
        <v>0</v>
      </c>
      <c r="BG255" s="181">
        <f>IF(N255="zákl. přenesená",J255,0)</f>
        <v>0</v>
      </c>
      <c r="BH255" s="181">
        <f>IF(N255="sníž. přenesená",J255,0)</f>
        <v>0</v>
      </c>
      <c r="BI255" s="181">
        <f>IF(N255="nulová",J255,0)</f>
        <v>0</v>
      </c>
      <c r="BJ255" s="19" t="s">
        <v>87</v>
      </c>
      <c r="BK255" s="181">
        <f>ROUND(I255*H255,2)</f>
        <v>0</v>
      </c>
      <c r="BL255" s="19" t="s">
        <v>142</v>
      </c>
      <c r="BM255" s="180" t="s">
        <v>262</v>
      </c>
    </row>
    <row r="256" s="2" customFormat="1" ht="37.8" customHeight="1">
      <c r="A256" s="38"/>
      <c r="B256" s="167"/>
      <c r="C256" s="168" t="s">
        <v>263</v>
      </c>
      <c r="D256" s="168" t="s">
        <v>138</v>
      </c>
      <c r="E256" s="169" t="s">
        <v>264</v>
      </c>
      <c r="F256" s="170" t="s">
        <v>265</v>
      </c>
      <c r="G256" s="171" t="s">
        <v>193</v>
      </c>
      <c r="H256" s="172">
        <v>1</v>
      </c>
      <c r="I256" s="173"/>
      <c r="J256" s="174">
        <f>ROUND(I256*H256,2)</f>
        <v>0</v>
      </c>
      <c r="K256" s="175"/>
      <c r="L256" s="39"/>
      <c r="M256" s="176" t="s">
        <v>1</v>
      </c>
      <c r="N256" s="177" t="s">
        <v>47</v>
      </c>
      <c r="O256" s="77"/>
      <c r="P256" s="178">
        <f>O256*H256</f>
        <v>0</v>
      </c>
      <c r="Q256" s="178">
        <v>0</v>
      </c>
      <c r="R256" s="178">
        <f>Q256*H256</f>
        <v>0</v>
      </c>
      <c r="S256" s="178">
        <v>0</v>
      </c>
      <c r="T256" s="179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180" t="s">
        <v>142</v>
      </c>
      <c r="AT256" s="180" t="s">
        <v>138</v>
      </c>
      <c r="AU256" s="180" t="s">
        <v>89</v>
      </c>
      <c r="AY256" s="19" t="s">
        <v>135</v>
      </c>
      <c r="BE256" s="181">
        <f>IF(N256="základní",J256,0)</f>
        <v>0</v>
      </c>
      <c r="BF256" s="181">
        <f>IF(N256="snížená",J256,0)</f>
        <v>0</v>
      </c>
      <c r="BG256" s="181">
        <f>IF(N256="zákl. přenesená",J256,0)</f>
        <v>0</v>
      </c>
      <c r="BH256" s="181">
        <f>IF(N256="sníž. přenesená",J256,0)</f>
        <v>0</v>
      </c>
      <c r="BI256" s="181">
        <f>IF(N256="nulová",J256,0)</f>
        <v>0</v>
      </c>
      <c r="BJ256" s="19" t="s">
        <v>87</v>
      </c>
      <c r="BK256" s="181">
        <f>ROUND(I256*H256,2)</f>
        <v>0</v>
      </c>
      <c r="BL256" s="19" t="s">
        <v>142</v>
      </c>
      <c r="BM256" s="180" t="s">
        <v>266</v>
      </c>
    </row>
    <row r="257" s="2" customFormat="1" ht="16.5" customHeight="1">
      <c r="A257" s="38"/>
      <c r="B257" s="167"/>
      <c r="C257" s="168" t="s">
        <v>267</v>
      </c>
      <c r="D257" s="168" t="s">
        <v>138</v>
      </c>
      <c r="E257" s="169" t="s">
        <v>268</v>
      </c>
      <c r="F257" s="170" t="s">
        <v>269</v>
      </c>
      <c r="G257" s="171" t="s">
        <v>193</v>
      </c>
      <c r="H257" s="172">
        <v>1</v>
      </c>
      <c r="I257" s="173"/>
      <c r="J257" s="174">
        <f>ROUND(I257*H257,2)</f>
        <v>0</v>
      </c>
      <c r="K257" s="175"/>
      <c r="L257" s="39"/>
      <c r="M257" s="176" t="s">
        <v>1</v>
      </c>
      <c r="N257" s="177" t="s">
        <v>47</v>
      </c>
      <c r="O257" s="77"/>
      <c r="P257" s="178">
        <f>O257*H257</f>
        <v>0</v>
      </c>
      <c r="Q257" s="178">
        <v>0</v>
      </c>
      <c r="R257" s="178">
        <f>Q257*H257</f>
        <v>0</v>
      </c>
      <c r="S257" s="178">
        <v>0</v>
      </c>
      <c r="T257" s="179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180" t="s">
        <v>142</v>
      </c>
      <c r="AT257" s="180" t="s">
        <v>138</v>
      </c>
      <c r="AU257" s="180" t="s">
        <v>89</v>
      </c>
      <c r="AY257" s="19" t="s">
        <v>135</v>
      </c>
      <c r="BE257" s="181">
        <f>IF(N257="základní",J257,0)</f>
        <v>0</v>
      </c>
      <c r="BF257" s="181">
        <f>IF(N257="snížená",J257,0)</f>
        <v>0</v>
      </c>
      <c r="BG257" s="181">
        <f>IF(N257="zákl. přenesená",J257,0)</f>
        <v>0</v>
      </c>
      <c r="BH257" s="181">
        <f>IF(N257="sníž. přenesená",J257,0)</f>
        <v>0</v>
      </c>
      <c r="BI257" s="181">
        <f>IF(N257="nulová",J257,0)</f>
        <v>0</v>
      </c>
      <c r="BJ257" s="19" t="s">
        <v>87</v>
      </c>
      <c r="BK257" s="181">
        <f>ROUND(I257*H257,2)</f>
        <v>0</v>
      </c>
      <c r="BL257" s="19" t="s">
        <v>142</v>
      </c>
      <c r="BM257" s="180" t="s">
        <v>270</v>
      </c>
    </row>
    <row r="258" s="12" customFormat="1" ht="22.8" customHeight="1">
      <c r="A258" s="12"/>
      <c r="B258" s="155"/>
      <c r="C258" s="12"/>
      <c r="D258" s="156" t="s">
        <v>81</v>
      </c>
      <c r="E258" s="165" t="s">
        <v>271</v>
      </c>
      <c r="F258" s="165" t="s">
        <v>272</v>
      </c>
      <c r="G258" s="12"/>
      <c r="H258" s="12"/>
      <c r="I258" s="158"/>
      <c r="J258" s="166">
        <f>BK258</f>
        <v>0</v>
      </c>
      <c r="K258" s="12"/>
      <c r="L258" s="155"/>
      <c r="M258" s="159"/>
      <c r="N258" s="160"/>
      <c r="O258" s="160"/>
      <c r="P258" s="161">
        <f>SUM(P259:P264)</f>
        <v>0</v>
      </c>
      <c r="Q258" s="160"/>
      <c r="R258" s="161">
        <f>SUM(R259:R264)</f>
        <v>0</v>
      </c>
      <c r="S258" s="160"/>
      <c r="T258" s="162">
        <f>SUM(T259:T264)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156" t="s">
        <v>87</v>
      </c>
      <c r="AT258" s="163" t="s">
        <v>81</v>
      </c>
      <c r="AU258" s="163" t="s">
        <v>87</v>
      </c>
      <c r="AY258" s="156" t="s">
        <v>135</v>
      </c>
      <c r="BK258" s="164">
        <f>SUM(BK259:BK264)</f>
        <v>0</v>
      </c>
    </row>
    <row r="259" s="2" customFormat="1" ht="24.15" customHeight="1">
      <c r="A259" s="38"/>
      <c r="B259" s="167"/>
      <c r="C259" s="168" t="s">
        <v>7</v>
      </c>
      <c r="D259" s="168" t="s">
        <v>138</v>
      </c>
      <c r="E259" s="169" t="s">
        <v>273</v>
      </c>
      <c r="F259" s="170" t="s">
        <v>274</v>
      </c>
      <c r="G259" s="171" t="s">
        <v>168</v>
      </c>
      <c r="H259" s="172">
        <v>12.843</v>
      </c>
      <c r="I259" s="173"/>
      <c r="J259" s="174">
        <f>ROUND(I259*H259,2)</f>
        <v>0</v>
      </c>
      <c r="K259" s="175"/>
      <c r="L259" s="39"/>
      <c r="M259" s="176" t="s">
        <v>1</v>
      </c>
      <c r="N259" s="177" t="s">
        <v>47</v>
      </c>
      <c r="O259" s="77"/>
      <c r="P259" s="178">
        <f>O259*H259</f>
        <v>0</v>
      </c>
      <c r="Q259" s="178">
        <v>0</v>
      </c>
      <c r="R259" s="178">
        <f>Q259*H259</f>
        <v>0</v>
      </c>
      <c r="S259" s="178">
        <v>0</v>
      </c>
      <c r="T259" s="179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180" t="s">
        <v>142</v>
      </c>
      <c r="AT259" s="180" t="s">
        <v>138</v>
      </c>
      <c r="AU259" s="180" t="s">
        <v>89</v>
      </c>
      <c r="AY259" s="19" t="s">
        <v>135</v>
      </c>
      <c r="BE259" s="181">
        <f>IF(N259="základní",J259,0)</f>
        <v>0</v>
      </c>
      <c r="BF259" s="181">
        <f>IF(N259="snížená",J259,0)</f>
        <v>0</v>
      </c>
      <c r="BG259" s="181">
        <f>IF(N259="zákl. přenesená",J259,0)</f>
        <v>0</v>
      </c>
      <c r="BH259" s="181">
        <f>IF(N259="sníž. přenesená",J259,0)</f>
        <v>0</v>
      </c>
      <c r="BI259" s="181">
        <f>IF(N259="nulová",J259,0)</f>
        <v>0</v>
      </c>
      <c r="BJ259" s="19" t="s">
        <v>87</v>
      </c>
      <c r="BK259" s="181">
        <f>ROUND(I259*H259,2)</f>
        <v>0</v>
      </c>
      <c r="BL259" s="19" t="s">
        <v>142</v>
      </c>
      <c r="BM259" s="180" t="s">
        <v>275</v>
      </c>
    </row>
    <row r="260" s="2" customFormat="1" ht="24.15" customHeight="1">
      <c r="A260" s="38"/>
      <c r="B260" s="167"/>
      <c r="C260" s="168" t="s">
        <v>276</v>
      </c>
      <c r="D260" s="168" t="s">
        <v>138</v>
      </c>
      <c r="E260" s="169" t="s">
        <v>277</v>
      </c>
      <c r="F260" s="170" t="s">
        <v>278</v>
      </c>
      <c r="G260" s="171" t="s">
        <v>168</v>
      </c>
      <c r="H260" s="172">
        <v>12.843</v>
      </c>
      <c r="I260" s="173"/>
      <c r="J260" s="174">
        <f>ROUND(I260*H260,2)</f>
        <v>0</v>
      </c>
      <c r="K260" s="175"/>
      <c r="L260" s="39"/>
      <c r="M260" s="176" t="s">
        <v>1</v>
      </c>
      <c r="N260" s="177" t="s">
        <v>47</v>
      </c>
      <c r="O260" s="77"/>
      <c r="P260" s="178">
        <f>O260*H260</f>
        <v>0</v>
      </c>
      <c r="Q260" s="178">
        <v>0</v>
      </c>
      <c r="R260" s="178">
        <f>Q260*H260</f>
        <v>0</v>
      </c>
      <c r="S260" s="178">
        <v>0</v>
      </c>
      <c r="T260" s="179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180" t="s">
        <v>142</v>
      </c>
      <c r="AT260" s="180" t="s">
        <v>138</v>
      </c>
      <c r="AU260" s="180" t="s">
        <v>89</v>
      </c>
      <c r="AY260" s="19" t="s">
        <v>135</v>
      </c>
      <c r="BE260" s="181">
        <f>IF(N260="základní",J260,0)</f>
        <v>0</v>
      </c>
      <c r="BF260" s="181">
        <f>IF(N260="snížená",J260,0)</f>
        <v>0</v>
      </c>
      <c r="BG260" s="181">
        <f>IF(N260="zákl. přenesená",J260,0)</f>
        <v>0</v>
      </c>
      <c r="BH260" s="181">
        <f>IF(N260="sníž. přenesená",J260,0)</f>
        <v>0</v>
      </c>
      <c r="BI260" s="181">
        <f>IF(N260="nulová",J260,0)</f>
        <v>0</v>
      </c>
      <c r="BJ260" s="19" t="s">
        <v>87</v>
      </c>
      <c r="BK260" s="181">
        <f>ROUND(I260*H260,2)</f>
        <v>0</v>
      </c>
      <c r="BL260" s="19" t="s">
        <v>142</v>
      </c>
      <c r="BM260" s="180" t="s">
        <v>279</v>
      </c>
    </row>
    <row r="261" s="2" customFormat="1" ht="24.15" customHeight="1">
      <c r="A261" s="38"/>
      <c r="B261" s="167"/>
      <c r="C261" s="168" t="s">
        <v>280</v>
      </c>
      <c r="D261" s="168" t="s">
        <v>138</v>
      </c>
      <c r="E261" s="169" t="s">
        <v>281</v>
      </c>
      <c r="F261" s="170" t="s">
        <v>282</v>
      </c>
      <c r="G261" s="171" t="s">
        <v>168</v>
      </c>
      <c r="H261" s="172">
        <v>256.86000000000001</v>
      </c>
      <c r="I261" s="173"/>
      <c r="J261" s="174">
        <f>ROUND(I261*H261,2)</f>
        <v>0</v>
      </c>
      <c r="K261" s="175"/>
      <c r="L261" s="39"/>
      <c r="M261" s="176" t="s">
        <v>1</v>
      </c>
      <c r="N261" s="177" t="s">
        <v>47</v>
      </c>
      <c r="O261" s="77"/>
      <c r="P261" s="178">
        <f>O261*H261</f>
        <v>0</v>
      </c>
      <c r="Q261" s="178">
        <v>0</v>
      </c>
      <c r="R261" s="178">
        <f>Q261*H261</f>
        <v>0</v>
      </c>
      <c r="S261" s="178">
        <v>0</v>
      </c>
      <c r="T261" s="179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180" t="s">
        <v>142</v>
      </c>
      <c r="AT261" s="180" t="s">
        <v>138</v>
      </c>
      <c r="AU261" s="180" t="s">
        <v>89</v>
      </c>
      <c r="AY261" s="19" t="s">
        <v>135</v>
      </c>
      <c r="BE261" s="181">
        <f>IF(N261="základní",J261,0)</f>
        <v>0</v>
      </c>
      <c r="BF261" s="181">
        <f>IF(N261="snížená",J261,0)</f>
        <v>0</v>
      </c>
      <c r="BG261" s="181">
        <f>IF(N261="zákl. přenesená",J261,0)</f>
        <v>0</v>
      </c>
      <c r="BH261" s="181">
        <f>IF(N261="sníž. přenesená",J261,0)</f>
        <v>0</v>
      </c>
      <c r="BI261" s="181">
        <f>IF(N261="nulová",J261,0)</f>
        <v>0</v>
      </c>
      <c r="BJ261" s="19" t="s">
        <v>87</v>
      </c>
      <c r="BK261" s="181">
        <f>ROUND(I261*H261,2)</f>
        <v>0</v>
      </c>
      <c r="BL261" s="19" t="s">
        <v>142</v>
      </c>
      <c r="BM261" s="180" t="s">
        <v>283</v>
      </c>
    </row>
    <row r="262" s="13" customFormat="1">
      <c r="A262" s="13"/>
      <c r="B262" s="182"/>
      <c r="C262" s="13"/>
      <c r="D262" s="183" t="s">
        <v>144</v>
      </c>
      <c r="E262" s="13"/>
      <c r="F262" s="185" t="s">
        <v>284</v>
      </c>
      <c r="G262" s="13"/>
      <c r="H262" s="186">
        <v>256.86000000000001</v>
      </c>
      <c r="I262" s="187"/>
      <c r="J262" s="13"/>
      <c r="K262" s="13"/>
      <c r="L262" s="182"/>
      <c r="M262" s="188"/>
      <c r="N262" s="189"/>
      <c r="O262" s="189"/>
      <c r="P262" s="189"/>
      <c r="Q262" s="189"/>
      <c r="R262" s="189"/>
      <c r="S262" s="189"/>
      <c r="T262" s="19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184" t="s">
        <v>144</v>
      </c>
      <c r="AU262" s="184" t="s">
        <v>89</v>
      </c>
      <c r="AV262" s="13" t="s">
        <v>89</v>
      </c>
      <c r="AW262" s="13" t="s">
        <v>3</v>
      </c>
      <c r="AX262" s="13" t="s">
        <v>87</v>
      </c>
      <c r="AY262" s="184" t="s">
        <v>135</v>
      </c>
    </row>
    <row r="263" s="2" customFormat="1" ht="33" customHeight="1">
      <c r="A263" s="38"/>
      <c r="B263" s="167"/>
      <c r="C263" s="168" t="s">
        <v>285</v>
      </c>
      <c r="D263" s="168" t="s">
        <v>138</v>
      </c>
      <c r="E263" s="169" t="s">
        <v>286</v>
      </c>
      <c r="F263" s="170" t="s">
        <v>287</v>
      </c>
      <c r="G263" s="171" t="s">
        <v>168</v>
      </c>
      <c r="H263" s="172">
        <v>1.9670000000000001</v>
      </c>
      <c r="I263" s="173"/>
      <c r="J263" s="174">
        <f>ROUND(I263*H263,2)</f>
        <v>0</v>
      </c>
      <c r="K263" s="175"/>
      <c r="L263" s="39"/>
      <c r="M263" s="176" t="s">
        <v>1</v>
      </c>
      <c r="N263" s="177" t="s">
        <v>47</v>
      </c>
      <c r="O263" s="77"/>
      <c r="P263" s="178">
        <f>O263*H263</f>
        <v>0</v>
      </c>
      <c r="Q263" s="178">
        <v>0</v>
      </c>
      <c r="R263" s="178">
        <f>Q263*H263</f>
        <v>0</v>
      </c>
      <c r="S263" s="178">
        <v>0</v>
      </c>
      <c r="T263" s="179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180" t="s">
        <v>142</v>
      </c>
      <c r="AT263" s="180" t="s">
        <v>138</v>
      </c>
      <c r="AU263" s="180" t="s">
        <v>89</v>
      </c>
      <c r="AY263" s="19" t="s">
        <v>135</v>
      </c>
      <c r="BE263" s="181">
        <f>IF(N263="základní",J263,0)</f>
        <v>0</v>
      </c>
      <c r="BF263" s="181">
        <f>IF(N263="snížená",J263,0)</f>
        <v>0</v>
      </c>
      <c r="BG263" s="181">
        <f>IF(N263="zákl. přenesená",J263,0)</f>
        <v>0</v>
      </c>
      <c r="BH263" s="181">
        <f>IF(N263="sníž. přenesená",J263,0)</f>
        <v>0</v>
      </c>
      <c r="BI263" s="181">
        <f>IF(N263="nulová",J263,0)</f>
        <v>0</v>
      </c>
      <c r="BJ263" s="19" t="s">
        <v>87</v>
      </c>
      <c r="BK263" s="181">
        <f>ROUND(I263*H263,2)</f>
        <v>0</v>
      </c>
      <c r="BL263" s="19" t="s">
        <v>142</v>
      </c>
      <c r="BM263" s="180" t="s">
        <v>288</v>
      </c>
    </row>
    <row r="264" s="2" customFormat="1" ht="33" customHeight="1">
      <c r="A264" s="38"/>
      <c r="B264" s="167"/>
      <c r="C264" s="168" t="s">
        <v>289</v>
      </c>
      <c r="D264" s="168" t="s">
        <v>138</v>
      </c>
      <c r="E264" s="169" t="s">
        <v>290</v>
      </c>
      <c r="F264" s="170" t="s">
        <v>291</v>
      </c>
      <c r="G264" s="171" t="s">
        <v>168</v>
      </c>
      <c r="H264" s="172">
        <v>10.875999999999999</v>
      </c>
      <c r="I264" s="173"/>
      <c r="J264" s="174">
        <f>ROUND(I264*H264,2)</f>
        <v>0</v>
      </c>
      <c r="K264" s="175"/>
      <c r="L264" s="39"/>
      <c r="M264" s="176" t="s">
        <v>1</v>
      </c>
      <c r="N264" s="177" t="s">
        <v>47</v>
      </c>
      <c r="O264" s="77"/>
      <c r="P264" s="178">
        <f>O264*H264</f>
        <v>0</v>
      </c>
      <c r="Q264" s="178">
        <v>0</v>
      </c>
      <c r="R264" s="178">
        <f>Q264*H264</f>
        <v>0</v>
      </c>
      <c r="S264" s="178">
        <v>0</v>
      </c>
      <c r="T264" s="179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180" t="s">
        <v>142</v>
      </c>
      <c r="AT264" s="180" t="s">
        <v>138</v>
      </c>
      <c r="AU264" s="180" t="s">
        <v>89</v>
      </c>
      <c r="AY264" s="19" t="s">
        <v>135</v>
      </c>
      <c r="BE264" s="181">
        <f>IF(N264="základní",J264,0)</f>
        <v>0</v>
      </c>
      <c r="BF264" s="181">
        <f>IF(N264="snížená",J264,0)</f>
        <v>0</v>
      </c>
      <c r="BG264" s="181">
        <f>IF(N264="zákl. přenesená",J264,0)</f>
        <v>0</v>
      </c>
      <c r="BH264" s="181">
        <f>IF(N264="sníž. přenesená",J264,0)</f>
        <v>0</v>
      </c>
      <c r="BI264" s="181">
        <f>IF(N264="nulová",J264,0)</f>
        <v>0</v>
      </c>
      <c r="BJ264" s="19" t="s">
        <v>87</v>
      </c>
      <c r="BK264" s="181">
        <f>ROUND(I264*H264,2)</f>
        <v>0</v>
      </c>
      <c r="BL264" s="19" t="s">
        <v>142</v>
      </c>
      <c r="BM264" s="180" t="s">
        <v>292</v>
      </c>
    </row>
    <row r="265" s="12" customFormat="1" ht="22.8" customHeight="1">
      <c r="A265" s="12"/>
      <c r="B265" s="155"/>
      <c r="C265" s="12"/>
      <c r="D265" s="156" t="s">
        <v>81</v>
      </c>
      <c r="E265" s="165" t="s">
        <v>293</v>
      </c>
      <c r="F265" s="165" t="s">
        <v>294</v>
      </c>
      <c r="G265" s="12"/>
      <c r="H265" s="12"/>
      <c r="I265" s="158"/>
      <c r="J265" s="166">
        <f>BK265</f>
        <v>0</v>
      </c>
      <c r="K265" s="12"/>
      <c r="L265" s="155"/>
      <c r="M265" s="159"/>
      <c r="N265" s="160"/>
      <c r="O265" s="160"/>
      <c r="P265" s="161">
        <f>P266</f>
        <v>0</v>
      </c>
      <c r="Q265" s="160"/>
      <c r="R265" s="161">
        <f>R266</f>
        <v>0</v>
      </c>
      <c r="S265" s="160"/>
      <c r="T265" s="162">
        <f>T266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156" t="s">
        <v>87</v>
      </c>
      <c r="AT265" s="163" t="s">
        <v>81</v>
      </c>
      <c r="AU265" s="163" t="s">
        <v>87</v>
      </c>
      <c r="AY265" s="156" t="s">
        <v>135</v>
      </c>
      <c r="BK265" s="164">
        <f>BK266</f>
        <v>0</v>
      </c>
    </row>
    <row r="266" s="2" customFormat="1" ht="21.75" customHeight="1">
      <c r="A266" s="38"/>
      <c r="B266" s="167"/>
      <c r="C266" s="168" t="s">
        <v>295</v>
      </c>
      <c r="D266" s="168" t="s">
        <v>138</v>
      </c>
      <c r="E266" s="169" t="s">
        <v>296</v>
      </c>
      <c r="F266" s="170" t="s">
        <v>297</v>
      </c>
      <c r="G266" s="171" t="s">
        <v>168</v>
      </c>
      <c r="H266" s="172">
        <v>11.224</v>
      </c>
      <c r="I266" s="173"/>
      <c r="J266" s="174">
        <f>ROUND(I266*H266,2)</f>
        <v>0</v>
      </c>
      <c r="K266" s="175"/>
      <c r="L266" s="39"/>
      <c r="M266" s="176" t="s">
        <v>1</v>
      </c>
      <c r="N266" s="177" t="s">
        <v>47</v>
      </c>
      <c r="O266" s="77"/>
      <c r="P266" s="178">
        <f>O266*H266</f>
        <v>0</v>
      </c>
      <c r="Q266" s="178">
        <v>0</v>
      </c>
      <c r="R266" s="178">
        <f>Q266*H266</f>
        <v>0</v>
      </c>
      <c r="S266" s="178">
        <v>0</v>
      </c>
      <c r="T266" s="179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180" t="s">
        <v>142</v>
      </c>
      <c r="AT266" s="180" t="s">
        <v>138</v>
      </c>
      <c r="AU266" s="180" t="s">
        <v>89</v>
      </c>
      <c r="AY266" s="19" t="s">
        <v>135</v>
      </c>
      <c r="BE266" s="181">
        <f>IF(N266="základní",J266,0)</f>
        <v>0</v>
      </c>
      <c r="BF266" s="181">
        <f>IF(N266="snížená",J266,0)</f>
        <v>0</v>
      </c>
      <c r="BG266" s="181">
        <f>IF(N266="zákl. přenesená",J266,0)</f>
        <v>0</v>
      </c>
      <c r="BH266" s="181">
        <f>IF(N266="sníž. přenesená",J266,0)</f>
        <v>0</v>
      </c>
      <c r="BI266" s="181">
        <f>IF(N266="nulová",J266,0)</f>
        <v>0</v>
      </c>
      <c r="BJ266" s="19" t="s">
        <v>87</v>
      </c>
      <c r="BK266" s="181">
        <f>ROUND(I266*H266,2)</f>
        <v>0</v>
      </c>
      <c r="BL266" s="19" t="s">
        <v>142</v>
      </c>
      <c r="BM266" s="180" t="s">
        <v>298</v>
      </c>
    </row>
    <row r="267" s="12" customFormat="1" ht="25.92" customHeight="1">
      <c r="A267" s="12"/>
      <c r="B267" s="155"/>
      <c r="C267" s="12"/>
      <c r="D267" s="156" t="s">
        <v>81</v>
      </c>
      <c r="E267" s="157" t="s">
        <v>299</v>
      </c>
      <c r="F267" s="157" t="s">
        <v>300</v>
      </c>
      <c r="G267" s="12"/>
      <c r="H267" s="12"/>
      <c r="I267" s="158"/>
      <c r="J267" s="143">
        <f>BK267</f>
        <v>0</v>
      </c>
      <c r="K267" s="12"/>
      <c r="L267" s="155"/>
      <c r="M267" s="159"/>
      <c r="N267" s="160"/>
      <c r="O267" s="160"/>
      <c r="P267" s="161">
        <f>P268+P437+P460+P466+P468+P471+P497+P560+P583</f>
        <v>0</v>
      </c>
      <c r="Q267" s="160"/>
      <c r="R267" s="161">
        <f>R268+R437+R460+R466+R468+R471+R497+R560+R583</f>
        <v>20.59040559</v>
      </c>
      <c r="S267" s="160"/>
      <c r="T267" s="162">
        <f>T268+T437+T460+T466+T468+T471+T497+T560+T583</f>
        <v>12.842763950000002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156" t="s">
        <v>89</v>
      </c>
      <c r="AT267" s="163" t="s">
        <v>81</v>
      </c>
      <c r="AU267" s="163" t="s">
        <v>82</v>
      </c>
      <c r="AY267" s="156" t="s">
        <v>135</v>
      </c>
      <c r="BK267" s="164">
        <f>BK268+BK437+BK460+BK466+BK468+BK471+BK497+BK560+BK583</f>
        <v>0</v>
      </c>
    </row>
    <row r="268" s="12" customFormat="1" ht="22.8" customHeight="1">
      <c r="A268" s="12"/>
      <c r="B268" s="155"/>
      <c r="C268" s="12"/>
      <c r="D268" s="156" t="s">
        <v>81</v>
      </c>
      <c r="E268" s="165" t="s">
        <v>301</v>
      </c>
      <c r="F268" s="165" t="s">
        <v>302</v>
      </c>
      <c r="G268" s="12"/>
      <c r="H268" s="12"/>
      <c r="I268" s="158"/>
      <c r="J268" s="166">
        <f>BK268</f>
        <v>0</v>
      </c>
      <c r="K268" s="12"/>
      <c r="L268" s="155"/>
      <c r="M268" s="159"/>
      <c r="N268" s="160"/>
      <c r="O268" s="160"/>
      <c r="P268" s="161">
        <f>SUM(P269:P436)</f>
        <v>0</v>
      </c>
      <c r="Q268" s="160"/>
      <c r="R268" s="161">
        <f>SUM(R269:R436)</f>
        <v>6.266740320000002</v>
      </c>
      <c r="S268" s="160"/>
      <c r="T268" s="162">
        <f>SUM(T269:T436)</f>
        <v>1.8492896999999999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156" t="s">
        <v>89</v>
      </c>
      <c r="AT268" s="163" t="s">
        <v>81</v>
      </c>
      <c r="AU268" s="163" t="s">
        <v>87</v>
      </c>
      <c r="AY268" s="156" t="s">
        <v>135</v>
      </c>
      <c r="BK268" s="164">
        <f>SUM(BK269:BK436)</f>
        <v>0</v>
      </c>
    </row>
    <row r="269" s="2" customFormat="1" ht="24.15" customHeight="1">
      <c r="A269" s="38"/>
      <c r="B269" s="167"/>
      <c r="C269" s="168" t="s">
        <v>303</v>
      </c>
      <c r="D269" s="168" t="s">
        <v>138</v>
      </c>
      <c r="E269" s="169" t="s">
        <v>304</v>
      </c>
      <c r="F269" s="170" t="s">
        <v>305</v>
      </c>
      <c r="G269" s="171" t="s">
        <v>156</v>
      </c>
      <c r="H269" s="172">
        <v>409.57600000000002</v>
      </c>
      <c r="I269" s="173"/>
      <c r="J269" s="174">
        <f>ROUND(I269*H269,2)</f>
        <v>0</v>
      </c>
      <c r="K269" s="175"/>
      <c r="L269" s="39"/>
      <c r="M269" s="176" t="s">
        <v>1</v>
      </c>
      <c r="N269" s="177" t="s">
        <v>47</v>
      </c>
      <c r="O269" s="77"/>
      <c r="P269" s="178">
        <f>O269*H269</f>
        <v>0</v>
      </c>
      <c r="Q269" s="178">
        <v>0</v>
      </c>
      <c r="R269" s="178">
        <f>Q269*H269</f>
        <v>0</v>
      </c>
      <c r="S269" s="178">
        <v>0</v>
      </c>
      <c r="T269" s="179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180" t="s">
        <v>250</v>
      </c>
      <c r="AT269" s="180" t="s">
        <v>138</v>
      </c>
      <c r="AU269" s="180" t="s">
        <v>89</v>
      </c>
      <c r="AY269" s="19" t="s">
        <v>135</v>
      </c>
      <c r="BE269" s="181">
        <f>IF(N269="základní",J269,0)</f>
        <v>0</v>
      </c>
      <c r="BF269" s="181">
        <f>IF(N269="snížená",J269,0)</f>
        <v>0</v>
      </c>
      <c r="BG269" s="181">
        <f>IF(N269="zákl. přenesená",J269,0)</f>
        <v>0</v>
      </c>
      <c r="BH269" s="181">
        <f>IF(N269="sníž. přenesená",J269,0)</f>
        <v>0</v>
      </c>
      <c r="BI269" s="181">
        <f>IF(N269="nulová",J269,0)</f>
        <v>0</v>
      </c>
      <c r="BJ269" s="19" t="s">
        <v>87</v>
      </c>
      <c r="BK269" s="181">
        <f>ROUND(I269*H269,2)</f>
        <v>0</v>
      </c>
      <c r="BL269" s="19" t="s">
        <v>250</v>
      </c>
      <c r="BM269" s="180" t="s">
        <v>306</v>
      </c>
    </row>
    <row r="270" s="13" customFormat="1">
      <c r="A270" s="13"/>
      <c r="B270" s="182"/>
      <c r="C270" s="13"/>
      <c r="D270" s="183" t="s">
        <v>144</v>
      </c>
      <c r="E270" s="184" t="s">
        <v>1</v>
      </c>
      <c r="F270" s="185" t="s">
        <v>307</v>
      </c>
      <c r="G270" s="13"/>
      <c r="H270" s="186">
        <v>271.77800000000002</v>
      </c>
      <c r="I270" s="187"/>
      <c r="J270" s="13"/>
      <c r="K270" s="13"/>
      <c r="L270" s="182"/>
      <c r="M270" s="188"/>
      <c r="N270" s="189"/>
      <c r="O270" s="189"/>
      <c r="P270" s="189"/>
      <c r="Q270" s="189"/>
      <c r="R270" s="189"/>
      <c r="S270" s="189"/>
      <c r="T270" s="190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184" t="s">
        <v>144</v>
      </c>
      <c r="AU270" s="184" t="s">
        <v>89</v>
      </c>
      <c r="AV270" s="13" t="s">
        <v>89</v>
      </c>
      <c r="AW270" s="13" t="s">
        <v>37</v>
      </c>
      <c r="AX270" s="13" t="s">
        <v>82</v>
      </c>
      <c r="AY270" s="184" t="s">
        <v>135</v>
      </c>
    </row>
    <row r="271" s="13" customFormat="1">
      <c r="A271" s="13"/>
      <c r="B271" s="182"/>
      <c r="C271" s="13"/>
      <c r="D271" s="183" t="s">
        <v>144</v>
      </c>
      <c r="E271" s="184" t="s">
        <v>1</v>
      </c>
      <c r="F271" s="185" t="s">
        <v>308</v>
      </c>
      <c r="G271" s="13"/>
      <c r="H271" s="186">
        <v>42.515999999999998</v>
      </c>
      <c r="I271" s="187"/>
      <c r="J271" s="13"/>
      <c r="K271" s="13"/>
      <c r="L271" s="182"/>
      <c r="M271" s="188"/>
      <c r="N271" s="189"/>
      <c r="O271" s="189"/>
      <c r="P271" s="189"/>
      <c r="Q271" s="189"/>
      <c r="R271" s="189"/>
      <c r="S271" s="189"/>
      <c r="T271" s="190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84" t="s">
        <v>144</v>
      </c>
      <c r="AU271" s="184" t="s">
        <v>89</v>
      </c>
      <c r="AV271" s="13" t="s">
        <v>89</v>
      </c>
      <c r="AW271" s="13" t="s">
        <v>37</v>
      </c>
      <c r="AX271" s="13" t="s">
        <v>82</v>
      </c>
      <c r="AY271" s="184" t="s">
        <v>135</v>
      </c>
    </row>
    <row r="272" s="13" customFormat="1">
      <c r="A272" s="13"/>
      <c r="B272" s="182"/>
      <c r="C272" s="13"/>
      <c r="D272" s="183" t="s">
        <v>144</v>
      </c>
      <c r="E272" s="184" t="s">
        <v>1</v>
      </c>
      <c r="F272" s="185" t="s">
        <v>309</v>
      </c>
      <c r="G272" s="13"/>
      <c r="H272" s="186">
        <v>95.281999999999996</v>
      </c>
      <c r="I272" s="187"/>
      <c r="J272" s="13"/>
      <c r="K272" s="13"/>
      <c r="L272" s="182"/>
      <c r="M272" s="188"/>
      <c r="N272" s="189"/>
      <c r="O272" s="189"/>
      <c r="P272" s="189"/>
      <c r="Q272" s="189"/>
      <c r="R272" s="189"/>
      <c r="S272" s="189"/>
      <c r="T272" s="190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184" t="s">
        <v>144</v>
      </c>
      <c r="AU272" s="184" t="s">
        <v>89</v>
      </c>
      <c r="AV272" s="13" t="s">
        <v>89</v>
      </c>
      <c r="AW272" s="13" t="s">
        <v>37</v>
      </c>
      <c r="AX272" s="13" t="s">
        <v>82</v>
      </c>
      <c r="AY272" s="184" t="s">
        <v>135</v>
      </c>
    </row>
    <row r="273" s="14" customFormat="1">
      <c r="A273" s="14"/>
      <c r="B273" s="191"/>
      <c r="C273" s="14"/>
      <c r="D273" s="183" t="s">
        <v>144</v>
      </c>
      <c r="E273" s="192" t="s">
        <v>1</v>
      </c>
      <c r="F273" s="193" t="s">
        <v>153</v>
      </c>
      <c r="G273" s="14"/>
      <c r="H273" s="194">
        <v>409.57600000000002</v>
      </c>
      <c r="I273" s="195"/>
      <c r="J273" s="14"/>
      <c r="K273" s="14"/>
      <c r="L273" s="191"/>
      <c r="M273" s="196"/>
      <c r="N273" s="197"/>
      <c r="O273" s="197"/>
      <c r="P273" s="197"/>
      <c r="Q273" s="197"/>
      <c r="R273" s="197"/>
      <c r="S273" s="197"/>
      <c r="T273" s="198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192" t="s">
        <v>144</v>
      </c>
      <c r="AU273" s="192" t="s">
        <v>89</v>
      </c>
      <c r="AV273" s="14" t="s">
        <v>142</v>
      </c>
      <c r="AW273" s="14" t="s">
        <v>37</v>
      </c>
      <c r="AX273" s="14" t="s">
        <v>87</v>
      </c>
      <c r="AY273" s="192" t="s">
        <v>135</v>
      </c>
    </row>
    <row r="274" s="2" customFormat="1" ht="16.5" customHeight="1">
      <c r="A274" s="38"/>
      <c r="B274" s="167"/>
      <c r="C274" s="214" t="s">
        <v>310</v>
      </c>
      <c r="D274" s="214" t="s">
        <v>242</v>
      </c>
      <c r="E274" s="215" t="s">
        <v>311</v>
      </c>
      <c r="F274" s="216" t="s">
        <v>312</v>
      </c>
      <c r="G274" s="217" t="s">
        <v>313</v>
      </c>
      <c r="H274" s="218">
        <v>143.352</v>
      </c>
      <c r="I274" s="219"/>
      <c r="J274" s="220">
        <f>ROUND(I274*H274,2)</f>
        <v>0</v>
      </c>
      <c r="K274" s="221"/>
      <c r="L274" s="222"/>
      <c r="M274" s="223" t="s">
        <v>1</v>
      </c>
      <c r="N274" s="224" t="s">
        <v>47</v>
      </c>
      <c r="O274" s="77"/>
      <c r="P274" s="178">
        <f>O274*H274</f>
        <v>0</v>
      </c>
      <c r="Q274" s="178">
        <v>0.001</v>
      </c>
      <c r="R274" s="178">
        <f>Q274*H274</f>
        <v>0.14335200000000001</v>
      </c>
      <c r="S274" s="178">
        <v>0</v>
      </c>
      <c r="T274" s="179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180" t="s">
        <v>314</v>
      </c>
      <c r="AT274" s="180" t="s">
        <v>242</v>
      </c>
      <c r="AU274" s="180" t="s">
        <v>89</v>
      </c>
      <c r="AY274" s="19" t="s">
        <v>135</v>
      </c>
      <c r="BE274" s="181">
        <f>IF(N274="základní",J274,0)</f>
        <v>0</v>
      </c>
      <c r="BF274" s="181">
        <f>IF(N274="snížená",J274,0)</f>
        <v>0</v>
      </c>
      <c r="BG274" s="181">
        <f>IF(N274="zákl. přenesená",J274,0)</f>
        <v>0</v>
      </c>
      <c r="BH274" s="181">
        <f>IF(N274="sníž. přenesená",J274,0)</f>
        <v>0</v>
      </c>
      <c r="BI274" s="181">
        <f>IF(N274="nulová",J274,0)</f>
        <v>0</v>
      </c>
      <c r="BJ274" s="19" t="s">
        <v>87</v>
      </c>
      <c r="BK274" s="181">
        <f>ROUND(I274*H274,2)</f>
        <v>0</v>
      </c>
      <c r="BL274" s="19" t="s">
        <v>250</v>
      </c>
      <c r="BM274" s="180" t="s">
        <v>315</v>
      </c>
    </row>
    <row r="275" s="13" customFormat="1">
      <c r="A275" s="13"/>
      <c r="B275" s="182"/>
      <c r="C275" s="13"/>
      <c r="D275" s="183" t="s">
        <v>144</v>
      </c>
      <c r="E275" s="13"/>
      <c r="F275" s="185" t="s">
        <v>316</v>
      </c>
      <c r="G275" s="13"/>
      <c r="H275" s="186">
        <v>143.352</v>
      </c>
      <c r="I275" s="187"/>
      <c r="J275" s="13"/>
      <c r="K275" s="13"/>
      <c r="L275" s="182"/>
      <c r="M275" s="188"/>
      <c r="N275" s="189"/>
      <c r="O275" s="189"/>
      <c r="P275" s="189"/>
      <c r="Q275" s="189"/>
      <c r="R275" s="189"/>
      <c r="S275" s="189"/>
      <c r="T275" s="190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184" t="s">
        <v>144</v>
      </c>
      <c r="AU275" s="184" t="s">
        <v>89</v>
      </c>
      <c r="AV275" s="13" t="s">
        <v>89</v>
      </c>
      <c r="AW275" s="13" t="s">
        <v>3</v>
      </c>
      <c r="AX275" s="13" t="s">
        <v>87</v>
      </c>
      <c r="AY275" s="184" t="s">
        <v>135</v>
      </c>
    </row>
    <row r="276" s="2" customFormat="1" ht="24.15" customHeight="1">
      <c r="A276" s="38"/>
      <c r="B276" s="167"/>
      <c r="C276" s="168" t="s">
        <v>317</v>
      </c>
      <c r="D276" s="168" t="s">
        <v>138</v>
      </c>
      <c r="E276" s="169" t="s">
        <v>318</v>
      </c>
      <c r="F276" s="170" t="s">
        <v>319</v>
      </c>
      <c r="G276" s="171" t="s">
        <v>156</v>
      </c>
      <c r="H276" s="172">
        <v>137.798</v>
      </c>
      <c r="I276" s="173"/>
      <c r="J276" s="174">
        <f>ROUND(I276*H276,2)</f>
        <v>0</v>
      </c>
      <c r="K276" s="175"/>
      <c r="L276" s="39"/>
      <c r="M276" s="176" t="s">
        <v>1</v>
      </c>
      <c r="N276" s="177" t="s">
        <v>47</v>
      </c>
      <c r="O276" s="77"/>
      <c r="P276" s="178">
        <f>O276*H276</f>
        <v>0</v>
      </c>
      <c r="Q276" s="178">
        <v>0</v>
      </c>
      <c r="R276" s="178">
        <f>Q276*H276</f>
        <v>0</v>
      </c>
      <c r="S276" s="178">
        <v>0</v>
      </c>
      <c r="T276" s="179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180" t="s">
        <v>250</v>
      </c>
      <c r="AT276" s="180" t="s">
        <v>138</v>
      </c>
      <c r="AU276" s="180" t="s">
        <v>89</v>
      </c>
      <c r="AY276" s="19" t="s">
        <v>135</v>
      </c>
      <c r="BE276" s="181">
        <f>IF(N276="základní",J276,0)</f>
        <v>0</v>
      </c>
      <c r="BF276" s="181">
        <f>IF(N276="snížená",J276,0)</f>
        <v>0</v>
      </c>
      <c r="BG276" s="181">
        <f>IF(N276="zákl. přenesená",J276,0)</f>
        <v>0</v>
      </c>
      <c r="BH276" s="181">
        <f>IF(N276="sníž. přenesená",J276,0)</f>
        <v>0</v>
      </c>
      <c r="BI276" s="181">
        <f>IF(N276="nulová",J276,0)</f>
        <v>0</v>
      </c>
      <c r="BJ276" s="19" t="s">
        <v>87</v>
      </c>
      <c r="BK276" s="181">
        <f>ROUND(I276*H276,2)</f>
        <v>0</v>
      </c>
      <c r="BL276" s="19" t="s">
        <v>250</v>
      </c>
      <c r="BM276" s="180" t="s">
        <v>320</v>
      </c>
    </row>
    <row r="277" s="13" customFormat="1">
      <c r="A277" s="13"/>
      <c r="B277" s="182"/>
      <c r="C277" s="13"/>
      <c r="D277" s="183" t="s">
        <v>144</v>
      </c>
      <c r="E277" s="184" t="s">
        <v>1</v>
      </c>
      <c r="F277" s="185" t="s">
        <v>308</v>
      </c>
      <c r="G277" s="13"/>
      <c r="H277" s="186">
        <v>42.515999999999998</v>
      </c>
      <c r="I277" s="187"/>
      <c r="J277" s="13"/>
      <c r="K277" s="13"/>
      <c r="L277" s="182"/>
      <c r="M277" s="188"/>
      <c r="N277" s="189"/>
      <c r="O277" s="189"/>
      <c r="P277" s="189"/>
      <c r="Q277" s="189"/>
      <c r="R277" s="189"/>
      <c r="S277" s="189"/>
      <c r="T277" s="190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184" t="s">
        <v>144</v>
      </c>
      <c r="AU277" s="184" t="s">
        <v>89</v>
      </c>
      <c r="AV277" s="13" t="s">
        <v>89</v>
      </c>
      <c r="AW277" s="13" t="s">
        <v>37</v>
      </c>
      <c r="AX277" s="13" t="s">
        <v>82</v>
      </c>
      <c r="AY277" s="184" t="s">
        <v>135</v>
      </c>
    </row>
    <row r="278" s="13" customFormat="1">
      <c r="A278" s="13"/>
      <c r="B278" s="182"/>
      <c r="C278" s="13"/>
      <c r="D278" s="183" t="s">
        <v>144</v>
      </c>
      <c r="E278" s="184" t="s">
        <v>1</v>
      </c>
      <c r="F278" s="185" t="s">
        <v>309</v>
      </c>
      <c r="G278" s="13"/>
      <c r="H278" s="186">
        <v>95.281999999999996</v>
      </c>
      <c r="I278" s="187"/>
      <c r="J278" s="13"/>
      <c r="K278" s="13"/>
      <c r="L278" s="182"/>
      <c r="M278" s="188"/>
      <c r="N278" s="189"/>
      <c r="O278" s="189"/>
      <c r="P278" s="189"/>
      <c r="Q278" s="189"/>
      <c r="R278" s="189"/>
      <c r="S278" s="189"/>
      <c r="T278" s="190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184" t="s">
        <v>144</v>
      </c>
      <c r="AU278" s="184" t="s">
        <v>89</v>
      </c>
      <c r="AV278" s="13" t="s">
        <v>89</v>
      </c>
      <c r="AW278" s="13" t="s">
        <v>37</v>
      </c>
      <c r="AX278" s="13" t="s">
        <v>82</v>
      </c>
      <c r="AY278" s="184" t="s">
        <v>135</v>
      </c>
    </row>
    <row r="279" s="14" customFormat="1">
      <c r="A279" s="14"/>
      <c r="B279" s="191"/>
      <c r="C279" s="14"/>
      <c r="D279" s="183" t="s">
        <v>144</v>
      </c>
      <c r="E279" s="192" t="s">
        <v>1</v>
      </c>
      <c r="F279" s="193" t="s">
        <v>153</v>
      </c>
      <c r="G279" s="14"/>
      <c r="H279" s="194">
        <v>137.798</v>
      </c>
      <c r="I279" s="195"/>
      <c r="J279" s="14"/>
      <c r="K279" s="14"/>
      <c r="L279" s="191"/>
      <c r="M279" s="196"/>
      <c r="N279" s="197"/>
      <c r="O279" s="197"/>
      <c r="P279" s="197"/>
      <c r="Q279" s="197"/>
      <c r="R279" s="197"/>
      <c r="S279" s="197"/>
      <c r="T279" s="198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192" t="s">
        <v>144</v>
      </c>
      <c r="AU279" s="192" t="s">
        <v>89</v>
      </c>
      <c r="AV279" s="14" t="s">
        <v>142</v>
      </c>
      <c r="AW279" s="14" t="s">
        <v>37</v>
      </c>
      <c r="AX279" s="14" t="s">
        <v>87</v>
      </c>
      <c r="AY279" s="192" t="s">
        <v>135</v>
      </c>
    </row>
    <row r="280" s="2" customFormat="1" ht="24.15" customHeight="1">
      <c r="A280" s="38"/>
      <c r="B280" s="167"/>
      <c r="C280" s="214" t="s">
        <v>321</v>
      </c>
      <c r="D280" s="214" t="s">
        <v>242</v>
      </c>
      <c r="E280" s="215" t="s">
        <v>322</v>
      </c>
      <c r="F280" s="216" t="s">
        <v>323</v>
      </c>
      <c r="G280" s="217" t="s">
        <v>156</v>
      </c>
      <c r="H280" s="218">
        <v>160.60400000000001</v>
      </c>
      <c r="I280" s="219"/>
      <c r="J280" s="220">
        <f>ROUND(I280*H280,2)</f>
        <v>0</v>
      </c>
      <c r="K280" s="221"/>
      <c r="L280" s="222"/>
      <c r="M280" s="223" t="s">
        <v>1</v>
      </c>
      <c r="N280" s="224" t="s">
        <v>47</v>
      </c>
      <c r="O280" s="77"/>
      <c r="P280" s="178">
        <f>O280*H280</f>
        <v>0</v>
      </c>
      <c r="Q280" s="178">
        <v>0.0016999999999999999</v>
      </c>
      <c r="R280" s="178">
        <f>Q280*H280</f>
        <v>0.27302680000000001</v>
      </c>
      <c r="S280" s="178">
        <v>0</v>
      </c>
      <c r="T280" s="179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180" t="s">
        <v>314</v>
      </c>
      <c r="AT280" s="180" t="s">
        <v>242</v>
      </c>
      <c r="AU280" s="180" t="s">
        <v>89</v>
      </c>
      <c r="AY280" s="19" t="s">
        <v>135</v>
      </c>
      <c r="BE280" s="181">
        <f>IF(N280="základní",J280,0)</f>
        <v>0</v>
      </c>
      <c r="BF280" s="181">
        <f>IF(N280="snížená",J280,0)</f>
        <v>0</v>
      </c>
      <c r="BG280" s="181">
        <f>IF(N280="zákl. přenesená",J280,0)</f>
        <v>0</v>
      </c>
      <c r="BH280" s="181">
        <f>IF(N280="sníž. přenesená",J280,0)</f>
        <v>0</v>
      </c>
      <c r="BI280" s="181">
        <f>IF(N280="nulová",J280,0)</f>
        <v>0</v>
      </c>
      <c r="BJ280" s="19" t="s">
        <v>87</v>
      </c>
      <c r="BK280" s="181">
        <f>ROUND(I280*H280,2)</f>
        <v>0</v>
      </c>
      <c r="BL280" s="19" t="s">
        <v>250</v>
      </c>
      <c r="BM280" s="180" t="s">
        <v>324</v>
      </c>
    </row>
    <row r="281" s="13" customFormat="1">
      <c r="A281" s="13"/>
      <c r="B281" s="182"/>
      <c r="C281" s="13"/>
      <c r="D281" s="183" t="s">
        <v>144</v>
      </c>
      <c r="E281" s="13"/>
      <c r="F281" s="185" t="s">
        <v>325</v>
      </c>
      <c r="G281" s="13"/>
      <c r="H281" s="186">
        <v>160.60400000000001</v>
      </c>
      <c r="I281" s="187"/>
      <c r="J281" s="13"/>
      <c r="K281" s="13"/>
      <c r="L281" s="182"/>
      <c r="M281" s="188"/>
      <c r="N281" s="189"/>
      <c r="O281" s="189"/>
      <c r="P281" s="189"/>
      <c r="Q281" s="189"/>
      <c r="R281" s="189"/>
      <c r="S281" s="189"/>
      <c r="T281" s="190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184" t="s">
        <v>144</v>
      </c>
      <c r="AU281" s="184" t="s">
        <v>89</v>
      </c>
      <c r="AV281" s="13" t="s">
        <v>89</v>
      </c>
      <c r="AW281" s="13" t="s">
        <v>3</v>
      </c>
      <c r="AX281" s="13" t="s">
        <v>87</v>
      </c>
      <c r="AY281" s="184" t="s">
        <v>135</v>
      </c>
    </row>
    <row r="282" s="2" customFormat="1" ht="55.5" customHeight="1">
      <c r="A282" s="38"/>
      <c r="B282" s="167"/>
      <c r="C282" s="168" t="s">
        <v>326</v>
      </c>
      <c r="D282" s="168" t="s">
        <v>138</v>
      </c>
      <c r="E282" s="169" t="s">
        <v>327</v>
      </c>
      <c r="F282" s="170" t="s">
        <v>328</v>
      </c>
      <c r="G282" s="171" t="s">
        <v>156</v>
      </c>
      <c r="H282" s="172">
        <v>137.798</v>
      </c>
      <c r="I282" s="173"/>
      <c r="J282" s="174">
        <f>ROUND(I282*H282,2)</f>
        <v>0</v>
      </c>
      <c r="K282" s="175"/>
      <c r="L282" s="39"/>
      <c r="M282" s="176" t="s">
        <v>1</v>
      </c>
      <c r="N282" s="177" t="s">
        <v>47</v>
      </c>
      <c r="O282" s="77"/>
      <c r="P282" s="178">
        <f>O282*H282</f>
        <v>0</v>
      </c>
      <c r="Q282" s="178">
        <v>6.0000000000000002E-05</v>
      </c>
      <c r="R282" s="178">
        <f>Q282*H282</f>
        <v>0.00826788</v>
      </c>
      <c r="S282" s="178">
        <v>0</v>
      </c>
      <c r="T282" s="179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180" t="s">
        <v>250</v>
      </c>
      <c r="AT282" s="180" t="s">
        <v>138</v>
      </c>
      <c r="AU282" s="180" t="s">
        <v>89</v>
      </c>
      <c r="AY282" s="19" t="s">
        <v>135</v>
      </c>
      <c r="BE282" s="181">
        <f>IF(N282="základní",J282,0)</f>
        <v>0</v>
      </c>
      <c r="BF282" s="181">
        <f>IF(N282="snížená",J282,0)</f>
        <v>0</v>
      </c>
      <c r="BG282" s="181">
        <f>IF(N282="zákl. přenesená",J282,0)</f>
        <v>0</v>
      </c>
      <c r="BH282" s="181">
        <f>IF(N282="sníž. přenesená",J282,0)</f>
        <v>0</v>
      </c>
      <c r="BI282" s="181">
        <f>IF(N282="nulová",J282,0)</f>
        <v>0</v>
      </c>
      <c r="BJ282" s="19" t="s">
        <v>87</v>
      </c>
      <c r="BK282" s="181">
        <f>ROUND(I282*H282,2)</f>
        <v>0</v>
      </c>
      <c r="BL282" s="19" t="s">
        <v>250</v>
      </c>
      <c r="BM282" s="180" t="s">
        <v>329</v>
      </c>
    </row>
    <row r="283" s="13" customFormat="1">
      <c r="A283" s="13"/>
      <c r="B283" s="182"/>
      <c r="C283" s="13"/>
      <c r="D283" s="183" t="s">
        <v>144</v>
      </c>
      <c r="E283" s="184" t="s">
        <v>1</v>
      </c>
      <c r="F283" s="185" t="s">
        <v>308</v>
      </c>
      <c r="G283" s="13"/>
      <c r="H283" s="186">
        <v>42.515999999999998</v>
      </c>
      <c r="I283" s="187"/>
      <c r="J283" s="13"/>
      <c r="K283" s="13"/>
      <c r="L283" s="182"/>
      <c r="M283" s="188"/>
      <c r="N283" s="189"/>
      <c r="O283" s="189"/>
      <c r="P283" s="189"/>
      <c r="Q283" s="189"/>
      <c r="R283" s="189"/>
      <c r="S283" s="189"/>
      <c r="T283" s="190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184" t="s">
        <v>144</v>
      </c>
      <c r="AU283" s="184" t="s">
        <v>89</v>
      </c>
      <c r="AV283" s="13" t="s">
        <v>89</v>
      </c>
      <c r="AW283" s="13" t="s">
        <v>37</v>
      </c>
      <c r="AX283" s="13" t="s">
        <v>82</v>
      </c>
      <c r="AY283" s="184" t="s">
        <v>135</v>
      </c>
    </row>
    <row r="284" s="13" customFormat="1">
      <c r="A284" s="13"/>
      <c r="B284" s="182"/>
      <c r="C284" s="13"/>
      <c r="D284" s="183" t="s">
        <v>144</v>
      </c>
      <c r="E284" s="184" t="s">
        <v>1</v>
      </c>
      <c r="F284" s="185" t="s">
        <v>309</v>
      </c>
      <c r="G284" s="13"/>
      <c r="H284" s="186">
        <v>95.281999999999996</v>
      </c>
      <c r="I284" s="187"/>
      <c r="J284" s="13"/>
      <c r="K284" s="13"/>
      <c r="L284" s="182"/>
      <c r="M284" s="188"/>
      <c r="N284" s="189"/>
      <c r="O284" s="189"/>
      <c r="P284" s="189"/>
      <c r="Q284" s="189"/>
      <c r="R284" s="189"/>
      <c r="S284" s="189"/>
      <c r="T284" s="190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184" t="s">
        <v>144</v>
      </c>
      <c r="AU284" s="184" t="s">
        <v>89</v>
      </c>
      <c r="AV284" s="13" t="s">
        <v>89</v>
      </c>
      <c r="AW284" s="13" t="s">
        <v>37</v>
      </c>
      <c r="AX284" s="13" t="s">
        <v>82</v>
      </c>
      <c r="AY284" s="184" t="s">
        <v>135</v>
      </c>
    </row>
    <row r="285" s="14" customFormat="1">
      <c r="A285" s="14"/>
      <c r="B285" s="191"/>
      <c r="C285" s="14"/>
      <c r="D285" s="183" t="s">
        <v>144</v>
      </c>
      <c r="E285" s="192" t="s">
        <v>1</v>
      </c>
      <c r="F285" s="193" t="s">
        <v>153</v>
      </c>
      <c r="G285" s="14"/>
      <c r="H285" s="194">
        <v>137.798</v>
      </c>
      <c r="I285" s="195"/>
      <c r="J285" s="14"/>
      <c r="K285" s="14"/>
      <c r="L285" s="191"/>
      <c r="M285" s="196"/>
      <c r="N285" s="197"/>
      <c r="O285" s="197"/>
      <c r="P285" s="197"/>
      <c r="Q285" s="197"/>
      <c r="R285" s="197"/>
      <c r="S285" s="197"/>
      <c r="T285" s="198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192" t="s">
        <v>144</v>
      </c>
      <c r="AU285" s="192" t="s">
        <v>89</v>
      </c>
      <c r="AV285" s="14" t="s">
        <v>142</v>
      </c>
      <c r="AW285" s="14" t="s">
        <v>37</v>
      </c>
      <c r="AX285" s="14" t="s">
        <v>87</v>
      </c>
      <c r="AY285" s="192" t="s">
        <v>135</v>
      </c>
    </row>
    <row r="286" s="2" customFormat="1" ht="49.05" customHeight="1">
      <c r="A286" s="38"/>
      <c r="B286" s="167"/>
      <c r="C286" s="214" t="s">
        <v>330</v>
      </c>
      <c r="D286" s="214" t="s">
        <v>242</v>
      </c>
      <c r="E286" s="215" t="s">
        <v>331</v>
      </c>
      <c r="F286" s="216" t="s">
        <v>332</v>
      </c>
      <c r="G286" s="217" t="s">
        <v>156</v>
      </c>
      <c r="H286" s="218">
        <v>160.60400000000001</v>
      </c>
      <c r="I286" s="219"/>
      <c r="J286" s="220">
        <f>ROUND(I286*H286,2)</f>
        <v>0</v>
      </c>
      <c r="K286" s="221"/>
      <c r="L286" s="222"/>
      <c r="M286" s="223" t="s">
        <v>1</v>
      </c>
      <c r="N286" s="224" t="s">
        <v>47</v>
      </c>
      <c r="O286" s="77"/>
      <c r="P286" s="178">
        <f>O286*H286</f>
        <v>0</v>
      </c>
      <c r="Q286" s="178">
        <v>0.0054000000000000003</v>
      </c>
      <c r="R286" s="178">
        <f>Q286*H286</f>
        <v>0.86726160000000008</v>
      </c>
      <c r="S286" s="178">
        <v>0</v>
      </c>
      <c r="T286" s="179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180" t="s">
        <v>314</v>
      </c>
      <c r="AT286" s="180" t="s">
        <v>242</v>
      </c>
      <c r="AU286" s="180" t="s">
        <v>89</v>
      </c>
      <c r="AY286" s="19" t="s">
        <v>135</v>
      </c>
      <c r="BE286" s="181">
        <f>IF(N286="základní",J286,0)</f>
        <v>0</v>
      </c>
      <c r="BF286" s="181">
        <f>IF(N286="snížená",J286,0)</f>
        <v>0</v>
      </c>
      <c r="BG286" s="181">
        <f>IF(N286="zákl. přenesená",J286,0)</f>
        <v>0</v>
      </c>
      <c r="BH286" s="181">
        <f>IF(N286="sníž. přenesená",J286,0)</f>
        <v>0</v>
      </c>
      <c r="BI286" s="181">
        <f>IF(N286="nulová",J286,0)</f>
        <v>0</v>
      </c>
      <c r="BJ286" s="19" t="s">
        <v>87</v>
      </c>
      <c r="BK286" s="181">
        <f>ROUND(I286*H286,2)</f>
        <v>0</v>
      </c>
      <c r="BL286" s="19" t="s">
        <v>250</v>
      </c>
      <c r="BM286" s="180" t="s">
        <v>333</v>
      </c>
    </row>
    <row r="287" s="13" customFormat="1">
      <c r="A287" s="13"/>
      <c r="B287" s="182"/>
      <c r="C287" s="13"/>
      <c r="D287" s="183" t="s">
        <v>144</v>
      </c>
      <c r="E287" s="13"/>
      <c r="F287" s="185" t="s">
        <v>325</v>
      </c>
      <c r="G287" s="13"/>
      <c r="H287" s="186">
        <v>160.60400000000001</v>
      </c>
      <c r="I287" s="187"/>
      <c r="J287" s="13"/>
      <c r="K287" s="13"/>
      <c r="L287" s="182"/>
      <c r="M287" s="188"/>
      <c r="N287" s="189"/>
      <c r="O287" s="189"/>
      <c r="P287" s="189"/>
      <c r="Q287" s="189"/>
      <c r="R287" s="189"/>
      <c r="S287" s="189"/>
      <c r="T287" s="190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184" t="s">
        <v>144</v>
      </c>
      <c r="AU287" s="184" t="s">
        <v>89</v>
      </c>
      <c r="AV287" s="13" t="s">
        <v>89</v>
      </c>
      <c r="AW287" s="13" t="s">
        <v>3</v>
      </c>
      <c r="AX287" s="13" t="s">
        <v>87</v>
      </c>
      <c r="AY287" s="184" t="s">
        <v>135</v>
      </c>
    </row>
    <row r="288" s="2" customFormat="1" ht="24.15" customHeight="1">
      <c r="A288" s="38"/>
      <c r="B288" s="167"/>
      <c r="C288" s="168" t="s">
        <v>334</v>
      </c>
      <c r="D288" s="168" t="s">
        <v>138</v>
      </c>
      <c r="E288" s="169" t="s">
        <v>335</v>
      </c>
      <c r="F288" s="170" t="s">
        <v>336</v>
      </c>
      <c r="G288" s="171" t="s">
        <v>156</v>
      </c>
      <c r="H288" s="172">
        <v>111.13500000000001</v>
      </c>
      <c r="I288" s="173"/>
      <c r="J288" s="174">
        <f>ROUND(I288*H288,2)</f>
        <v>0</v>
      </c>
      <c r="K288" s="175"/>
      <c r="L288" s="39"/>
      <c r="M288" s="176" t="s">
        <v>1</v>
      </c>
      <c r="N288" s="177" t="s">
        <v>47</v>
      </c>
      <c r="O288" s="77"/>
      <c r="P288" s="178">
        <f>O288*H288</f>
        <v>0</v>
      </c>
      <c r="Q288" s="178">
        <v>0</v>
      </c>
      <c r="R288" s="178">
        <f>Q288*H288</f>
        <v>0</v>
      </c>
      <c r="S288" s="178">
        <v>0.0054999999999999997</v>
      </c>
      <c r="T288" s="179">
        <f>S288*H288</f>
        <v>0.61124250000000002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180" t="s">
        <v>250</v>
      </c>
      <c r="AT288" s="180" t="s">
        <v>138</v>
      </c>
      <c r="AU288" s="180" t="s">
        <v>89</v>
      </c>
      <c r="AY288" s="19" t="s">
        <v>135</v>
      </c>
      <c r="BE288" s="181">
        <f>IF(N288="základní",J288,0)</f>
        <v>0</v>
      </c>
      <c r="BF288" s="181">
        <f>IF(N288="snížená",J288,0)</f>
        <v>0</v>
      </c>
      <c r="BG288" s="181">
        <f>IF(N288="zákl. přenesená",J288,0)</f>
        <v>0</v>
      </c>
      <c r="BH288" s="181">
        <f>IF(N288="sníž. přenesená",J288,0)</f>
        <v>0</v>
      </c>
      <c r="BI288" s="181">
        <f>IF(N288="nulová",J288,0)</f>
        <v>0</v>
      </c>
      <c r="BJ288" s="19" t="s">
        <v>87</v>
      </c>
      <c r="BK288" s="181">
        <f>ROUND(I288*H288,2)</f>
        <v>0</v>
      </c>
      <c r="BL288" s="19" t="s">
        <v>250</v>
      </c>
      <c r="BM288" s="180" t="s">
        <v>337</v>
      </c>
    </row>
    <row r="289" s="15" customFormat="1">
      <c r="A289" s="15"/>
      <c r="B289" s="199"/>
      <c r="C289" s="15"/>
      <c r="D289" s="183" t="s">
        <v>144</v>
      </c>
      <c r="E289" s="200" t="s">
        <v>1</v>
      </c>
      <c r="F289" s="201" t="s">
        <v>338</v>
      </c>
      <c r="G289" s="15"/>
      <c r="H289" s="200" t="s">
        <v>1</v>
      </c>
      <c r="I289" s="202"/>
      <c r="J289" s="15"/>
      <c r="K289" s="15"/>
      <c r="L289" s="199"/>
      <c r="M289" s="203"/>
      <c r="N289" s="204"/>
      <c r="O289" s="204"/>
      <c r="P289" s="204"/>
      <c r="Q289" s="204"/>
      <c r="R289" s="204"/>
      <c r="S289" s="204"/>
      <c r="T289" s="20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00" t="s">
        <v>144</v>
      </c>
      <c r="AU289" s="200" t="s">
        <v>89</v>
      </c>
      <c r="AV289" s="15" t="s">
        <v>87</v>
      </c>
      <c r="AW289" s="15" t="s">
        <v>37</v>
      </c>
      <c r="AX289" s="15" t="s">
        <v>82</v>
      </c>
      <c r="AY289" s="200" t="s">
        <v>135</v>
      </c>
    </row>
    <row r="290" s="13" customFormat="1">
      <c r="A290" s="13"/>
      <c r="B290" s="182"/>
      <c r="C290" s="13"/>
      <c r="D290" s="183" t="s">
        <v>144</v>
      </c>
      <c r="E290" s="184" t="s">
        <v>1</v>
      </c>
      <c r="F290" s="185" t="s">
        <v>339</v>
      </c>
      <c r="G290" s="13"/>
      <c r="H290" s="186">
        <v>38.284999999999997</v>
      </c>
      <c r="I290" s="187"/>
      <c r="J290" s="13"/>
      <c r="K290" s="13"/>
      <c r="L290" s="182"/>
      <c r="M290" s="188"/>
      <c r="N290" s="189"/>
      <c r="O290" s="189"/>
      <c r="P290" s="189"/>
      <c r="Q290" s="189"/>
      <c r="R290" s="189"/>
      <c r="S290" s="189"/>
      <c r="T290" s="190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184" t="s">
        <v>144</v>
      </c>
      <c r="AU290" s="184" t="s">
        <v>89</v>
      </c>
      <c r="AV290" s="13" t="s">
        <v>89</v>
      </c>
      <c r="AW290" s="13" t="s">
        <v>37</v>
      </c>
      <c r="AX290" s="13" t="s">
        <v>82</v>
      </c>
      <c r="AY290" s="184" t="s">
        <v>135</v>
      </c>
    </row>
    <row r="291" s="13" customFormat="1">
      <c r="A291" s="13"/>
      <c r="B291" s="182"/>
      <c r="C291" s="13"/>
      <c r="D291" s="183" t="s">
        <v>144</v>
      </c>
      <c r="E291" s="184" t="s">
        <v>1</v>
      </c>
      <c r="F291" s="185" t="s">
        <v>340</v>
      </c>
      <c r="G291" s="13"/>
      <c r="H291" s="186">
        <v>72.849999999999994</v>
      </c>
      <c r="I291" s="187"/>
      <c r="J291" s="13"/>
      <c r="K291" s="13"/>
      <c r="L291" s="182"/>
      <c r="M291" s="188"/>
      <c r="N291" s="189"/>
      <c r="O291" s="189"/>
      <c r="P291" s="189"/>
      <c r="Q291" s="189"/>
      <c r="R291" s="189"/>
      <c r="S291" s="189"/>
      <c r="T291" s="190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184" t="s">
        <v>144</v>
      </c>
      <c r="AU291" s="184" t="s">
        <v>89</v>
      </c>
      <c r="AV291" s="13" t="s">
        <v>89</v>
      </c>
      <c r="AW291" s="13" t="s">
        <v>37</v>
      </c>
      <c r="AX291" s="13" t="s">
        <v>82</v>
      </c>
      <c r="AY291" s="184" t="s">
        <v>135</v>
      </c>
    </row>
    <row r="292" s="14" customFormat="1">
      <c r="A292" s="14"/>
      <c r="B292" s="191"/>
      <c r="C292" s="14"/>
      <c r="D292" s="183" t="s">
        <v>144</v>
      </c>
      <c r="E292" s="192" t="s">
        <v>1</v>
      </c>
      <c r="F292" s="193" t="s">
        <v>153</v>
      </c>
      <c r="G292" s="14"/>
      <c r="H292" s="194">
        <v>111.13499999999999</v>
      </c>
      <c r="I292" s="195"/>
      <c r="J292" s="14"/>
      <c r="K292" s="14"/>
      <c r="L292" s="191"/>
      <c r="M292" s="196"/>
      <c r="N292" s="197"/>
      <c r="O292" s="197"/>
      <c r="P292" s="197"/>
      <c r="Q292" s="197"/>
      <c r="R292" s="197"/>
      <c r="S292" s="197"/>
      <c r="T292" s="198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192" t="s">
        <v>144</v>
      </c>
      <c r="AU292" s="192" t="s">
        <v>89</v>
      </c>
      <c r="AV292" s="14" t="s">
        <v>142</v>
      </c>
      <c r="AW292" s="14" t="s">
        <v>37</v>
      </c>
      <c r="AX292" s="14" t="s">
        <v>87</v>
      </c>
      <c r="AY292" s="192" t="s">
        <v>135</v>
      </c>
    </row>
    <row r="293" s="2" customFormat="1" ht="33" customHeight="1">
      <c r="A293" s="38"/>
      <c r="B293" s="167"/>
      <c r="C293" s="168" t="s">
        <v>341</v>
      </c>
      <c r="D293" s="168" t="s">
        <v>138</v>
      </c>
      <c r="E293" s="169" t="s">
        <v>342</v>
      </c>
      <c r="F293" s="170" t="s">
        <v>343</v>
      </c>
      <c r="G293" s="171" t="s">
        <v>156</v>
      </c>
      <c r="H293" s="172">
        <v>51.793999999999997</v>
      </c>
      <c r="I293" s="173"/>
      <c r="J293" s="174">
        <f>ROUND(I293*H293,2)</f>
        <v>0</v>
      </c>
      <c r="K293" s="175"/>
      <c r="L293" s="39"/>
      <c r="M293" s="176" t="s">
        <v>1</v>
      </c>
      <c r="N293" s="177" t="s">
        <v>47</v>
      </c>
      <c r="O293" s="77"/>
      <c r="P293" s="178">
        <f>O293*H293</f>
        <v>0</v>
      </c>
      <c r="Q293" s="178">
        <v>5.0000000000000002E-05</v>
      </c>
      <c r="R293" s="178">
        <f>Q293*H293</f>
        <v>0.0025896999999999999</v>
      </c>
      <c r="S293" s="178">
        <v>0</v>
      </c>
      <c r="T293" s="179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180" t="s">
        <v>250</v>
      </c>
      <c r="AT293" s="180" t="s">
        <v>138</v>
      </c>
      <c r="AU293" s="180" t="s">
        <v>89</v>
      </c>
      <c r="AY293" s="19" t="s">
        <v>135</v>
      </c>
      <c r="BE293" s="181">
        <f>IF(N293="základní",J293,0)</f>
        <v>0</v>
      </c>
      <c r="BF293" s="181">
        <f>IF(N293="snížená",J293,0)</f>
        <v>0</v>
      </c>
      <c r="BG293" s="181">
        <f>IF(N293="zákl. přenesená",J293,0)</f>
        <v>0</v>
      </c>
      <c r="BH293" s="181">
        <f>IF(N293="sníž. přenesená",J293,0)</f>
        <v>0</v>
      </c>
      <c r="BI293" s="181">
        <f>IF(N293="nulová",J293,0)</f>
        <v>0</v>
      </c>
      <c r="BJ293" s="19" t="s">
        <v>87</v>
      </c>
      <c r="BK293" s="181">
        <f>ROUND(I293*H293,2)</f>
        <v>0</v>
      </c>
      <c r="BL293" s="19" t="s">
        <v>250</v>
      </c>
      <c r="BM293" s="180" t="s">
        <v>344</v>
      </c>
    </row>
    <row r="294" s="13" customFormat="1">
      <c r="A294" s="13"/>
      <c r="B294" s="182"/>
      <c r="C294" s="13"/>
      <c r="D294" s="183" t="s">
        <v>144</v>
      </c>
      <c r="E294" s="184" t="s">
        <v>1</v>
      </c>
      <c r="F294" s="185" t="s">
        <v>345</v>
      </c>
      <c r="G294" s="13"/>
      <c r="H294" s="186">
        <v>51.793999999999997</v>
      </c>
      <c r="I294" s="187"/>
      <c r="J294" s="13"/>
      <c r="K294" s="13"/>
      <c r="L294" s="182"/>
      <c r="M294" s="188"/>
      <c r="N294" s="189"/>
      <c r="O294" s="189"/>
      <c r="P294" s="189"/>
      <c r="Q294" s="189"/>
      <c r="R294" s="189"/>
      <c r="S294" s="189"/>
      <c r="T294" s="190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184" t="s">
        <v>144</v>
      </c>
      <c r="AU294" s="184" t="s">
        <v>89</v>
      </c>
      <c r="AV294" s="13" t="s">
        <v>89</v>
      </c>
      <c r="AW294" s="13" t="s">
        <v>37</v>
      </c>
      <c r="AX294" s="13" t="s">
        <v>87</v>
      </c>
      <c r="AY294" s="184" t="s">
        <v>135</v>
      </c>
    </row>
    <row r="295" s="2" customFormat="1" ht="24.15" customHeight="1">
      <c r="A295" s="38"/>
      <c r="B295" s="167"/>
      <c r="C295" s="214" t="s">
        <v>346</v>
      </c>
      <c r="D295" s="214" t="s">
        <v>242</v>
      </c>
      <c r="E295" s="215" t="s">
        <v>347</v>
      </c>
      <c r="F295" s="216" t="s">
        <v>348</v>
      </c>
      <c r="G295" s="217" t="s">
        <v>156</v>
      </c>
      <c r="H295" s="218">
        <v>60.366</v>
      </c>
      <c r="I295" s="219"/>
      <c r="J295" s="220">
        <f>ROUND(I295*H295,2)</f>
        <v>0</v>
      </c>
      <c r="K295" s="221"/>
      <c r="L295" s="222"/>
      <c r="M295" s="223" t="s">
        <v>1</v>
      </c>
      <c r="N295" s="224" t="s">
        <v>47</v>
      </c>
      <c r="O295" s="77"/>
      <c r="P295" s="178">
        <f>O295*H295</f>
        <v>0</v>
      </c>
      <c r="Q295" s="178">
        <v>0.0019</v>
      </c>
      <c r="R295" s="178">
        <f>Q295*H295</f>
        <v>0.1146954</v>
      </c>
      <c r="S295" s="178">
        <v>0</v>
      </c>
      <c r="T295" s="179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180" t="s">
        <v>314</v>
      </c>
      <c r="AT295" s="180" t="s">
        <v>242</v>
      </c>
      <c r="AU295" s="180" t="s">
        <v>89</v>
      </c>
      <c r="AY295" s="19" t="s">
        <v>135</v>
      </c>
      <c r="BE295" s="181">
        <f>IF(N295="základní",J295,0)</f>
        <v>0</v>
      </c>
      <c r="BF295" s="181">
        <f>IF(N295="snížená",J295,0)</f>
        <v>0</v>
      </c>
      <c r="BG295" s="181">
        <f>IF(N295="zákl. přenesená",J295,0)</f>
        <v>0</v>
      </c>
      <c r="BH295" s="181">
        <f>IF(N295="sníž. přenesená",J295,0)</f>
        <v>0</v>
      </c>
      <c r="BI295" s="181">
        <f>IF(N295="nulová",J295,0)</f>
        <v>0</v>
      </c>
      <c r="BJ295" s="19" t="s">
        <v>87</v>
      </c>
      <c r="BK295" s="181">
        <f>ROUND(I295*H295,2)</f>
        <v>0</v>
      </c>
      <c r="BL295" s="19" t="s">
        <v>250</v>
      </c>
      <c r="BM295" s="180" t="s">
        <v>349</v>
      </c>
    </row>
    <row r="296" s="13" customFormat="1">
      <c r="A296" s="13"/>
      <c r="B296" s="182"/>
      <c r="C296" s="13"/>
      <c r="D296" s="183" t="s">
        <v>144</v>
      </c>
      <c r="E296" s="13"/>
      <c r="F296" s="185" t="s">
        <v>350</v>
      </c>
      <c r="G296" s="13"/>
      <c r="H296" s="186">
        <v>60.366</v>
      </c>
      <c r="I296" s="187"/>
      <c r="J296" s="13"/>
      <c r="K296" s="13"/>
      <c r="L296" s="182"/>
      <c r="M296" s="188"/>
      <c r="N296" s="189"/>
      <c r="O296" s="189"/>
      <c r="P296" s="189"/>
      <c r="Q296" s="189"/>
      <c r="R296" s="189"/>
      <c r="S296" s="189"/>
      <c r="T296" s="190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184" t="s">
        <v>144</v>
      </c>
      <c r="AU296" s="184" t="s">
        <v>89</v>
      </c>
      <c r="AV296" s="13" t="s">
        <v>89</v>
      </c>
      <c r="AW296" s="13" t="s">
        <v>3</v>
      </c>
      <c r="AX296" s="13" t="s">
        <v>87</v>
      </c>
      <c r="AY296" s="184" t="s">
        <v>135</v>
      </c>
    </row>
    <row r="297" s="2" customFormat="1" ht="33" customHeight="1">
      <c r="A297" s="38"/>
      <c r="B297" s="167"/>
      <c r="C297" s="168" t="s">
        <v>351</v>
      </c>
      <c r="D297" s="168" t="s">
        <v>138</v>
      </c>
      <c r="E297" s="169" t="s">
        <v>352</v>
      </c>
      <c r="F297" s="170" t="s">
        <v>353</v>
      </c>
      <c r="G297" s="171" t="s">
        <v>156</v>
      </c>
      <c r="H297" s="172">
        <v>246.93600000000001</v>
      </c>
      <c r="I297" s="173"/>
      <c r="J297" s="174">
        <f>ROUND(I297*H297,2)</f>
        <v>0</v>
      </c>
      <c r="K297" s="175"/>
      <c r="L297" s="39"/>
      <c r="M297" s="176" t="s">
        <v>1</v>
      </c>
      <c r="N297" s="177" t="s">
        <v>47</v>
      </c>
      <c r="O297" s="77"/>
      <c r="P297" s="178">
        <f>O297*H297</f>
        <v>0</v>
      </c>
      <c r="Q297" s="178">
        <v>8.0000000000000007E-05</v>
      </c>
      <c r="R297" s="178">
        <f>Q297*H297</f>
        <v>0.019754880000000002</v>
      </c>
      <c r="S297" s="178">
        <v>0</v>
      </c>
      <c r="T297" s="179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180" t="s">
        <v>250</v>
      </c>
      <c r="AT297" s="180" t="s">
        <v>138</v>
      </c>
      <c r="AU297" s="180" t="s">
        <v>89</v>
      </c>
      <c r="AY297" s="19" t="s">
        <v>135</v>
      </c>
      <c r="BE297" s="181">
        <f>IF(N297="základní",J297,0)</f>
        <v>0</v>
      </c>
      <c r="BF297" s="181">
        <f>IF(N297="snížená",J297,0)</f>
        <v>0</v>
      </c>
      <c r="BG297" s="181">
        <f>IF(N297="zákl. přenesená",J297,0)</f>
        <v>0</v>
      </c>
      <c r="BH297" s="181">
        <f>IF(N297="sníž. přenesená",J297,0)</f>
        <v>0</v>
      </c>
      <c r="BI297" s="181">
        <f>IF(N297="nulová",J297,0)</f>
        <v>0</v>
      </c>
      <c r="BJ297" s="19" t="s">
        <v>87</v>
      </c>
      <c r="BK297" s="181">
        <f>ROUND(I297*H297,2)</f>
        <v>0</v>
      </c>
      <c r="BL297" s="19" t="s">
        <v>250</v>
      </c>
      <c r="BM297" s="180" t="s">
        <v>354</v>
      </c>
    </row>
    <row r="298" s="13" customFormat="1">
      <c r="A298" s="13"/>
      <c r="B298" s="182"/>
      <c r="C298" s="13"/>
      <c r="D298" s="183" t="s">
        <v>144</v>
      </c>
      <c r="E298" s="184" t="s">
        <v>1</v>
      </c>
      <c r="F298" s="185" t="s">
        <v>355</v>
      </c>
      <c r="G298" s="13"/>
      <c r="H298" s="186">
        <v>217.47499999999999</v>
      </c>
      <c r="I298" s="187"/>
      <c r="J298" s="13"/>
      <c r="K298" s="13"/>
      <c r="L298" s="182"/>
      <c r="M298" s="188"/>
      <c r="N298" s="189"/>
      <c r="O298" s="189"/>
      <c r="P298" s="189"/>
      <c r="Q298" s="189"/>
      <c r="R298" s="189"/>
      <c r="S298" s="189"/>
      <c r="T298" s="190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184" t="s">
        <v>144</v>
      </c>
      <c r="AU298" s="184" t="s">
        <v>89</v>
      </c>
      <c r="AV298" s="13" t="s">
        <v>89</v>
      </c>
      <c r="AW298" s="13" t="s">
        <v>37</v>
      </c>
      <c r="AX298" s="13" t="s">
        <v>82</v>
      </c>
      <c r="AY298" s="184" t="s">
        <v>135</v>
      </c>
    </row>
    <row r="299" s="13" customFormat="1">
      <c r="A299" s="13"/>
      <c r="B299" s="182"/>
      <c r="C299" s="13"/>
      <c r="D299" s="183" t="s">
        <v>144</v>
      </c>
      <c r="E299" s="184" t="s">
        <v>1</v>
      </c>
      <c r="F299" s="185" t="s">
        <v>356</v>
      </c>
      <c r="G299" s="13"/>
      <c r="H299" s="186">
        <v>29.460999999999999</v>
      </c>
      <c r="I299" s="187"/>
      <c r="J299" s="13"/>
      <c r="K299" s="13"/>
      <c r="L299" s="182"/>
      <c r="M299" s="188"/>
      <c r="N299" s="189"/>
      <c r="O299" s="189"/>
      <c r="P299" s="189"/>
      <c r="Q299" s="189"/>
      <c r="R299" s="189"/>
      <c r="S299" s="189"/>
      <c r="T299" s="190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184" t="s">
        <v>144</v>
      </c>
      <c r="AU299" s="184" t="s">
        <v>89</v>
      </c>
      <c r="AV299" s="13" t="s">
        <v>89</v>
      </c>
      <c r="AW299" s="13" t="s">
        <v>37</v>
      </c>
      <c r="AX299" s="13" t="s">
        <v>82</v>
      </c>
      <c r="AY299" s="184" t="s">
        <v>135</v>
      </c>
    </row>
    <row r="300" s="14" customFormat="1">
      <c r="A300" s="14"/>
      <c r="B300" s="191"/>
      <c r="C300" s="14"/>
      <c r="D300" s="183" t="s">
        <v>144</v>
      </c>
      <c r="E300" s="192" t="s">
        <v>1</v>
      </c>
      <c r="F300" s="193" t="s">
        <v>153</v>
      </c>
      <c r="G300" s="14"/>
      <c r="H300" s="194">
        <v>246.93599999999998</v>
      </c>
      <c r="I300" s="195"/>
      <c r="J300" s="14"/>
      <c r="K300" s="14"/>
      <c r="L300" s="191"/>
      <c r="M300" s="196"/>
      <c r="N300" s="197"/>
      <c r="O300" s="197"/>
      <c r="P300" s="197"/>
      <c r="Q300" s="197"/>
      <c r="R300" s="197"/>
      <c r="S300" s="197"/>
      <c r="T300" s="198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192" t="s">
        <v>144</v>
      </c>
      <c r="AU300" s="192" t="s">
        <v>89</v>
      </c>
      <c r="AV300" s="14" t="s">
        <v>142</v>
      </c>
      <c r="AW300" s="14" t="s">
        <v>37</v>
      </c>
      <c r="AX300" s="14" t="s">
        <v>87</v>
      </c>
      <c r="AY300" s="192" t="s">
        <v>135</v>
      </c>
    </row>
    <row r="301" s="2" customFormat="1" ht="24.15" customHeight="1">
      <c r="A301" s="38"/>
      <c r="B301" s="167"/>
      <c r="C301" s="214" t="s">
        <v>357</v>
      </c>
      <c r="D301" s="214" t="s">
        <v>242</v>
      </c>
      <c r="E301" s="215" t="s">
        <v>347</v>
      </c>
      <c r="F301" s="216" t="s">
        <v>348</v>
      </c>
      <c r="G301" s="217" t="s">
        <v>156</v>
      </c>
      <c r="H301" s="218">
        <v>287.80399999999997</v>
      </c>
      <c r="I301" s="219"/>
      <c r="J301" s="220">
        <f>ROUND(I301*H301,2)</f>
        <v>0</v>
      </c>
      <c r="K301" s="221"/>
      <c r="L301" s="222"/>
      <c r="M301" s="223" t="s">
        <v>1</v>
      </c>
      <c r="N301" s="224" t="s">
        <v>47</v>
      </c>
      <c r="O301" s="77"/>
      <c r="P301" s="178">
        <f>O301*H301</f>
        <v>0</v>
      </c>
      <c r="Q301" s="178">
        <v>0.0019</v>
      </c>
      <c r="R301" s="178">
        <f>Q301*H301</f>
        <v>0.54682759999999997</v>
      </c>
      <c r="S301" s="178">
        <v>0</v>
      </c>
      <c r="T301" s="179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180" t="s">
        <v>314</v>
      </c>
      <c r="AT301" s="180" t="s">
        <v>242</v>
      </c>
      <c r="AU301" s="180" t="s">
        <v>89</v>
      </c>
      <c r="AY301" s="19" t="s">
        <v>135</v>
      </c>
      <c r="BE301" s="181">
        <f>IF(N301="základní",J301,0)</f>
        <v>0</v>
      </c>
      <c r="BF301" s="181">
        <f>IF(N301="snížená",J301,0)</f>
        <v>0</v>
      </c>
      <c r="BG301" s="181">
        <f>IF(N301="zákl. přenesená",J301,0)</f>
        <v>0</v>
      </c>
      <c r="BH301" s="181">
        <f>IF(N301="sníž. přenesená",J301,0)</f>
        <v>0</v>
      </c>
      <c r="BI301" s="181">
        <f>IF(N301="nulová",J301,0)</f>
        <v>0</v>
      </c>
      <c r="BJ301" s="19" t="s">
        <v>87</v>
      </c>
      <c r="BK301" s="181">
        <f>ROUND(I301*H301,2)</f>
        <v>0</v>
      </c>
      <c r="BL301" s="19" t="s">
        <v>250</v>
      </c>
      <c r="BM301" s="180" t="s">
        <v>358</v>
      </c>
    </row>
    <row r="302" s="13" customFormat="1">
      <c r="A302" s="13"/>
      <c r="B302" s="182"/>
      <c r="C302" s="13"/>
      <c r="D302" s="183" t="s">
        <v>144</v>
      </c>
      <c r="E302" s="13"/>
      <c r="F302" s="185" t="s">
        <v>359</v>
      </c>
      <c r="G302" s="13"/>
      <c r="H302" s="186">
        <v>287.80399999999997</v>
      </c>
      <c r="I302" s="187"/>
      <c r="J302" s="13"/>
      <c r="K302" s="13"/>
      <c r="L302" s="182"/>
      <c r="M302" s="188"/>
      <c r="N302" s="189"/>
      <c r="O302" s="189"/>
      <c r="P302" s="189"/>
      <c r="Q302" s="189"/>
      <c r="R302" s="189"/>
      <c r="S302" s="189"/>
      <c r="T302" s="190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184" t="s">
        <v>144</v>
      </c>
      <c r="AU302" s="184" t="s">
        <v>89</v>
      </c>
      <c r="AV302" s="13" t="s">
        <v>89</v>
      </c>
      <c r="AW302" s="13" t="s">
        <v>3</v>
      </c>
      <c r="AX302" s="13" t="s">
        <v>87</v>
      </c>
      <c r="AY302" s="184" t="s">
        <v>135</v>
      </c>
    </row>
    <row r="303" s="2" customFormat="1" ht="33" customHeight="1">
      <c r="A303" s="38"/>
      <c r="B303" s="167"/>
      <c r="C303" s="168" t="s">
        <v>360</v>
      </c>
      <c r="D303" s="168" t="s">
        <v>138</v>
      </c>
      <c r="E303" s="169" t="s">
        <v>361</v>
      </c>
      <c r="F303" s="170" t="s">
        <v>362</v>
      </c>
      <c r="G303" s="171" t="s">
        <v>156</v>
      </c>
      <c r="H303" s="172">
        <v>150.47999999999999</v>
      </c>
      <c r="I303" s="173"/>
      <c r="J303" s="174">
        <f>ROUND(I303*H303,2)</f>
        <v>0</v>
      </c>
      <c r="K303" s="175"/>
      <c r="L303" s="39"/>
      <c r="M303" s="176" t="s">
        <v>1</v>
      </c>
      <c r="N303" s="177" t="s">
        <v>47</v>
      </c>
      <c r="O303" s="77"/>
      <c r="P303" s="178">
        <f>O303*H303</f>
        <v>0</v>
      </c>
      <c r="Q303" s="178">
        <v>0.00013999999999999999</v>
      </c>
      <c r="R303" s="178">
        <f>Q303*H303</f>
        <v>0.021067199999999998</v>
      </c>
      <c r="S303" s="178">
        <v>0</v>
      </c>
      <c r="T303" s="179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180" t="s">
        <v>250</v>
      </c>
      <c r="AT303" s="180" t="s">
        <v>138</v>
      </c>
      <c r="AU303" s="180" t="s">
        <v>89</v>
      </c>
      <c r="AY303" s="19" t="s">
        <v>135</v>
      </c>
      <c r="BE303" s="181">
        <f>IF(N303="základní",J303,0)</f>
        <v>0</v>
      </c>
      <c r="BF303" s="181">
        <f>IF(N303="snížená",J303,0)</f>
        <v>0</v>
      </c>
      <c r="BG303" s="181">
        <f>IF(N303="zákl. přenesená",J303,0)</f>
        <v>0</v>
      </c>
      <c r="BH303" s="181">
        <f>IF(N303="sníž. přenesená",J303,0)</f>
        <v>0</v>
      </c>
      <c r="BI303" s="181">
        <f>IF(N303="nulová",J303,0)</f>
        <v>0</v>
      </c>
      <c r="BJ303" s="19" t="s">
        <v>87</v>
      </c>
      <c r="BK303" s="181">
        <f>ROUND(I303*H303,2)</f>
        <v>0</v>
      </c>
      <c r="BL303" s="19" t="s">
        <v>250</v>
      </c>
      <c r="BM303" s="180" t="s">
        <v>363</v>
      </c>
    </row>
    <row r="304" s="13" customFormat="1">
      <c r="A304" s="13"/>
      <c r="B304" s="182"/>
      <c r="C304" s="13"/>
      <c r="D304" s="183" t="s">
        <v>144</v>
      </c>
      <c r="E304" s="184" t="s">
        <v>1</v>
      </c>
      <c r="F304" s="185" t="s">
        <v>364</v>
      </c>
      <c r="G304" s="13"/>
      <c r="H304" s="186">
        <v>150.47999999999999</v>
      </c>
      <c r="I304" s="187"/>
      <c r="J304" s="13"/>
      <c r="K304" s="13"/>
      <c r="L304" s="182"/>
      <c r="M304" s="188"/>
      <c r="N304" s="189"/>
      <c r="O304" s="189"/>
      <c r="P304" s="189"/>
      <c r="Q304" s="189"/>
      <c r="R304" s="189"/>
      <c r="S304" s="189"/>
      <c r="T304" s="190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184" t="s">
        <v>144</v>
      </c>
      <c r="AU304" s="184" t="s">
        <v>89</v>
      </c>
      <c r="AV304" s="13" t="s">
        <v>89</v>
      </c>
      <c r="AW304" s="13" t="s">
        <v>37</v>
      </c>
      <c r="AX304" s="13" t="s">
        <v>87</v>
      </c>
      <c r="AY304" s="184" t="s">
        <v>135</v>
      </c>
    </row>
    <row r="305" s="2" customFormat="1" ht="24.15" customHeight="1">
      <c r="A305" s="38"/>
      <c r="B305" s="167"/>
      <c r="C305" s="214" t="s">
        <v>365</v>
      </c>
      <c r="D305" s="214" t="s">
        <v>242</v>
      </c>
      <c r="E305" s="215" t="s">
        <v>347</v>
      </c>
      <c r="F305" s="216" t="s">
        <v>348</v>
      </c>
      <c r="G305" s="217" t="s">
        <v>156</v>
      </c>
      <c r="H305" s="218">
        <v>175.38399999999999</v>
      </c>
      <c r="I305" s="219"/>
      <c r="J305" s="220">
        <f>ROUND(I305*H305,2)</f>
        <v>0</v>
      </c>
      <c r="K305" s="221"/>
      <c r="L305" s="222"/>
      <c r="M305" s="223" t="s">
        <v>1</v>
      </c>
      <c r="N305" s="224" t="s">
        <v>47</v>
      </c>
      <c r="O305" s="77"/>
      <c r="P305" s="178">
        <f>O305*H305</f>
        <v>0</v>
      </c>
      <c r="Q305" s="178">
        <v>0.0019</v>
      </c>
      <c r="R305" s="178">
        <f>Q305*H305</f>
        <v>0.33322959999999996</v>
      </c>
      <c r="S305" s="178">
        <v>0</v>
      </c>
      <c r="T305" s="179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180" t="s">
        <v>314</v>
      </c>
      <c r="AT305" s="180" t="s">
        <v>242</v>
      </c>
      <c r="AU305" s="180" t="s">
        <v>89</v>
      </c>
      <c r="AY305" s="19" t="s">
        <v>135</v>
      </c>
      <c r="BE305" s="181">
        <f>IF(N305="základní",J305,0)</f>
        <v>0</v>
      </c>
      <c r="BF305" s="181">
        <f>IF(N305="snížená",J305,0)</f>
        <v>0</v>
      </c>
      <c r="BG305" s="181">
        <f>IF(N305="zákl. přenesená",J305,0)</f>
        <v>0</v>
      </c>
      <c r="BH305" s="181">
        <f>IF(N305="sníž. přenesená",J305,0)</f>
        <v>0</v>
      </c>
      <c r="BI305" s="181">
        <f>IF(N305="nulová",J305,0)</f>
        <v>0</v>
      </c>
      <c r="BJ305" s="19" t="s">
        <v>87</v>
      </c>
      <c r="BK305" s="181">
        <f>ROUND(I305*H305,2)</f>
        <v>0</v>
      </c>
      <c r="BL305" s="19" t="s">
        <v>250</v>
      </c>
      <c r="BM305" s="180" t="s">
        <v>366</v>
      </c>
    </row>
    <row r="306" s="13" customFormat="1">
      <c r="A306" s="13"/>
      <c r="B306" s="182"/>
      <c r="C306" s="13"/>
      <c r="D306" s="183" t="s">
        <v>144</v>
      </c>
      <c r="E306" s="13"/>
      <c r="F306" s="185" t="s">
        <v>367</v>
      </c>
      <c r="G306" s="13"/>
      <c r="H306" s="186">
        <v>175.38399999999999</v>
      </c>
      <c r="I306" s="187"/>
      <c r="J306" s="13"/>
      <c r="K306" s="13"/>
      <c r="L306" s="182"/>
      <c r="M306" s="188"/>
      <c r="N306" s="189"/>
      <c r="O306" s="189"/>
      <c r="P306" s="189"/>
      <c r="Q306" s="189"/>
      <c r="R306" s="189"/>
      <c r="S306" s="189"/>
      <c r="T306" s="190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184" t="s">
        <v>144</v>
      </c>
      <c r="AU306" s="184" t="s">
        <v>89</v>
      </c>
      <c r="AV306" s="13" t="s">
        <v>89</v>
      </c>
      <c r="AW306" s="13" t="s">
        <v>3</v>
      </c>
      <c r="AX306" s="13" t="s">
        <v>87</v>
      </c>
      <c r="AY306" s="184" t="s">
        <v>135</v>
      </c>
    </row>
    <row r="307" s="2" customFormat="1" ht="33" customHeight="1">
      <c r="A307" s="38"/>
      <c r="B307" s="167"/>
      <c r="C307" s="168" t="s">
        <v>368</v>
      </c>
      <c r="D307" s="168" t="s">
        <v>138</v>
      </c>
      <c r="E307" s="169" t="s">
        <v>369</v>
      </c>
      <c r="F307" s="170" t="s">
        <v>370</v>
      </c>
      <c r="G307" s="171" t="s">
        <v>156</v>
      </c>
      <c r="H307" s="172">
        <v>87.879000000000005</v>
      </c>
      <c r="I307" s="173"/>
      <c r="J307" s="174">
        <f>ROUND(I307*H307,2)</f>
        <v>0</v>
      </c>
      <c r="K307" s="175"/>
      <c r="L307" s="39"/>
      <c r="M307" s="176" t="s">
        <v>1</v>
      </c>
      <c r="N307" s="177" t="s">
        <v>47</v>
      </c>
      <c r="O307" s="77"/>
      <c r="P307" s="178">
        <f>O307*H307</f>
        <v>0</v>
      </c>
      <c r="Q307" s="178">
        <v>0.00027999999999999998</v>
      </c>
      <c r="R307" s="178">
        <f>Q307*H307</f>
        <v>0.024606119999999999</v>
      </c>
      <c r="S307" s="178">
        <v>0</v>
      </c>
      <c r="T307" s="179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180" t="s">
        <v>250</v>
      </c>
      <c r="AT307" s="180" t="s">
        <v>138</v>
      </c>
      <c r="AU307" s="180" t="s">
        <v>89</v>
      </c>
      <c r="AY307" s="19" t="s">
        <v>135</v>
      </c>
      <c r="BE307" s="181">
        <f>IF(N307="základní",J307,0)</f>
        <v>0</v>
      </c>
      <c r="BF307" s="181">
        <f>IF(N307="snížená",J307,0)</f>
        <v>0</v>
      </c>
      <c r="BG307" s="181">
        <f>IF(N307="zákl. přenesená",J307,0)</f>
        <v>0</v>
      </c>
      <c r="BH307" s="181">
        <f>IF(N307="sníž. přenesená",J307,0)</f>
        <v>0</v>
      </c>
      <c r="BI307" s="181">
        <f>IF(N307="nulová",J307,0)</f>
        <v>0</v>
      </c>
      <c r="BJ307" s="19" t="s">
        <v>87</v>
      </c>
      <c r="BK307" s="181">
        <f>ROUND(I307*H307,2)</f>
        <v>0</v>
      </c>
      <c r="BL307" s="19" t="s">
        <v>250</v>
      </c>
      <c r="BM307" s="180" t="s">
        <v>371</v>
      </c>
    </row>
    <row r="308" s="13" customFormat="1">
      <c r="A308" s="13"/>
      <c r="B308" s="182"/>
      <c r="C308" s="13"/>
      <c r="D308" s="183" t="s">
        <v>144</v>
      </c>
      <c r="E308" s="184" t="s">
        <v>1</v>
      </c>
      <c r="F308" s="185" t="s">
        <v>372</v>
      </c>
      <c r="G308" s="13"/>
      <c r="H308" s="186">
        <v>87.879000000000005</v>
      </c>
      <c r="I308" s="187"/>
      <c r="J308" s="13"/>
      <c r="K308" s="13"/>
      <c r="L308" s="182"/>
      <c r="M308" s="188"/>
      <c r="N308" s="189"/>
      <c r="O308" s="189"/>
      <c r="P308" s="189"/>
      <c r="Q308" s="189"/>
      <c r="R308" s="189"/>
      <c r="S308" s="189"/>
      <c r="T308" s="190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184" t="s">
        <v>144</v>
      </c>
      <c r="AU308" s="184" t="s">
        <v>89</v>
      </c>
      <c r="AV308" s="13" t="s">
        <v>89</v>
      </c>
      <c r="AW308" s="13" t="s">
        <v>37</v>
      </c>
      <c r="AX308" s="13" t="s">
        <v>87</v>
      </c>
      <c r="AY308" s="184" t="s">
        <v>135</v>
      </c>
    </row>
    <row r="309" s="2" customFormat="1" ht="24.15" customHeight="1">
      <c r="A309" s="38"/>
      <c r="B309" s="167"/>
      <c r="C309" s="214" t="s">
        <v>373</v>
      </c>
      <c r="D309" s="214" t="s">
        <v>242</v>
      </c>
      <c r="E309" s="215" t="s">
        <v>347</v>
      </c>
      <c r="F309" s="216" t="s">
        <v>348</v>
      </c>
      <c r="G309" s="217" t="s">
        <v>156</v>
      </c>
      <c r="H309" s="218">
        <v>102.423</v>
      </c>
      <c r="I309" s="219"/>
      <c r="J309" s="220">
        <f>ROUND(I309*H309,2)</f>
        <v>0</v>
      </c>
      <c r="K309" s="221"/>
      <c r="L309" s="222"/>
      <c r="M309" s="223" t="s">
        <v>1</v>
      </c>
      <c r="N309" s="224" t="s">
        <v>47</v>
      </c>
      <c r="O309" s="77"/>
      <c r="P309" s="178">
        <f>O309*H309</f>
        <v>0</v>
      </c>
      <c r="Q309" s="178">
        <v>0.0019</v>
      </c>
      <c r="R309" s="178">
        <f>Q309*H309</f>
        <v>0.19460369999999999</v>
      </c>
      <c r="S309" s="178">
        <v>0</v>
      </c>
      <c r="T309" s="179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180" t="s">
        <v>314</v>
      </c>
      <c r="AT309" s="180" t="s">
        <v>242</v>
      </c>
      <c r="AU309" s="180" t="s">
        <v>89</v>
      </c>
      <c r="AY309" s="19" t="s">
        <v>135</v>
      </c>
      <c r="BE309" s="181">
        <f>IF(N309="základní",J309,0)</f>
        <v>0</v>
      </c>
      <c r="BF309" s="181">
        <f>IF(N309="snížená",J309,0)</f>
        <v>0</v>
      </c>
      <c r="BG309" s="181">
        <f>IF(N309="zákl. přenesená",J309,0)</f>
        <v>0</v>
      </c>
      <c r="BH309" s="181">
        <f>IF(N309="sníž. přenesená",J309,0)</f>
        <v>0</v>
      </c>
      <c r="BI309" s="181">
        <f>IF(N309="nulová",J309,0)</f>
        <v>0</v>
      </c>
      <c r="BJ309" s="19" t="s">
        <v>87</v>
      </c>
      <c r="BK309" s="181">
        <f>ROUND(I309*H309,2)</f>
        <v>0</v>
      </c>
      <c r="BL309" s="19" t="s">
        <v>250</v>
      </c>
      <c r="BM309" s="180" t="s">
        <v>374</v>
      </c>
    </row>
    <row r="310" s="13" customFormat="1">
      <c r="A310" s="13"/>
      <c r="B310" s="182"/>
      <c r="C310" s="13"/>
      <c r="D310" s="183" t="s">
        <v>144</v>
      </c>
      <c r="E310" s="13"/>
      <c r="F310" s="185" t="s">
        <v>375</v>
      </c>
      <c r="G310" s="13"/>
      <c r="H310" s="186">
        <v>102.423</v>
      </c>
      <c r="I310" s="187"/>
      <c r="J310" s="13"/>
      <c r="K310" s="13"/>
      <c r="L310" s="182"/>
      <c r="M310" s="188"/>
      <c r="N310" s="189"/>
      <c r="O310" s="189"/>
      <c r="P310" s="189"/>
      <c r="Q310" s="189"/>
      <c r="R310" s="189"/>
      <c r="S310" s="189"/>
      <c r="T310" s="190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184" t="s">
        <v>144</v>
      </c>
      <c r="AU310" s="184" t="s">
        <v>89</v>
      </c>
      <c r="AV310" s="13" t="s">
        <v>89</v>
      </c>
      <c r="AW310" s="13" t="s">
        <v>3</v>
      </c>
      <c r="AX310" s="13" t="s">
        <v>87</v>
      </c>
      <c r="AY310" s="184" t="s">
        <v>135</v>
      </c>
    </row>
    <row r="311" s="2" customFormat="1" ht="33" customHeight="1">
      <c r="A311" s="38"/>
      <c r="B311" s="167"/>
      <c r="C311" s="168" t="s">
        <v>376</v>
      </c>
      <c r="D311" s="168" t="s">
        <v>138</v>
      </c>
      <c r="E311" s="169" t="s">
        <v>377</v>
      </c>
      <c r="F311" s="170" t="s">
        <v>378</v>
      </c>
      <c r="G311" s="171" t="s">
        <v>156</v>
      </c>
      <c r="H311" s="172">
        <v>72.849999999999994</v>
      </c>
      <c r="I311" s="173"/>
      <c r="J311" s="174">
        <f>ROUND(I311*H311,2)</f>
        <v>0</v>
      </c>
      <c r="K311" s="175"/>
      <c r="L311" s="39"/>
      <c r="M311" s="176" t="s">
        <v>1</v>
      </c>
      <c r="N311" s="177" t="s">
        <v>47</v>
      </c>
      <c r="O311" s="77"/>
      <c r="P311" s="178">
        <f>O311*H311</f>
        <v>0</v>
      </c>
      <c r="Q311" s="178">
        <v>0.00054000000000000001</v>
      </c>
      <c r="R311" s="178">
        <f>Q311*H311</f>
        <v>0.039338999999999999</v>
      </c>
      <c r="S311" s="178">
        <v>0</v>
      </c>
      <c r="T311" s="179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180" t="s">
        <v>250</v>
      </c>
      <c r="AT311" s="180" t="s">
        <v>138</v>
      </c>
      <c r="AU311" s="180" t="s">
        <v>89</v>
      </c>
      <c r="AY311" s="19" t="s">
        <v>135</v>
      </c>
      <c r="BE311" s="181">
        <f>IF(N311="základní",J311,0)</f>
        <v>0</v>
      </c>
      <c r="BF311" s="181">
        <f>IF(N311="snížená",J311,0)</f>
        <v>0</v>
      </c>
      <c r="BG311" s="181">
        <f>IF(N311="zákl. přenesená",J311,0)</f>
        <v>0</v>
      </c>
      <c r="BH311" s="181">
        <f>IF(N311="sníž. přenesená",J311,0)</f>
        <v>0</v>
      </c>
      <c r="BI311" s="181">
        <f>IF(N311="nulová",J311,0)</f>
        <v>0</v>
      </c>
      <c r="BJ311" s="19" t="s">
        <v>87</v>
      </c>
      <c r="BK311" s="181">
        <f>ROUND(I311*H311,2)</f>
        <v>0</v>
      </c>
      <c r="BL311" s="19" t="s">
        <v>250</v>
      </c>
      <c r="BM311" s="180" t="s">
        <v>379</v>
      </c>
    </row>
    <row r="312" s="13" customFormat="1">
      <c r="A312" s="13"/>
      <c r="B312" s="182"/>
      <c r="C312" s="13"/>
      <c r="D312" s="183" t="s">
        <v>144</v>
      </c>
      <c r="E312" s="184" t="s">
        <v>1</v>
      </c>
      <c r="F312" s="185" t="s">
        <v>380</v>
      </c>
      <c r="G312" s="13"/>
      <c r="H312" s="186">
        <v>72.849999999999994</v>
      </c>
      <c r="I312" s="187"/>
      <c r="J312" s="13"/>
      <c r="K312" s="13"/>
      <c r="L312" s="182"/>
      <c r="M312" s="188"/>
      <c r="N312" s="189"/>
      <c r="O312" s="189"/>
      <c r="P312" s="189"/>
      <c r="Q312" s="189"/>
      <c r="R312" s="189"/>
      <c r="S312" s="189"/>
      <c r="T312" s="190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184" t="s">
        <v>144</v>
      </c>
      <c r="AU312" s="184" t="s">
        <v>89</v>
      </c>
      <c r="AV312" s="13" t="s">
        <v>89</v>
      </c>
      <c r="AW312" s="13" t="s">
        <v>37</v>
      </c>
      <c r="AX312" s="13" t="s">
        <v>87</v>
      </c>
      <c r="AY312" s="184" t="s">
        <v>135</v>
      </c>
    </row>
    <row r="313" s="2" customFormat="1" ht="24.15" customHeight="1">
      <c r="A313" s="38"/>
      <c r="B313" s="167"/>
      <c r="C313" s="214" t="s">
        <v>381</v>
      </c>
      <c r="D313" s="214" t="s">
        <v>242</v>
      </c>
      <c r="E313" s="215" t="s">
        <v>347</v>
      </c>
      <c r="F313" s="216" t="s">
        <v>348</v>
      </c>
      <c r="G313" s="217" t="s">
        <v>156</v>
      </c>
      <c r="H313" s="218">
        <v>84.906999999999996</v>
      </c>
      <c r="I313" s="219"/>
      <c r="J313" s="220">
        <f>ROUND(I313*H313,2)</f>
        <v>0</v>
      </c>
      <c r="K313" s="221"/>
      <c r="L313" s="222"/>
      <c r="M313" s="223" t="s">
        <v>1</v>
      </c>
      <c r="N313" s="224" t="s">
        <v>47</v>
      </c>
      <c r="O313" s="77"/>
      <c r="P313" s="178">
        <f>O313*H313</f>
        <v>0</v>
      </c>
      <c r="Q313" s="178">
        <v>0.0019</v>
      </c>
      <c r="R313" s="178">
        <f>Q313*H313</f>
        <v>0.1613233</v>
      </c>
      <c r="S313" s="178">
        <v>0</v>
      </c>
      <c r="T313" s="179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180" t="s">
        <v>314</v>
      </c>
      <c r="AT313" s="180" t="s">
        <v>242</v>
      </c>
      <c r="AU313" s="180" t="s">
        <v>89</v>
      </c>
      <c r="AY313" s="19" t="s">
        <v>135</v>
      </c>
      <c r="BE313" s="181">
        <f>IF(N313="základní",J313,0)</f>
        <v>0</v>
      </c>
      <c r="BF313" s="181">
        <f>IF(N313="snížená",J313,0)</f>
        <v>0</v>
      </c>
      <c r="BG313" s="181">
        <f>IF(N313="zákl. přenesená",J313,0)</f>
        <v>0</v>
      </c>
      <c r="BH313" s="181">
        <f>IF(N313="sníž. přenesená",J313,0)</f>
        <v>0</v>
      </c>
      <c r="BI313" s="181">
        <f>IF(N313="nulová",J313,0)</f>
        <v>0</v>
      </c>
      <c r="BJ313" s="19" t="s">
        <v>87</v>
      </c>
      <c r="BK313" s="181">
        <f>ROUND(I313*H313,2)</f>
        <v>0</v>
      </c>
      <c r="BL313" s="19" t="s">
        <v>250</v>
      </c>
      <c r="BM313" s="180" t="s">
        <v>382</v>
      </c>
    </row>
    <row r="314" s="13" customFormat="1">
      <c r="A314" s="13"/>
      <c r="B314" s="182"/>
      <c r="C314" s="13"/>
      <c r="D314" s="183" t="s">
        <v>144</v>
      </c>
      <c r="E314" s="13"/>
      <c r="F314" s="185" t="s">
        <v>383</v>
      </c>
      <c r="G314" s="13"/>
      <c r="H314" s="186">
        <v>84.906999999999996</v>
      </c>
      <c r="I314" s="187"/>
      <c r="J314" s="13"/>
      <c r="K314" s="13"/>
      <c r="L314" s="182"/>
      <c r="M314" s="188"/>
      <c r="N314" s="189"/>
      <c r="O314" s="189"/>
      <c r="P314" s="189"/>
      <c r="Q314" s="189"/>
      <c r="R314" s="189"/>
      <c r="S314" s="189"/>
      <c r="T314" s="190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184" t="s">
        <v>144</v>
      </c>
      <c r="AU314" s="184" t="s">
        <v>89</v>
      </c>
      <c r="AV314" s="13" t="s">
        <v>89</v>
      </c>
      <c r="AW314" s="13" t="s">
        <v>3</v>
      </c>
      <c r="AX314" s="13" t="s">
        <v>87</v>
      </c>
      <c r="AY314" s="184" t="s">
        <v>135</v>
      </c>
    </row>
    <row r="315" s="2" customFormat="1" ht="24.15" customHeight="1">
      <c r="A315" s="38"/>
      <c r="B315" s="167"/>
      <c r="C315" s="168" t="s">
        <v>384</v>
      </c>
      <c r="D315" s="168" t="s">
        <v>138</v>
      </c>
      <c r="E315" s="169" t="s">
        <v>385</v>
      </c>
      <c r="F315" s="170" t="s">
        <v>386</v>
      </c>
      <c r="G315" s="171" t="s">
        <v>156</v>
      </c>
      <c r="H315" s="172">
        <v>343.90199999999999</v>
      </c>
      <c r="I315" s="173"/>
      <c r="J315" s="174">
        <f>ROUND(I315*H315,2)</f>
        <v>0</v>
      </c>
      <c r="K315" s="175"/>
      <c r="L315" s="39"/>
      <c r="M315" s="176" t="s">
        <v>1</v>
      </c>
      <c r="N315" s="177" t="s">
        <v>47</v>
      </c>
      <c r="O315" s="77"/>
      <c r="P315" s="178">
        <f>O315*H315</f>
        <v>0</v>
      </c>
      <c r="Q315" s="178">
        <v>0</v>
      </c>
      <c r="R315" s="178">
        <f>Q315*H315</f>
        <v>0</v>
      </c>
      <c r="S315" s="178">
        <v>0.0035999999999999999</v>
      </c>
      <c r="T315" s="179">
        <f>S315*H315</f>
        <v>1.2380472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180" t="s">
        <v>250</v>
      </c>
      <c r="AT315" s="180" t="s">
        <v>138</v>
      </c>
      <c r="AU315" s="180" t="s">
        <v>89</v>
      </c>
      <c r="AY315" s="19" t="s">
        <v>135</v>
      </c>
      <c r="BE315" s="181">
        <f>IF(N315="základní",J315,0)</f>
        <v>0</v>
      </c>
      <c r="BF315" s="181">
        <f>IF(N315="snížená",J315,0)</f>
        <v>0</v>
      </c>
      <c r="BG315" s="181">
        <f>IF(N315="zákl. přenesená",J315,0)</f>
        <v>0</v>
      </c>
      <c r="BH315" s="181">
        <f>IF(N315="sníž. přenesená",J315,0)</f>
        <v>0</v>
      </c>
      <c r="BI315" s="181">
        <f>IF(N315="nulová",J315,0)</f>
        <v>0</v>
      </c>
      <c r="BJ315" s="19" t="s">
        <v>87</v>
      </c>
      <c r="BK315" s="181">
        <f>ROUND(I315*H315,2)</f>
        <v>0</v>
      </c>
      <c r="BL315" s="19" t="s">
        <v>250</v>
      </c>
      <c r="BM315" s="180" t="s">
        <v>387</v>
      </c>
    </row>
    <row r="316" s="15" customFormat="1">
      <c r="A316" s="15"/>
      <c r="B316" s="199"/>
      <c r="C316" s="15"/>
      <c r="D316" s="183" t="s">
        <v>144</v>
      </c>
      <c r="E316" s="200" t="s">
        <v>1</v>
      </c>
      <c r="F316" s="201" t="s">
        <v>388</v>
      </c>
      <c r="G316" s="15"/>
      <c r="H316" s="200" t="s">
        <v>1</v>
      </c>
      <c r="I316" s="202"/>
      <c r="J316" s="15"/>
      <c r="K316" s="15"/>
      <c r="L316" s="199"/>
      <c r="M316" s="203"/>
      <c r="N316" s="204"/>
      <c r="O316" s="204"/>
      <c r="P316" s="204"/>
      <c r="Q316" s="204"/>
      <c r="R316" s="204"/>
      <c r="S316" s="204"/>
      <c r="T316" s="20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00" t="s">
        <v>144</v>
      </c>
      <c r="AU316" s="200" t="s">
        <v>89</v>
      </c>
      <c r="AV316" s="15" t="s">
        <v>87</v>
      </c>
      <c r="AW316" s="15" t="s">
        <v>37</v>
      </c>
      <c r="AX316" s="15" t="s">
        <v>82</v>
      </c>
      <c r="AY316" s="200" t="s">
        <v>135</v>
      </c>
    </row>
    <row r="317" s="13" customFormat="1">
      <c r="A317" s="13"/>
      <c r="B317" s="182"/>
      <c r="C317" s="13"/>
      <c r="D317" s="183" t="s">
        <v>144</v>
      </c>
      <c r="E317" s="184" t="s">
        <v>1</v>
      </c>
      <c r="F317" s="185" t="s">
        <v>389</v>
      </c>
      <c r="G317" s="13"/>
      <c r="H317" s="186">
        <v>232.767</v>
      </c>
      <c r="I317" s="187"/>
      <c r="J317" s="13"/>
      <c r="K317" s="13"/>
      <c r="L317" s="182"/>
      <c r="M317" s="188"/>
      <c r="N317" s="189"/>
      <c r="O317" s="189"/>
      <c r="P317" s="189"/>
      <c r="Q317" s="189"/>
      <c r="R317" s="189"/>
      <c r="S317" s="189"/>
      <c r="T317" s="190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184" t="s">
        <v>144</v>
      </c>
      <c r="AU317" s="184" t="s">
        <v>89</v>
      </c>
      <c r="AV317" s="13" t="s">
        <v>89</v>
      </c>
      <c r="AW317" s="13" t="s">
        <v>37</v>
      </c>
      <c r="AX317" s="13" t="s">
        <v>82</v>
      </c>
      <c r="AY317" s="184" t="s">
        <v>135</v>
      </c>
    </row>
    <row r="318" s="13" customFormat="1">
      <c r="A318" s="13"/>
      <c r="B318" s="182"/>
      <c r="C318" s="13"/>
      <c r="D318" s="183" t="s">
        <v>144</v>
      </c>
      <c r="E318" s="184" t="s">
        <v>1</v>
      </c>
      <c r="F318" s="185" t="s">
        <v>390</v>
      </c>
      <c r="G318" s="13"/>
      <c r="H318" s="186">
        <v>38.284999999999997</v>
      </c>
      <c r="I318" s="187"/>
      <c r="J318" s="13"/>
      <c r="K318" s="13"/>
      <c r="L318" s="182"/>
      <c r="M318" s="188"/>
      <c r="N318" s="189"/>
      <c r="O318" s="189"/>
      <c r="P318" s="189"/>
      <c r="Q318" s="189"/>
      <c r="R318" s="189"/>
      <c r="S318" s="189"/>
      <c r="T318" s="190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184" t="s">
        <v>144</v>
      </c>
      <c r="AU318" s="184" t="s">
        <v>89</v>
      </c>
      <c r="AV318" s="13" t="s">
        <v>89</v>
      </c>
      <c r="AW318" s="13" t="s">
        <v>37</v>
      </c>
      <c r="AX318" s="13" t="s">
        <v>82</v>
      </c>
      <c r="AY318" s="184" t="s">
        <v>135</v>
      </c>
    </row>
    <row r="319" s="13" customFormat="1">
      <c r="A319" s="13"/>
      <c r="B319" s="182"/>
      <c r="C319" s="13"/>
      <c r="D319" s="183" t="s">
        <v>144</v>
      </c>
      <c r="E319" s="184" t="s">
        <v>1</v>
      </c>
      <c r="F319" s="185" t="s">
        <v>340</v>
      </c>
      <c r="G319" s="13"/>
      <c r="H319" s="186">
        <v>72.849999999999994</v>
      </c>
      <c r="I319" s="187"/>
      <c r="J319" s="13"/>
      <c r="K319" s="13"/>
      <c r="L319" s="182"/>
      <c r="M319" s="188"/>
      <c r="N319" s="189"/>
      <c r="O319" s="189"/>
      <c r="P319" s="189"/>
      <c r="Q319" s="189"/>
      <c r="R319" s="189"/>
      <c r="S319" s="189"/>
      <c r="T319" s="190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184" t="s">
        <v>144</v>
      </c>
      <c r="AU319" s="184" t="s">
        <v>89</v>
      </c>
      <c r="AV319" s="13" t="s">
        <v>89</v>
      </c>
      <c r="AW319" s="13" t="s">
        <v>37</v>
      </c>
      <c r="AX319" s="13" t="s">
        <v>82</v>
      </c>
      <c r="AY319" s="184" t="s">
        <v>135</v>
      </c>
    </row>
    <row r="320" s="14" customFormat="1">
      <c r="A320" s="14"/>
      <c r="B320" s="191"/>
      <c r="C320" s="14"/>
      <c r="D320" s="183" t="s">
        <v>144</v>
      </c>
      <c r="E320" s="192" t="s">
        <v>1</v>
      </c>
      <c r="F320" s="193" t="s">
        <v>153</v>
      </c>
      <c r="G320" s="14"/>
      <c r="H320" s="194">
        <v>343.90200000000004</v>
      </c>
      <c r="I320" s="195"/>
      <c r="J320" s="14"/>
      <c r="K320" s="14"/>
      <c r="L320" s="191"/>
      <c r="M320" s="196"/>
      <c r="N320" s="197"/>
      <c r="O320" s="197"/>
      <c r="P320" s="197"/>
      <c r="Q320" s="197"/>
      <c r="R320" s="197"/>
      <c r="S320" s="197"/>
      <c r="T320" s="198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192" t="s">
        <v>144</v>
      </c>
      <c r="AU320" s="192" t="s">
        <v>89</v>
      </c>
      <c r="AV320" s="14" t="s">
        <v>142</v>
      </c>
      <c r="AW320" s="14" t="s">
        <v>37</v>
      </c>
      <c r="AX320" s="14" t="s">
        <v>87</v>
      </c>
      <c r="AY320" s="192" t="s">
        <v>135</v>
      </c>
    </row>
    <row r="321" s="2" customFormat="1" ht="24.15" customHeight="1">
      <c r="A321" s="38"/>
      <c r="B321" s="167"/>
      <c r="C321" s="168" t="s">
        <v>391</v>
      </c>
      <c r="D321" s="168" t="s">
        <v>138</v>
      </c>
      <c r="E321" s="169" t="s">
        <v>392</v>
      </c>
      <c r="F321" s="170" t="s">
        <v>393</v>
      </c>
      <c r="G321" s="171" t="s">
        <v>156</v>
      </c>
      <c r="H321" s="172">
        <v>251.393</v>
      </c>
      <c r="I321" s="173"/>
      <c r="J321" s="174">
        <f>ROUND(I321*H321,2)</f>
        <v>0</v>
      </c>
      <c r="K321" s="175"/>
      <c r="L321" s="39"/>
      <c r="M321" s="176" t="s">
        <v>1</v>
      </c>
      <c r="N321" s="177" t="s">
        <v>47</v>
      </c>
      <c r="O321" s="77"/>
      <c r="P321" s="178">
        <f>O321*H321</f>
        <v>0</v>
      </c>
      <c r="Q321" s="178">
        <v>0.00088000000000000003</v>
      </c>
      <c r="R321" s="178">
        <f>Q321*H321</f>
        <v>0.22122584000000001</v>
      </c>
      <c r="S321" s="178">
        <v>0</v>
      </c>
      <c r="T321" s="179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180" t="s">
        <v>250</v>
      </c>
      <c r="AT321" s="180" t="s">
        <v>138</v>
      </c>
      <c r="AU321" s="180" t="s">
        <v>89</v>
      </c>
      <c r="AY321" s="19" t="s">
        <v>135</v>
      </c>
      <c r="BE321" s="181">
        <f>IF(N321="základní",J321,0)</f>
        <v>0</v>
      </c>
      <c r="BF321" s="181">
        <f>IF(N321="snížená",J321,0)</f>
        <v>0</v>
      </c>
      <c r="BG321" s="181">
        <f>IF(N321="zákl. přenesená",J321,0)</f>
        <v>0</v>
      </c>
      <c r="BH321" s="181">
        <f>IF(N321="sníž. přenesená",J321,0)</f>
        <v>0</v>
      </c>
      <c r="BI321" s="181">
        <f>IF(N321="nulová",J321,0)</f>
        <v>0</v>
      </c>
      <c r="BJ321" s="19" t="s">
        <v>87</v>
      </c>
      <c r="BK321" s="181">
        <f>ROUND(I321*H321,2)</f>
        <v>0</v>
      </c>
      <c r="BL321" s="19" t="s">
        <v>250</v>
      </c>
      <c r="BM321" s="180" t="s">
        <v>394</v>
      </c>
    </row>
    <row r="322" s="13" customFormat="1">
      <c r="A322" s="13"/>
      <c r="B322" s="182"/>
      <c r="C322" s="13"/>
      <c r="D322" s="183" t="s">
        <v>144</v>
      </c>
      <c r="E322" s="184" t="s">
        <v>1</v>
      </c>
      <c r="F322" s="185" t="s">
        <v>395</v>
      </c>
      <c r="G322" s="13"/>
      <c r="H322" s="186">
        <v>251.393</v>
      </c>
      <c r="I322" s="187"/>
      <c r="J322" s="13"/>
      <c r="K322" s="13"/>
      <c r="L322" s="182"/>
      <c r="M322" s="188"/>
      <c r="N322" s="189"/>
      <c r="O322" s="189"/>
      <c r="P322" s="189"/>
      <c r="Q322" s="189"/>
      <c r="R322" s="189"/>
      <c r="S322" s="189"/>
      <c r="T322" s="190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184" t="s">
        <v>144</v>
      </c>
      <c r="AU322" s="184" t="s">
        <v>89</v>
      </c>
      <c r="AV322" s="13" t="s">
        <v>89</v>
      </c>
      <c r="AW322" s="13" t="s">
        <v>37</v>
      </c>
      <c r="AX322" s="13" t="s">
        <v>87</v>
      </c>
      <c r="AY322" s="184" t="s">
        <v>135</v>
      </c>
    </row>
    <row r="323" s="2" customFormat="1" ht="49.05" customHeight="1">
      <c r="A323" s="38"/>
      <c r="B323" s="167"/>
      <c r="C323" s="214" t="s">
        <v>314</v>
      </c>
      <c r="D323" s="214" t="s">
        <v>242</v>
      </c>
      <c r="E323" s="215" t="s">
        <v>331</v>
      </c>
      <c r="F323" s="216" t="s">
        <v>332</v>
      </c>
      <c r="G323" s="217" t="s">
        <v>156</v>
      </c>
      <c r="H323" s="218">
        <v>292.99900000000002</v>
      </c>
      <c r="I323" s="219"/>
      <c r="J323" s="220">
        <f>ROUND(I323*H323,2)</f>
        <v>0</v>
      </c>
      <c r="K323" s="221"/>
      <c r="L323" s="222"/>
      <c r="M323" s="223" t="s">
        <v>1</v>
      </c>
      <c r="N323" s="224" t="s">
        <v>47</v>
      </c>
      <c r="O323" s="77"/>
      <c r="P323" s="178">
        <f>O323*H323</f>
        <v>0</v>
      </c>
      <c r="Q323" s="178">
        <v>0.0054000000000000003</v>
      </c>
      <c r="R323" s="178">
        <f>Q323*H323</f>
        <v>1.5821946000000002</v>
      </c>
      <c r="S323" s="178">
        <v>0</v>
      </c>
      <c r="T323" s="179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180" t="s">
        <v>314</v>
      </c>
      <c r="AT323" s="180" t="s">
        <v>242</v>
      </c>
      <c r="AU323" s="180" t="s">
        <v>89</v>
      </c>
      <c r="AY323" s="19" t="s">
        <v>135</v>
      </c>
      <c r="BE323" s="181">
        <f>IF(N323="základní",J323,0)</f>
        <v>0</v>
      </c>
      <c r="BF323" s="181">
        <f>IF(N323="snížená",J323,0)</f>
        <v>0</v>
      </c>
      <c r="BG323" s="181">
        <f>IF(N323="zákl. přenesená",J323,0)</f>
        <v>0</v>
      </c>
      <c r="BH323" s="181">
        <f>IF(N323="sníž. přenesená",J323,0)</f>
        <v>0</v>
      </c>
      <c r="BI323" s="181">
        <f>IF(N323="nulová",J323,0)</f>
        <v>0</v>
      </c>
      <c r="BJ323" s="19" t="s">
        <v>87</v>
      </c>
      <c r="BK323" s="181">
        <f>ROUND(I323*H323,2)</f>
        <v>0</v>
      </c>
      <c r="BL323" s="19" t="s">
        <v>250</v>
      </c>
      <c r="BM323" s="180" t="s">
        <v>396</v>
      </c>
    </row>
    <row r="324" s="13" customFormat="1">
      <c r="A324" s="13"/>
      <c r="B324" s="182"/>
      <c r="C324" s="13"/>
      <c r="D324" s="183" t="s">
        <v>144</v>
      </c>
      <c r="E324" s="13"/>
      <c r="F324" s="185" t="s">
        <v>397</v>
      </c>
      <c r="G324" s="13"/>
      <c r="H324" s="186">
        <v>292.99900000000002</v>
      </c>
      <c r="I324" s="187"/>
      <c r="J324" s="13"/>
      <c r="K324" s="13"/>
      <c r="L324" s="182"/>
      <c r="M324" s="188"/>
      <c r="N324" s="189"/>
      <c r="O324" s="189"/>
      <c r="P324" s="189"/>
      <c r="Q324" s="189"/>
      <c r="R324" s="189"/>
      <c r="S324" s="189"/>
      <c r="T324" s="190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184" t="s">
        <v>144</v>
      </c>
      <c r="AU324" s="184" t="s">
        <v>89</v>
      </c>
      <c r="AV324" s="13" t="s">
        <v>89</v>
      </c>
      <c r="AW324" s="13" t="s">
        <v>3</v>
      </c>
      <c r="AX324" s="13" t="s">
        <v>87</v>
      </c>
      <c r="AY324" s="184" t="s">
        <v>135</v>
      </c>
    </row>
    <row r="325" s="2" customFormat="1" ht="24.15" customHeight="1">
      <c r="A325" s="38"/>
      <c r="B325" s="167"/>
      <c r="C325" s="168" t="s">
        <v>398</v>
      </c>
      <c r="D325" s="168" t="s">
        <v>138</v>
      </c>
      <c r="E325" s="169" t="s">
        <v>399</v>
      </c>
      <c r="F325" s="170" t="s">
        <v>400</v>
      </c>
      <c r="G325" s="171" t="s">
        <v>156</v>
      </c>
      <c r="H325" s="172">
        <v>130.73500000000001</v>
      </c>
      <c r="I325" s="173"/>
      <c r="J325" s="174">
        <f>ROUND(I325*H325,2)</f>
        <v>0</v>
      </c>
      <c r="K325" s="175"/>
      <c r="L325" s="39"/>
      <c r="M325" s="176" t="s">
        <v>1</v>
      </c>
      <c r="N325" s="177" t="s">
        <v>47</v>
      </c>
      <c r="O325" s="77"/>
      <c r="P325" s="178">
        <f>O325*H325</f>
        <v>0</v>
      </c>
      <c r="Q325" s="178">
        <v>0.00019000000000000001</v>
      </c>
      <c r="R325" s="178">
        <f>Q325*H325</f>
        <v>0.024839650000000005</v>
      </c>
      <c r="S325" s="178">
        <v>0</v>
      </c>
      <c r="T325" s="179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180" t="s">
        <v>250</v>
      </c>
      <c r="AT325" s="180" t="s">
        <v>138</v>
      </c>
      <c r="AU325" s="180" t="s">
        <v>89</v>
      </c>
      <c r="AY325" s="19" t="s">
        <v>135</v>
      </c>
      <c r="BE325" s="181">
        <f>IF(N325="základní",J325,0)</f>
        <v>0</v>
      </c>
      <c r="BF325" s="181">
        <f>IF(N325="snížená",J325,0)</f>
        <v>0</v>
      </c>
      <c r="BG325" s="181">
        <f>IF(N325="zákl. přenesená",J325,0)</f>
        <v>0</v>
      </c>
      <c r="BH325" s="181">
        <f>IF(N325="sníž. přenesená",J325,0)</f>
        <v>0</v>
      </c>
      <c r="BI325" s="181">
        <f>IF(N325="nulová",J325,0)</f>
        <v>0</v>
      </c>
      <c r="BJ325" s="19" t="s">
        <v>87</v>
      </c>
      <c r="BK325" s="181">
        <f>ROUND(I325*H325,2)</f>
        <v>0</v>
      </c>
      <c r="BL325" s="19" t="s">
        <v>250</v>
      </c>
      <c r="BM325" s="180" t="s">
        <v>401</v>
      </c>
    </row>
    <row r="326" s="13" customFormat="1">
      <c r="A326" s="13"/>
      <c r="B326" s="182"/>
      <c r="C326" s="13"/>
      <c r="D326" s="183" t="s">
        <v>144</v>
      </c>
      <c r="E326" s="184" t="s">
        <v>1</v>
      </c>
      <c r="F326" s="185" t="s">
        <v>402</v>
      </c>
      <c r="G326" s="13"/>
      <c r="H326" s="186">
        <v>43.584000000000003</v>
      </c>
      <c r="I326" s="187"/>
      <c r="J326" s="13"/>
      <c r="K326" s="13"/>
      <c r="L326" s="182"/>
      <c r="M326" s="188"/>
      <c r="N326" s="189"/>
      <c r="O326" s="189"/>
      <c r="P326" s="189"/>
      <c r="Q326" s="189"/>
      <c r="R326" s="189"/>
      <c r="S326" s="189"/>
      <c r="T326" s="190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184" t="s">
        <v>144</v>
      </c>
      <c r="AU326" s="184" t="s">
        <v>89</v>
      </c>
      <c r="AV326" s="13" t="s">
        <v>89</v>
      </c>
      <c r="AW326" s="13" t="s">
        <v>37</v>
      </c>
      <c r="AX326" s="13" t="s">
        <v>82</v>
      </c>
      <c r="AY326" s="184" t="s">
        <v>135</v>
      </c>
    </row>
    <row r="327" s="13" customFormat="1">
      <c r="A327" s="13"/>
      <c r="B327" s="182"/>
      <c r="C327" s="13"/>
      <c r="D327" s="183" t="s">
        <v>144</v>
      </c>
      <c r="E327" s="184" t="s">
        <v>1</v>
      </c>
      <c r="F327" s="185" t="s">
        <v>403</v>
      </c>
      <c r="G327" s="13"/>
      <c r="H327" s="186">
        <v>5.7800000000000002</v>
      </c>
      <c r="I327" s="187"/>
      <c r="J327" s="13"/>
      <c r="K327" s="13"/>
      <c r="L327" s="182"/>
      <c r="M327" s="188"/>
      <c r="N327" s="189"/>
      <c r="O327" s="189"/>
      <c r="P327" s="189"/>
      <c r="Q327" s="189"/>
      <c r="R327" s="189"/>
      <c r="S327" s="189"/>
      <c r="T327" s="190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184" t="s">
        <v>144</v>
      </c>
      <c r="AU327" s="184" t="s">
        <v>89</v>
      </c>
      <c r="AV327" s="13" t="s">
        <v>89</v>
      </c>
      <c r="AW327" s="13" t="s">
        <v>37</v>
      </c>
      <c r="AX327" s="13" t="s">
        <v>82</v>
      </c>
      <c r="AY327" s="184" t="s">
        <v>135</v>
      </c>
    </row>
    <row r="328" s="13" customFormat="1">
      <c r="A328" s="13"/>
      <c r="B328" s="182"/>
      <c r="C328" s="13"/>
      <c r="D328" s="183" t="s">
        <v>144</v>
      </c>
      <c r="E328" s="184" t="s">
        <v>1</v>
      </c>
      <c r="F328" s="185" t="s">
        <v>404</v>
      </c>
      <c r="G328" s="13"/>
      <c r="H328" s="186">
        <v>20.122</v>
      </c>
      <c r="I328" s="187"/>
      <c r="J328" s="13"/>
      <c r="K328" s="13"/>
      <c r="L328" s="182"/>
      <c r="M328" s="188"/>
      <c r="N328" s="189"/>
      <c r="O328" s="189"/>
      <c r="P328" s="189"/>
      <c r="Q328" s="189"/>
      <c r="R328" s="189"/>
      <c r="S328" s="189"/>
      <c r="T328" s="190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184" t="s">
        <v>144</v>
      </c>
      <c r="AU328" s="184" t="s">
        <v>89</v>
      </c>
      <c r="AV328" s="13" t="s">
        <v>89</v>
      </c>
      <c r="AW328" s="13" t="s">
        <v>37</v>
      </c>
      <c r="AX328" s="13" t="s">
        <v>82</v>
      </c>
      <c r="AY328" s="184" t="s">
        <v>135</v>
      </c>
    </row>
    <row r="329" s="13" customFormat="1">
      <c r="A329" s="13"/>
      <c r="B329" s="182"/>
      <c r="C329" s="13"/>
      <c r="D329" s="183" t="s">
        <v>144</v>
      </c>
      <c r="E329" s="184" t="s">
        <v>1</v>
      </c>
      <c r="F329" s="185" t="s">
        <v>405</v>
      </c>
      <c r="G329" s="13"/>
      <c r="H329" s="186">
        <v>45.618000000000002</v>
      </c>
      <c r="I329" s="187"/>
      <c r="J329" s="13"/>
      <c r="K329" s="13"/>
      <c r="L329" s="182"/>
      <c r="M329" s="188"/>
      <c r="N329" s="189"/>
      <c r="O329" s="189"/>
      <c r="P329" s="189"/>
      <c r="Q329" s="189"/>
      <c r="R329" s="189"/>
      <c r="S329" s="189"/>
      <c r="T329" s="190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184" t="s">
        <v>144</v>
      </c>
      <c r="AU329" s="184" t="s">
        <v>89</v>
      </c>
      <c r="AV329" s="13" t="s">
        <v>89</v>
      </c>
      <c r="AW329" s="13" t="s">
        <v>37</v>
      </c>
      <c r="AX329" s="13" t="s">
        <v>82</v>
      </c>
      <c r="AY329" s="184" t="s">
        <v>135</v>
      </c>
    </row>
    <row r="330" s="13" customFormat="1">
      <c r="A330" s="13"/>
      <c r="B330" s="182"/>
      <c r="C330" s="13"/>
      <c r="D330" s="183" t="s">
        <v>144</v>
      </c>
      <c r="E330" s="184" t="s">
        <v>1</v>
      </c>
      <c r="F330" s="185" t="s">
        <v>406</v>
      </c>
      <c r="G330" s="13"/>
      <c r="H330" s="186">
        <v>15.631</v>
      </c>
      <c r="I330" s="187"/>
      <c r="J330" s="13"/>
      <c r="K330" s="13"/>
      <c r="L330" s="182"/>
      <c r="M330" s="188"/>
      <c r="N330" s="189"/>
      <c r="O330" s="189"/>
      <c r="P330" s="189"/>
      <c r="Q330" s="189"/>
      <c r="R330" s="189"/>
      <c r="S330" s="189"/>
      <c r="T330" s="190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184" t="s">
        <v>144</v>
      </c>
      <c r="AU330" s="184" t="s">
        <v>89</v>
      </c>
      <c r="AV330" s="13" t="s">
        <v>89</v>
      </c>
      <c r="AW330" s="13" t="s">
        <v>37</v>
      </c>
      <c r="AX330" s="13" t="s">
        <v>82</v>
      </c>
      <c r="AY330" s="184" t="s">
        <v>135</v>
      </c>
    </row>
    <row r="331" s="14" customFormat="1">
      <c r="A331" s="14"/>
      <c r="B331" s="191"/>
      <c r="C331" s="14"/>
      <c r="D331" s="183" t="s">
        <v>144</v>
      </c>
      <c r="E331" s="192" t="s">
        <v>1</v>
      </c>
      <c r="F331" s="193" t="s">
        <v>153</v>
      </c>
      <c r="G331" s="14"/>
      <c r="H331" s="194">
        <v>130.73500000000001</v>
      </c>
      <c r="I331" s="195"/>
      <c r="J331" s="14"/>
      <c r="K331" s="14"/>
      <c r="L331" s="191"/>
      <c r="M331" s="196"/>
      <c r="N331" s="197"/>
      <c r="O331" s="197"/>
      <c r="P331" s="197"/>
      <c r="Q331" s="197"/>
      <c r="R331" s="197"/>
      <c r="S331" s="197"/>
      <c r="T331" s="198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192" t="s">
        <v>144</v>
      </c>
      <c r="AU331" s="192" t="s">
        <v>89</v>
      </c>
      <c r="AV331" s="14" t="s">
        <v>142</v>
      </c>
      <c r="AW331" s="14" t="s">
        <v>37</v>
      </c>
      <c r="AX331" s="14" t="s">
        <v>87</v>
      </c>
      <c r="AY331" s="192" t="s">
        <v>135</v>
      </c>
    </row>
    <row r="332" s="2" customFormat="1" ht="24.15" customHeight="1">
      <c r="A332" s="38"/>
      <c r="B332" s="167"/>
      <c r="C332" s="214" t="s">
        <v>407</v>
      </c>
      <c r="D332" s="214" t="s">
        <v>242</v>
      </c>
      <c r="E332" s="215" t="s">
        <v>347</v>
      </c>
      <c r="F332" s="216" t="s">
        <v>348</v>
      </c>
      <c r="G332" s="217" t="s">
        <v>156</v>
      </c>
      <c r="H332" s="218">
        <v>152.37200000000001</v>
      </c>
      <c r="I332" s="219"/>
      <c r="J332" s="220">
        <f>ROUND(I332*H332,2)</f>
        <v>0</v>
      </c>
      <c r="K332" s="221"/>
      <c r="L332" s="222"/>
      <c r="M332" s="223" t="s">
        <v>1</v>
      </c>
      <c r="N332" s="224" t="s">
        <v>47</v>
      </c>
      <c r="O332" s="77"/>
      <c r="P332" s="178">
        <f>O332*H332</f>
        <v>0</v>
      </c>
      <c r="Q332" s="178">
        <v>0.0019</v>
      </c>
      <c r="R332" s="178">
        <f>Q332*H332</f>
        <v>0.28950680000000001</v>
      </c>
      <c r="S332" s="178">
        <v>0</v>
      </c>
      <c r="T332" s="179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180" t="s">
        <v>314</v>
      </c>
      <c r="AT332" s="180" t="s">
        <v>242</v>
      </c>
      <c r="AU332" s="180" t="s">
        <v>89</v>
      </c>
      <c r="AY332" s="19" t="s">
        <v>135</v>
      </c>
      <c r="BE332" s="181">
        <f>IF(N332="základní",J332,0)</f>
        <v>0</v>
      </c>
      <c r="BF332" s="181">
        <f>IF(N332="snížená",J332,0)</f>
        <v>0</v>
      </c>
      <c r="BG332" s="181">
        <f>IF(N332="zákl. přenesená",J332,0)</f>
        <v>0</v>
      </c>
      <c r="BH332" s="181">
        <f>IF(N332="sníž. přenesená",J332,0)</f>
        <v>0</v>
      </c>
      <c r="BI332" s="181">
        <f>IF(N332="nulová",J332,0)</f>
        <v>0</v>
      </c>
      <c r="BJ332" s="19" t="s">
        <v>87</v>
      </c>
      <c r="BK332" s="181">
        <f>ROUND(I332*H332,2)</f>
        <v>0</v>
      </c>
      <c r="BL332" s="19" t="s">
        <v>250</v>
      </c>
      <c r="BM332" s="180" t="s">
        <v>408</v>
      </c>
    </row>
    <row r="333" s="13" customFormat="1">
      <c r="A333" s="13"/>
      <c r="B333" s="182"/>
      <c r="C333" s="13"/>
      <c r="D333" s="183" t="s">
        <v>144</v>
      </c>
      <c r="E333" s="13"/>
      <c r="F333" s="185" t="s">
        <v>409</v>
      </c>
      <c r="G333" s="13"/>
      <c r="H333" s="186">
        <v>152.37200000000001</v>
      </c>
      <c r="I333" s="187"/>
      <c r="J333" s="13"/>
      <c r="K333" s="13"/>
      <c r="L333" s="182"/>
      <c r="M333" s="188"/>
      <c r="N333" s="189"/>
      <c r="O333" s="189"/>
      <c r="P333" s="189"/>
      <c r="Q333" s="189"/>
      <c r="R333" s="189"/>
      <c r="S333" s="189"/>
      <c r="T333" s="190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184" t="s">
        <v>144</v>
      </c>
      <c r="AU333" s="184" t="s">
        <v>89</v>
      </c>
      <c r="AV333" s="13" t="s">
        <v>89</v>
      </c>
      <c r="AW333" s="13" t="s">
        <v>3</v>
      </c>
      <c r="AX333" s="13" t="s">
        <v>87</v>
      </c>
      <c r="AY333" s="184" t="s">
        <v>135</v>
      </c>
    </row>
    <row r="334" s="2" customFormat="1" ht="33" customHeight="1">
      <c r="A334" s="38"/>
      <c r="B334" s="167"/>
      <c r="C334" s="168" t="s">
        <v>410</v>
      </c>
      <c r="D334" s="168" t="s">
        <v>138</v>
      </c>
      <c r="E334" s="169" t="s">
        <v>411</v>
      </c>
      <c r="F334" s="170" t="s">
        <v>412</v>
      </c>
      <c r="G334" s="171" t="s">
        <v>200</v>
      </c>
      <c r="H334" s="172">
        <v>3</v>
      </c>
      <c r="I334" s="173"/>
      <c r="J334" s="174">
        <f>ROUND(I334*H334,2)</f>
        <v>0</v>
      </c>
      <c r="K334" s="175"/>
      <c r="L334" s="39"/>
      <c r="M334" s="176" t="s">
        <v>1</v>
      </c>
      <c r="N334" s="177" t="s">
        <v>47</v>
      </c>
      <c r="O334" s="77"/>
      <c r="P334" s="178">
        <f>O334*H334</f>
        <v>0</v>
      </c>
      <c r="Q334" s="178">
        <v>0.0074999999999999997</v>
      </c>
      <c r="R334" s="178">
        <f>Q334*H334</f>
        <v>0.022499999999999999</v>
      </c>
      <c r="S334" s="178">
        <v>0</v>
      </c>
      <c r="T334" s="179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180" t="s">
        <v>250</v>
      </c>
      <c r="AT334" s="180" t="s">
        <v>138</v>
      </c>
      <c r="AU334" s="180" t="s">
        <v>89</v>
      </c>
      <c r="AY334" s="19" t="s">
        <v>135</v>
      </c>
      <c r="BE334" s="181">
        <f>IF(N334="základní",J334,0)</f>
        <v>0</v>
      </c>
      <c r="BF334" s="181">
        <f>IF(N334="snížená",J334,0)</f>
        <v>0</v>
      </c>
      <c r="BG334" s="181">
        <f>IF(N334="zákl. přenesená",J334,0)</f>
        <v>0</v>
      </c>
      <c r="BH334" s="181">
        <f>IF(N334="sníž. přenesená",J334,0)</f>
        <v>0</v>
      </c>
      <c r="BI334" s="181">
        <f>IF(N334="nulová",J334,0)</f>
        <v>0</v>
      </c>
      <c r="BJ334" s="19" t="s">
        <v>87</v>
      </c>
      <c r="BK334" s="181">
        <f>ROUND(I334*H334,2)</f>
        <v>0</v>
      </c>
      <c r="BL334" s="19" t="s">
        <v>250</v>
      </c>
      <c r="BM334" s="180" t="s">
        <v>413</v>
      </c>
    </row>
    <row r="335" s="13" customFormat="1">
      <c r="A335" s="13"/>
      <c r="B335" s="182"/>
      <c r="C335" s="13"/>
      <c r="D335" s="183" t="s">
        <v>144</v>
      </c>
      <c r="E335" s="184" t="s">
        <v>1</v>
      </c>
      <c r="F335" s="185" t="s">
        <v>414</v>
      </c>
      <c r="G335" s="13"/>
      <c r="H335" s="186">
        <v>3</v>
      </c>
      <c r="I335" s="187"/>
      <c r="J335" s="13"/>
      <c r="K335" s="13"/>
      <c r="L335" s="182"/>
      <c r="M335" s="188"/>
      <c r="N335" s="189"/>
      <c r="O335" s="189"/>
      <c r="P335" s="189"/>
      <c r="Q335" s="189"/>
      <c r="R335" s="189"/>
      <c r="S335" s="189"/>
      <c r="T335" s="190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184" t="s">
        <v>144</v>
      </c>
      <c r="AU335" s="184" t="s">
        <v>89</v>
      </c>
      <c r="AV335" s="13" t="s">
        <v>89</v>
      </c>
      <c r="AW335" s="13" t="s">
        <v>37</v>
      </c>
      <c r="AX335" s="13" t="s">
        <v>87</v>
      </c>
      <c r="AY335" s="184" t="s">
        <v>135</v>
      </c>
    </row>
    <row r="336" s="2" customFormat="1" ht="24.15" customHeight="1">
      <c r="A336" s="38"/>
      <c r="B336" s="167"/>
      <c r="C336" s="214" t="s">
        <v>415</v>
      </c>
      <c r="D336" s="214" t="s">
        <v>242</v>
      </c>
      <c r="E336" s="215" t="s">
        <v>416</v>
      </c>
      <c r="F336" s="216" t="s">
        <v>417</v>
      </c>
      <c r="G336" s="217" t="s">
        <v>200</v>
      </c>
      <c r="H336" s="218">
        <v>3</v>
      </c>
      <c r="I336" s="219"/>
      <c r="J336" s="220">
        <f>ROUND(I336*H336,2)</f>
        <v>0</v>
      </c>
      <c r="K336" s="221"/>
      <c r="L336" s="222"/>
      <c r="M336" s="223" t="s">
        <v>1</v>
      </c>
      <c r="N336" s="224" t="s">
        <v>47</v>
      </c>
      <c r="O336" s="77"/>
      <c r="P336" s="178">
        <f>O336*H336</f>
        <v>0</v>
      </c>
      <c r="Q336" s="178">
        <v>0.00029999999999999997</v>
      </c>
      <c r="R336" s="178">
        <f>Q336*H336</f>
        <v>0.00089999999999999998</v>
      </c>
      <c r="S336" s="178">
        <v>0</v>
      </c>
      <c r="T336" s="179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180" t="s">
        <v>314</v>
      </c>
      <c r="AT336" s="180" t="s">
        <v>242</v>
      </c>
      <c r="AU336" s="180" t="s">
        <v>89</v>
      </c>
      <c r="AY336" s="19" t="s">
        <v>135</v>
      </c>
      <c r="BE336" s="181">
        <f>IF(N336="základní",J336,0)</f>
        <v>0</v>
      </c>
      <c r="BF336" s="181">
        <f>IF(N336="snížená",J336,0)</f>
        <v>0</v>
      </c>
      <c r="BG336" s="181">
        <f>IF(N336="zákl. přenesená",J336,0)</f>
        <v>0</v>
      </c>
      <c r="BH336" s="181">
        <f>IF(N336="sníž. přenesená",J336,0)</f>
        <v>0</v>
      </c>
      <c r="BI336" s="181">
        <f>IF(N336="nulová",J336,0)</f>
        <v>0</v>
      </c>
      <c r="BJ336" s="19" t="s">
        <v>87</v>
      </c>
      <c r="BK336" s="181">
        <f>ROUND(I336*H336,2)</f>
        <v>0</v>
      </c>
      <c r="BL336" s="19" t="s">
        <v>250</v>
      </c>
      <c r="BM336" s="180" t="s">
        <v>418</v>
      </c>
    </row>
    <row r="337" s="2" customFormat="1" ht="24.15" customHeight="1">
      <c r="A337" s="38"/>
      <c r="B337" s="167"/>
      <c r="C337" s="168" t="s">
        <v>419</v>
      </c>
      <c r="D337" s="168" t="s">
        <v>138</v>
      </c>
      <c r="E337" s="169" t="s">
        <v>420</v>
      </c>
      <c r="F337" s="170" t="s">
        <v>421</v>
      </c>
      <c r="G337" s="171" t="s">
        <v>236</v>
      </c>
      <c r="H337" s="172">
        <v>131.31999999999999</v>
      </c>
      <c r="I337" s="173"/>
      <c r="J337" s="174">
        <f>ROUND(I337*H337,2)</f>
        <v>0</v>
      </c>
      <c r="K337" s="175"/>
      <c r="L337" s="39"/>
      <c r="M337" s="176" t="s">
        <v>1</v>
      </c>
      <c r="N337" s="177" t="s">
        <v>47</v>
      </c>
      <c r="O337" s="77"/>
      <c r="P337" s="178">
        <f>O337*H337</f>
        <v>0</v>
      </c>
      <c r="Q337" s="178">
        <v>0.00029999999999999997</v>
      </c>
      <c r="R337" s="178">
        <f>Q337*H337</f>
        <v>0.039395999999999994</v>
      </c>
      <c r="S337" s="178">
        <v>0</v>
      </c>
      <c r="T337" s="179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180" t="s">
        <v>250</v>
      </c>
      <c r="AT337" s="180" t="s">
        <v>138</v>
      </c>
      <c r="AU337" s="180" t="s">
        <v>89</v>
      </c>
      <c r="AY337" s="19" t="s">
        <v>135</v>
      </c>
      <c r="BE337" s="181">
        <f>IF(N337="základní",J337,0)</f>
        <v>0</v>
      </c>
      <c r="BF337" s="181">
        <f>IF(N337="snížená",J337,0)</f>
        <v>0</v>
      </c>
      <c r="BG337" s="181">
        <f>IF(N337="zákl. přenesená",J337,0)</f>
        <v>0</v>
      </c>
      <c r="BH337" s="181">
        <f>IF(N337="sníž. přenesená",J337,0)</f>
        <v>0</v>
      </c>
      <c r="BI337" s="181">
        <f>IF(N337="nulová",J337,0)</f>
        <v>0</v>
      </c>
      <c r="BJ337" s="19" t="s">
        <v>87</v>
      </c>
      <c r="BK337" s="181">
        <f>ROUND(I337*H337,2)</f>
        <v>0</v>
      </c>
      <c r="BL337" s="19" t="s">
        <v>250</v>
      </c>
      <c r="BM337" s="180" t="s">
        <v>422</v>
      </c>
    </row>
    <row r="338" s="15" customFormat="1">
      <c r="A338" s="15"/>
      <c r="B338" s="199"/>
      <c r="C338" s="15"/>
      <c r="D338" s="183" t="s">
        <v>144</v>
      </c>
      <c r="E338" s="200" t="s">
        <v>1</v>
      </c>
      <c r="F338" s="201" t="s">
        <v>423</v>
      </c>
      <c r="G338" s="15"/>
      <c r="H338" s="200" t="s">
        <v>1</v>
      </c>
      <c r="I338" s="202"/>
      <c r="J338" s="15"/>
      <c r="K338" s="15"/>
      <c r="L338" s="199"/>
      <c r="M338" s="203"/>
      <c r="N338" s="204"/>
      <c r="O338" s="204"/>
      <c r="P338" s="204"/>
      <c r="Q338" s="204"/>
      <c r="R338" s="204"/>
      <c r="S338" s="204"/>
      <c r="T338" s="205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00" t="s">
        <v>144</v>
      </c>
      <c r="AU338" s="200" t="s">
        <v>89</v>
      </c>
      <c r="AV338" s="15" t="s">
        <v>87</v>
      </c>
      <c r="AW338" s="15" t="s">
        <v>37</v>
      </c>
      <c r="AX338" s="15" t="s">
        <v>82</v>
      </c>
      <c r="AY338" s="200" t="s">
        <v>135</v>
      </c>
    </row>
    <row r="339" s="13" customFormat="1">
      <c r="A339" s="13"/>
      <c r="B339" s="182"/>
      <c r="C339" s="13"/>
      <c r="D339" s="183" t="s">
        <v>144</v>
      </c>
      <c r="E339" s="184" t="s">
        <v>1</v>
      </c>
      <c r="F339" s="185" t="s">
        <v>424</v>
      </c>
      <c r="G339" s="13"/>
      <c r="H339" s="186">
        <v>15.85</v>
      </c>
      <c r="I339" s="187"/>
      <c r="J339" s="13"/>
      <c r="K339" s="13"/>
      <c r="L339" s="182"/>
      <c r="M339" s="188"/>
      <c r="N339" s="189"/>
      <c r="O339" s="189"/>
      <c r="P339" s="189"/>
      <c r="Q339" s="189"/>
      <c r="R339" s="189"/>
      <c r="S339" s="189"/>
      <c r="T339" s="190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184" t="s">
        <v>144</v>
      </c>
      <c r="AU339" s="184" t="s">
        <v>89</v>
      </c>
      <c r="AV339" s="13" t="s">
        <v>89</v>
      </c>
      <c r="AW339" s="13" t="s">
        <v>37</v>
      </c>
      <c r="AX339" s="13" t="s">
        <v>82</v>
      </c>
      <c r="AY339" s="184" t="s">
        <v>135</v>
      </c>
    </row>
    <row r="340" s="13" customFormat="1">
      <c r="A340" s="13"/>
      <c r="B340" s="182"/>
      <c r="C340" s="13"/>
      <c r="D340" s="183" t="s">
        <v>144</v>
      </c>
      <c r="E340" s="184" t="s">
        <v>1</v>
      </c>
      <c r="F340" s="185" t="s">
        <v>425</v>
      </c>
      <c r="G340" s="13"/>
      <c r="H340" s="186">
        <v>26.484999999999999</v>
      </c>
      <c r="I340" s="187"/>
      <c r="J340" s="13"/>
      <c r="K340" s="13"/>
      <c r="L340" s="182"/>
      <c r="M340" s="188"/>
      <c r="N340" s="189"/>
      <c r="O340" s="189"/>
      <c r="P340" s="189"/>
      <c r="Q340" s="189"/>
      <c r="R340" s="189"/>
      <c r="S340" s="189"/>
      <c r="T340" s="190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184" t="s">
        <v>144</v>
      </c>
      <c r="AU340" s="184" t="s">
        <v>89</v>
      </c>
      <c r="AV340" s="13" t="s">
        <v>89</v>
      </c>
      <c r="AW340" s="13" t="s">
        <v>37</v>
      </c>
      <c r="AX340" s="13" t="s">
        <v>82</v>
      </c>
      <c r="AY340" s="184" t="s">
        <v>135</v>
      </c>
    </row>
    <row r="341" s="13" customFormat="1">
      <c r="A341" s="13"/>
      <c r="B341" s="182"/>
      <c r="C341" s="13"/>
      <c r="D341" s="183" t="s">
        <v>144</v>
      </c>
      <c r="E341" s="184" t="s">
        <v>1</v>
      </c>
      <c r="F341" s="185" t="s">
        <v>426</v>
      </c>
      <c r="G341" s="13"/>
      <c r="H341" s="186">
        <v>53.82</v>
      </c>
      <c r="I341" s="187"/>
      <c r="J341" s="13"/>
      <c r="K341" s="13"/>
      <c r="L341" s="182"/>
      <c r="M341" s="188"/>
      <c r="N341" s="189"/>
      <c r="O341" s="189"/>
      <c r="P341" s="189"/>
      <c r="Q341" s="189"/>
      <c r="R341" s="189"/>
      <c r="S341" s="189"/>
      <c r="T341" s="190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184" t="s">
        <v>144</v>
      </c>
      <c r="AU341" s="184" t="s">
        <v>89</v>
      </c>
      <c r="AV341" s="13" t="s">
        <v>89</v>
      </c>
      <c r="AW341" s="13" t="s">
        <v>37</v>
      </c>
      <c r="AX341" s="13" t="s">
        <v>82</v>
      </c>
      <c r="AY341" s="184" t="s">
        <v>135</v>
      </c>
    </row>
    <row r="342" s="13" customFormat="1">
      <c r="A342" s="13"/>
      <c r="B342" s="182"/>
      <c r="C342" s="13"/>
      <c r="D342" s="183" t="s">
        <v>144</v>
      </c>
      <c r="E342" s="184" t="s">
        <v>1</v>
      </c>
      <c r="F342" s="185" t="s">
        <v>427</v>
      </c>
      <c r="G342" s="13"/>
      <c r="H342" s="186">
        <v>13.779999999999999</v>
      </c>
      <c r="I342" s="187"/>
      <c r="J342" s="13"/>
      <c r="K342" s="13"/>
      <c r="L342" s="182"/>
      <c r="M342" s="188"/>
      <c r="N342" s="189"/>
      <c r="O342" s="189"/>
      <c r="P342" s="189"/>
      <c r="Q342" s="189"/>
      <c r="R342" s="189"/>
      <c r="S342" s="189"/>
      <c r="T342" s="190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184" t="s">
        <v>144</v>
      </c>
      <c r="AU342" s="184" t="s">
        <v>89</v>
      </c>
      <c r="AV342" s="13" t="s">
        <v>89</v>
      </c>
      <c r="AW342" s="13" t="s">
        <v>37</v>
      </c>
      <c r="AX342" s="13" t="s">
        <v>82</v>
      </c>
      <c r="AY342" s="184" t="s">
        <v>135</v>
      </c>
    </row>
    <row r="343" s="13" customFormat="1">
      <c r="A343" s="13"/>
      <c r="B343" s="182"/>
      <c r="C343" s="13"/>
      <c r="D343" s="183" t="s">
        <v>144</v>
      </c>
      <c r="E343" s="184" t="s">
        <v>1</v>
      </c>
      <c r="F343" s="185" t="s">
        <v>428</v>
      </c>
      <c r="G343" s="13"/>
      <c r="H343" s="186">
        <v>11.460000000000001</v>
      </c>
      <c r="I343" s="187"/>
      <c r="J343" s="13"/>
      <c r="K343" s="13"/>
      <c r="L343" s="182"/>
      <c r="M343" s="188"/>
      <c r="N343" s="189"/>
      <c r="O343" s="189"/>
      <c r="P343" s="189"/>
      <c r="Q343" s="189"/>
      <c r="R343" s="189"/>
      <c r="S343" s="189"/>
      <c r="T343" s="190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184" t="s">
        <v>144</v>
      </c>
      <c r="AU343" s="184" t="s">
        <v>89</v>
      </c>
      <c r="AV343" s="13" t="s">
        <v>89</v>
      </c>
      <c r="AW343" s="13" t="s">
        <v>37</v>
      </c>
      <c r="AX343" s="13" t="s">
        <v>82</v>
      </c>
      <c r="AY343" s="184" t="s">
        <v>135</v>
      </c>
    </row>
    <row r="344" s="13" customFormat="1">
      <c r="A344" s="13"/>
      <c r="B344" s="182"/>
      <c r="C344" s="13"/>
      <c r="D344" s="183" t="s">
        <v>144</v>
      </c>
      <c r="E344" s="184" t="s">
        <v>1</v>
      </c>
      <c r="F344" s="185" t="s">
        <v>429</v>
      </c>
      <c r="G344" s="13"/>
      <c r="H344" s="186">
        <v>9.9250000000000007</v>
      </c>
      <c r="I344" s="187"/>
      <c r="J344" s="13"/>
      <c r="K344" s="13"/>
      <c r="L344" s="182"/>
      <c r="M344" s="188"/>
      <c r="N344" s="189"/>
      <c r="O344" s="189"/>
      <c r="P344" s="189"/>
      <c r="Q344" s="189"/>
      <c r="R344" s="189"/>
      <c r="S344" s="189"/>
      <c r="T344" s="190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184" t="s">
        <v>144</v>
      </c>
      <c r="AU344" s="184" t="s">
        <v>89</v>
      </c>
      <c r="AV344" s="13" t="s">
        <v>89</v>
      </c>
      <c r="AW344" s="13" t="s">
        <v>37</v>
      </c>
      <c r="AX344" s="13" t="s">
        <v>82</v>
      </c>
      <c r="AY344" s="184" t="s">
        <v>135</v>
      </c>
    </row>
    <row r="345" s="14" customFormat="1">
      <c r="A345" s="14"/>
      <c r="B345" s="191"/>
      <c r="C345" s="14"/>
      <c r="D345" s="183" t="s">
        <v>144</v>
      </c>
      <c r="E345" s="192" t="s">
        <v>1</v>
      </c>
      <c r="F345" s="193" t="s">
        <v>153</v>
      </c>
      <c r="G345" s="14"/>
      <c r="H345" s="194">
        <v>131.32000000000002</v>
      </c>
      <c r="I345" s="195"/>
      <c r="J345" s="14"/>
      <c r="K345" s="14"/>
      <c r="L345" s="191"/>
      <c r="M345" s="196"/>
      <c r="N345" s="197"/>
      <c r="O345" s="197"/>
      <c r="P345" s="197"/>
      <c r="Q345" s="197"/>
      <c r="R345" s="197"/>
      <c r="S345" s="197"/>
      <c r="T345" s="198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192" t="s">
        <v>144</v>
      </c>
      <c r="AU345" s="192" t="s">
        <v>89</v>
      </c>
      <c r="AV345" s="14" t="s">
        <v>142</v>
      </c>
      <c r="AW345" s="14" t="s">
        <v>37</v>
      </c>
      <c r="AX345" s="14" t="s">
        <v>87</v>
      </c>
      <c r="AY345" s="192" t="s">
        <v>135</v>
      </c>
    </row>
    <row r="346" s="2" customFormat="1" ht="37.8" customHeight="1">
      <c r="A346" s="38"/>
      <c r="B346" s="167"/>
      <c r="C346" s="168" t="s">
        <v>430</v>
      </c>
      <c r="D346" s="168" t="s">
        <v>138</v>
      </c>
      <c r="E346" s="169" t="s">
        <v>431</v>
      </c>
      <c r="F346" s="170" t="s">
        <v>432</v>
      </c>
      <c r="G346" s="171" t="s">
        <v>236</v>
      </c>
      <c r="H346" s="172">
        <v>372.774</v>
      </c>
      <c r="I346" s="173"/>
      <c r="J346" s="174">
        <f>ROUND(I346*H346,2)</f>
        <v>0</v>
      </c>
      <c r="K346" s="175"/>
      <c r="L346" s="39"/>
      <c r="M346" s="176" t="s">
        <v>1</v>
      </c>
      <c r="N346" s="177" t="s">
        <v>47</v>
      </c>
      <c r="O346" s="77"/>
      <c r="P346" s="178">
        <f>O346*H346</f>
        <v>0</v>
      </c>
      <c r="Q346" s="178">
        <v>0.00059999999999999995</v>
      </c>
      <c r="R346" s="178">
        <f>Q346*H346</f>
        <v>0.22366439999999999</v>
      </c>
      <c r="S346" s="178">
        <v>0</v>
      </c>
      <c r="T346" s="179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180" t="s">
        <v>250</v>
      </c>
      <c r="AT346" s="180" t="s">
        <v>138</v>
      </c>
      <c r="AU346" s="180" t="s">
        <v>89</v>
      </c>
      <c r="AY346" s="19" t="s">
        <v>135</v>
      </c>
      <c r="BE346" s="181">
        <f>IF(N346="základní",J346,0)</f>
        <v>0</v>
      </c>
      <c r="BF346" s="181">
        <f>IF(N346="snížená",J346,0)</f>
        <v>0</v>
      </c>
      <c r="BG346" s="181">
        <f>IF(N346="zákl. přenesená",J346,0)</f>
        <v>0</v>
      </c>
      <c r="BH346" s="181">
        <f>IF(N346="sníž. přenesená",J346,0)</f>
        <v>0</v>
      </c>
      <c r="BI346" s="181">
        <f>IF(N346="nulová",J346,0)</f>
        <v>0</v>
      </c>
      <c r="BJ346" s="19" t="s">
        <v>87</v>
      </c>
      <c r="BK346" s="181">
        <f>ROUND(I346*H346,2)</f>
        <v>0</v>
      </c>
      <c r="BL346" s="19" t="s">
        <v>250</v>
      </c>
      <c r="BM346" s="180" t="s">
        <v>433</v>
      </c>
    </row>
    <row r="347" s="15" customFormat="1">
      <c r="A347" s="15"/>
      <c r="B347" s="199"/>
      <c r="C347" s="15"/>
      <c r="D347" s="183" t="s">
        <v>144</v>
      </c>
      <c r="E347" s="200" t="s">
        <v>1</v>
      </c>
      <c r="F347" s="201" t="s">
        <v>434</v>
      </c>
      <c r="G347" s="15"/>
      <c r="H347" s="200" t="s">
        <v>1</v>
      </c>
      <c r="I347" s="202"/>
      <c r="J347" s="15"/>
      <c r="K347" s="15"/>
      <c r="L347" s="199"/>
      <c r="M347" s="203"/>
      <c r="N347" s="204"/>
      <c r="O347" s="204"/>
      <c r="P347" s="204"/>
      <c r="Q347" s="204"/>
      <c r="R347" s="204"/>
      <c r="S347" s="204"/>
      <c r="T347" s="205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00" t="s">
        <v>144</v>
      </c>
      <c r="AU347" s="200" t="s">
        <v>89</v>
      </c>
      <c r="AV347" s="15" t="s">
        <v>87</v>
      </c>
      <c r="AW347" s="15" t="s">
        <v>37</v>
      </c>
      <c r="AX347" s="15" t="s">
        <v>82</v>
      </c>
      <c r="AY347" s="200" t="s">
        <v>135</v>
      </c>
    </row>
    <row r="348" s="13" customFormat="1">
      <c r="A348" s="13"/>
      <c r="B348" s="182"/>
      <c r="C348" s="13"/>
      <c r="D348" s="183" t="s">
        <v>144</v>
      </c>
      <c r="E348" s="184" t="s">
        <v>1</v>
      </c>
      <c r="F348" s="185" t="s">
        <v>424</v>
      </c>
      <c r="G348" s="13"/>
      <c r="H348" s="186">
        <v>15.85</v>
      </c>
      <c r="I348" s="187"/>
      <c r="J348" s="13"/>
      <c r="K348" s="13"/>
      <c r="L348" s="182"/>
      <c r="M348" s="188"/>
      <c r="N348" s="189"/>
      <c r="O348" s="189"/>
      <c r="P348" s="189"/>
      <c r="Q348" s="189"/>
      <c r="R348" s="189"/>
      <c r="S348" s="189"/>
      <c r="T348" s="190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184" t="s">
        <v>144</v>
      </c>
      <c r="AU348" s="184" t="s">
        <v>89</v>
      </c>
      <c r="AV348" s="13" t="s">
        <v>89</v>
      </c>
      <c r="AW348" s="13" t="s">
        <v>37</v>
      </c>
      <c r="AX348" s="13" t="s">
        <v>82</v>
      </c>
      <c r="AY348" s="184" t="s">
        <v>135</v>
      </c>
    </row>
    <row r="349" s="13" customFormat="1">
      <c r="A349" s="13"/>
      <c r="B349" s="182"/>
      <c r="C349" s="13"/>
      <c r="D349" s="183" t="s">
        <v>144</v>
      </c>
      <c r="E349" s="184" t="s">
        <v>1</v>
      </c>
      <c r="F349" s="185" t="s">
        <v>425</v>
      </c>
      <c r="G349" s="13"/>
      <c r="H349" s="186">
        <v>26.484999999999999</v>
      </c>
      <c r="I349" s="187"/>
      <c r="J349" s="13"/>
      <c r="K349" s="13"/>
      <c r="L349" s="182"/>
      <c r="M349" s="188"/>
      <c r="N349" s="189"/>
      <c r="O349" s="189"/>
      <c r="P349" s="189"/>
      <c r="Q349" s="189"/>
      <c r="R349" s="189"/>
      <c r="S349" s="189"/>
      <c r="T349" s="190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184" t="s">
        <v>144</v>
      </c>
      <c r="AU349" s="184" t="s">
        <v>89</v>
      </c>
      <c r="AV349" s="13" t="s">
        <v>89</v>
      </c>
      <c r="AW349" s="13" t="s">
        <v>37</v>
      </c>
      <c r="AX349" s="13" t="s">
        <v>82</v>
      </c>
      <c r="AY349" s="184" t="s">
        <v>135</v>
      </c>
    </row>
    <row r="350" s="13" customFormat="1">
      <c r="A350" s="13"/>
      <c r="B350" s="182"/>
      <c r="C350" s="13"/>
      <c r="D350" s="183" t="s">
        <v>144</v>
      </c>
      <c r="E350" s="184" t="s">
        <v>1</v>
      </c>
      <c r="F350" s="185" t="s">
        <v>426</v>
      </c>
      <c r="G350" s="13"/>
      <c r="H350" s="186">
        <v>53.82</v>
      </c>
      <c r="I350" s="187"/>
      <c r="J350" s="13"/>
      <c r="K350" s="13"/>
      <c r="L350" s="182"/>
      <c r="M350" s="188"/>
      <c r="N350" s="189"/>
      <c r="O350" s="189"/>
      <c r="P350" s="189"/>
      <c r="Q350" s="189"/>
      <c r="R350" s="189"/>
      <c r="S350" s="189"/>
      <c r="T350" s="190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184" t="s">
        <v>144</v>
      </c>
      <c r="AU350" s="184" t="s">
        <v>89</v>
      </c>
      <c r="AV350" s="13" t="s">
        <v>89</v>
      </c>
      <c r="AW350" s="13" t="s">
        <v>37</v>
      </c>
      <c r="AX350" s="13" t="s">
        <v>82</v>
      </c>
      <c r="AY350" s="184" t="s">
        <v>135</v>
      </c>
    </row>
    <row r="351" s="13" customFormat="1">
      <c r="A351" s="13"/>
      <c r="B351" s="182"/>
      <c r="C351" s="13"/>
      <c r="D351" s="183" t="s">
        <v>144</v>
      </c>
      <c r="E351" s="184" t="s">
        <v>1</v>
      </c>
      <c r="F351" s="185" t="s">
        <v>435</v>
      </c>
      <c r="G351" s="13"/>
      <c r="H351" s="186">
        <v>55.119999999999997</v>
      </c>
      <c r="I351" s="187"/>
      <c r="J351" s="13"/>
      <c r="K351" s="13"/>
      <c r="L351" s="182"/>
      <c r="M351" s="188"/>
      <c r="N351" s="189"/>
      <c r="O351" s="189"/>
      <c r="P351" s="189"/>
      <c r="Q351" s="189"/>
      <c r="R351" s="189"/>
      <c r="S351" s="189"/>
      <c r="T351" s="190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184" t="s">
        <v>144</v>
      </c>
      <c r="AU351" s="184" t="s">
        <v>89</v>
      </c>
      <c r="AV351" s="13" t="s">
        <v>89</v>
      </c>
      <c r="AW351" s="13" t="s">
        <v>37</v>
      </c>
      <c r="AX351" s="13" t="s">
        <v>82</v>
      </c>
      <c r="AY351" s="184" t="s">
        <v>135</v>
      </c>
    </row>
    <row r="352" s="13" customFormat="1">
      <c r="A352" s="13"/>
      <c r="B352" s="182"/>
      <c r="C352" s="13"/>
      <c r="D352" s="183" t="s">
        <v>144</v>
      </c>
      <c r="E352" s="184" t="s">
        <v>1</v>
      </c>
      <c r="F352" s="185" t="s">
        <v>436</v>
      </c>
      <c r="G352" s="13"/>
      <c r="H352" s="186">
        <v>34.380000000000003</v>
      </c>
      <c r="I352" s="187"/>
      <c r="J352" s="13"/>
      <c r="K352" s="13"/>
      <c r="L352" s="182"/>
      <c r="M352" s="188"/>
      <c r="N352" s="189"/>
      <c r="O352" s="189"/>
      <c r="P352" s="189"/>
      <c r="Q352" s="189"/>
      <c r="R352" s="189"/>
      <c r="S352" s="189"/>
      <c r="T352" s="190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184" t="s">
        <v>144</v>
      </c>
      <c r="AU352" s="184" t="s">
        <v>89</v>
      </c>
      <c r="AV352" s="13" t="s">
        <v>89</v>
      </c>
      <c r="AW352" s="13" t="s">
        <v>37</v>
      </c>
      <c r="AX352" s="13" t="s">
        <v>82</v>
      </c>
      <c r="AY352" s="184" t="s">
        <v>135</v>
      </c>
    </row>
    <row r="353" s="13" customFormat="1">
      <c r="A353" s="13"/>
      <c r="B353" s="182"/>
      <c r="C353" s="13"/>
      <c r="D353" s="183" t="s">
        <v>144</v>
      </c>
      <c r="E353" s="184" t="s">
        <v>1</v>
      </c>
      <c r="F353" s="185" t="s">
        <v>437</v>
      </c>
      <c r="G353" s="13"/>
      <c r="H353" s="186">
        <v>22.920000000000002</v>
      </c>
      <c r="I353" s="187"/>
      <c r="J353" s="13"/>
      <c r="K353" s="13"/>
      <c r="L353" s="182"/>
      <c r="M353" s="188"/>
      <c r="N353" s="189"/>
      <c r="O353" s="189"/>
      <c r="P353" s="189"/>
      <c r="Q353" s="189"/>
      <c r="R353" s="189"/>
      <c r="S353" s="189"/>
      <c r="T353" s="190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184" t="s">
        <v>144</v>
      </c>
      <c r="AU353" s="184" t="s">
        <v>89</v>
      </c>
      <c r="AV353" s="13" t="s">
        <v>89</v>
      </c>
      <c r="AW353" s="13" t="s">
        <v>37</v>
      </c>
      <c r="AX353" s="13" t="s">
        <v>82</v>
      </c>
      <c r="AY353" s="184" t="s">
        <v>135</v>
      </c>
    </row>
    <row r="354" s="13" customFormat="1">
      <c r="A354" s="13"/>
      <c r="B354" s="182"/>
      <c r="C354" s="13"/>
      <c r="D354" s="183" t="s">
        <v>144</v>
      </c>
      <c r="E354" s="184" t="s">
        <v>1</v>
      </c>
      <c r="F354" s="185" t="s">
        <v>429</v>
      </c>
      <c r="G354" s="13"/>
      <c r="H354" s="186">
        <v>9.9250000000000007</v>
      </c>
      <c r="I354" s="187"/>
      <c r="J354" s="13"/>
      <c r="K354" s="13"/>
      <c r="L354" s="182"/>
      <c r="M354" s="188"/>
      <c r="N354" s="189"/>
      <c r="O354" s="189"/>
      <c r="P354" s="189"/>
      <c r="Q354" s="189"/>
      <c r="R354" s="189"/>
      <c r="S354" s="189"/>
      <c r="T354" s="190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184" t="s">
        <v>144</v>
      </c>
      <c r="AU354" s="184" t="s">
        <v>89</v>
      </c>
      <c r="AV354" s="13" t="s">
        <v>89</v>
      </c>
      <c r="AW354" s="13" t="s">
        <v>37</v>
      </c>
      <c r="AX354" s="13" t="s">
        <v>82</v>
      </c>
      <c r="AY354" s="184" t="s">
        <v>135</v>
      </c>
    </row>
    <row r="355" s="13" customFormat="1">
      <c r="A355" s="13"/>
      <c r="B355" s="182"/>
      <c r="C355" s="13"/>
      <c r="D355" s="183" t="s">
        <v>144</v>
      </c>
      <c r="E355" s="184" t="s">
        <v>1</v>
      </c>
      <c r="F355" s="185" t="s">
        <v>438</v>
      </c>
      <c r="G355" s="13"/>
      <c r="H355" s="186">
        <v>136.06399999999999</v>
      </c>
      <c r="I355" s="187"/>
      <c r="J355" s="13"/>
      <c r="K355" s="13"/>
      <c r="L355" s="182"/>
      <c r="M355" s="188"/>
      <c r="N355" s="189"/>
      <c r="O355" s="189"/>
      <c r="P355" s="189"/>
      <c r="Q355" s="189"/>
      <c r="R355" s="189"/>
      <c r="S355" s="189"/>
      <c r="T355" s="190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184" t="s">
        <v>144</v>
      </c>
      <c r="AU355" s="184" t="s">
        <v>89</v>
      </c>
      <c r="AV355" s="13" t="s">
        <v>89</v>
      </c>
      <c r="AW355" s="13" t="s">
        <v>37</v>
      </c>
      <c r="AX355" s="13" t="s">
        <v>82</v>
      </c>
      <c r="AY355" s="184" t="s">
        <v>135</v>
      </c>
    </row>
    <row r="356" s="13" customFormat="1">
      <c r="A356" s="13"/>
      <c r="B356" s="182"/>
      <c r="C356" s="13"/>
      <c r="D356" s="183" t="s">
        <v>144</v>
      </c>
      <c r="E356" s="184" t="s">
        <v>1</v>
      </c>
      <c r="F356" s="185" t="s">
        <v>439</v>
      </c>
      <c r="G356" s="13"/>
      <c r="H356" s="186">
        <v>13.109999999999999</v>
      </c>
      <c r="I356" s="187"/>
      <c r="J356" s="13"/>
      <c r="K356" s="13"/>
      <c r="L356" s="182"/>
      <c r="M356" s="188"/>
      <c r="N356" s="189"/>
      <c r="O356" s="189"/>
      <c r="P356" s="189"/>
      <c r="Q356" s="189"/>
      <c r="R356" s="189"/>
      <c r="S356" s="189"/>
      <c r="T356" s="190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184" t="s">
        <v>144</v>
      </c>
      <c r="AU356" s="184" t="s">
        <v>89</v>
      </c>
      <c r="AV356" s="13" t="s">
        <v>89</v>
      </c>
      <c r="AW356" s="13" t="s">
        <v>37</v>
      </c>
      <c r="AX356" s="13" t="s">
        <v>82</v>
      </c>
      <c r="AY356" s="184" t="s">
        <v>135</v>
      </c>
    </row>
    <row r="357" s="13" customFormat="1">
      <c r="A357" s="13"/>
      <c r="B357" s="182"/>
      <c r="C357" s="13"/>
      <c r="D357" s="183" t="s">
        <v>144</v>
      </c>
      <c r="E357" s="184" t="s">
        <v>1</v>
      </c>
      <c r="F357" s="185" t="s">
        <v>440</v>
      </c>
      <c r="G357" s="13"/>
      <c r="H357" s="186">
        <v>5.0999999999999996</v>
      </c>
      <c r="I357" s="187"/>
      <c r="J357" s="13"/>
      <c r="K357" s="13"/>
      <c r="L357" s="182"/>
      <c r="M357" s="188"/>
      <c r="N357" s="189"/>
      <c r="O357" s="189"/>
      <c r="P357" s="189"/>
      <c r="Q357" s="189"/>
      <c r="R357" s="189"/>
      <c r="S357" s="189"/>
      <c r="T357" s="190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184" t="s">
        <v>144</v>
      </c>
      <c r="AU357" s="184" t="s">
        <v>89</v>
      </c>
      <c r="AV357" s="13" t="s">
        <v>89</v>
      </c>
      <c r="AW357" s="13" t="s">
        <v>37</v>
      </c>
      <c r="AX357" s="13" t="s">
        <v>82</v>
      </c>
      <c r="AY357" s="184" t="s">
        <v>135</v>
      </c>
    </row>
    <row r="358" s="14" customFormat="1">
      <c r="A358" s="14"/>
      <c r="B358" s="191"/>
      <c r="C358" s="14"/>
      <c r="D358" s="183" t="s">
        <v>144</v>
      </c>
      <c r="E358" s="192" t="s">
        <v>1</v>
      </c>
      <c r="F358" s="193" t="s">
        <v>153</v>
      </c>
      <c r="G358" s="14"/>
      <c r="H358" s="194">
        <v>372.774</v>
      </c>
      <c r="I358" s="195"/>
      <c r="J358" s="14"/>
      <c r="K358" s="14"/>
      <c r="L358" s="191"/>
      <c r="M358" s="196"/>
      <c r="N358" s="197"/>
      <c r="O358" s="197"/>
      <c r="P358" s="197"/>
      <c r="Q358" s="197"/>
      <c r="R358" s="197"/>
      <c r="S358" s="197"/>
      <c r="T358" s="198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192" t="s">
        <v>144</v>
      </c>
      <c r="AU358" s="192" t="s">
        <v>89</v>
      </c>
      <c r="AV358" s="14" t="s">
        <v>142</v>
      </c>
      <c r="AW358" s="14" t="s">
        <v>37</v>
      </c>
      <c r="AX358" s="14" t="s">
        <v>87</v>
      </c>
      <c r="AY358" s="192" t="s">
        <v>135</v>
      </c>
    </row>
    <row r="359" s="2" customFormat="1" ht="37.8" customHeight="1">
      <c r="A359" s="38"/>
      <c r="B359" s="167"/>
      <c r="C359" s="168" t="s">
        <v>441</v>
      </c>
      <c r="D359" s="168" t="s">
        <v>138</v>
      </c>
      <c r="E359" s="169" t="s">
        <v>442</v>
      </c>
      <c r="F359" s="170" t="s">
        <v>443</v>
      </c>
      <c r="G359" s="171" t="s">
        <v>236</v>
      </c>
      <c r="H359" s="172">
        <v>212.13999999999999</v>
      </c>
      <c r="I359" s="173"/>
      <c r="J359" s="174">
        <f>ROUND(I359*H359,2)</f>
        <v>0</v>
      </c>
      <c r="K359" s="175"/>
      <c r="L359" s="39"/>
      <c r="M359" s="176" t="s">
        <v>1</v>
      </c>
      <c r="N359" s="177" t="s">
        <v>47</v>
      </c>
      <c r="O359" s="77"/>
      <c r="P359" s="178">
        <f>O359*H359</f>
        <v>0</v>
      </c>
      <c r="Q359" s="178">
        <v>0.00059999999999999995</v>
      </c>
      <c r="R359" s="178">
        <f>Q359*H359</f>
        <v>0.12728399999999998</v>
      </c>
      <c r="S359" s="178">
        <v>0</v>
      </c>
      <c r="T359" s="179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180" t="s">
        <v>250</v>
      </c>
      <c r="AT359" s="180" t="s">
        <v>138</v>
      </c>
      <c r="AU359" s="180" t="s">
        <v>89</v>
      </c>
      <c r="AY359" s="19" t="s">
        <v>135</v>
      </c>
      <c r="BE359" s="181">
        <f>IF(N359="základní",J359,0)</f>
        <v>0</v>
      </c>
      <c r="BF359" s="181">
        <f>IF(N359="snížená",J359,0)</f>
        <v>0</v>
      </c>
      <c r="BG359" s="181">
        <f>IF(N359="zákl. přenesená",J359,0)</f>
        <v>0</v>
      </c>
      <c r="BH359" s="181">
        <f>IF(N359="sníž. přenesená",J359,0)</f>
        <v>0</v>
      </c>
      <c r="BI359" s="181">
        <f>IF(N359="nulová",J359,0)</f>
        <v>0</v>
      </c>
      <c r="BJ359" s="19" t="s">
        <v>87</v>
      </c>
      <c r="BK359" s="181">
        <f>ROUND(I359*H359,2)</f>
        <v>0</v>
      </c>
      <c r="BL359" s="19" t="s">
        <v>250</v>
      </c>
      <c r="BM359" s="180" t="s">
        <v>444</v>
      </c>
    </row>
    <row r="360" s="15" customFormat="1">
      <c r="A360" s="15"/>
      <c r="B360" s="199"/>
      <c r="C360" s="15"/>
      <c r="D360" s="183" t="s">
        <v>144</v>
      </c>
      <c r="E360" s="200" t="s">
        <v>1</v>
      </c>
      <c r="F360" s="201" t="s">
        <v>445</v>
      </c>
      <c r="G360" s="15"/>
      <c r="H360" s="200" t="s">
        <v>1</v>
      </c>
      <c r="I360" s="202"/>
      <c r="J360" s="15"/>
      <c r="K360" s="15"/>
      <c r="L360" s="199"/>
      <c r="M360" s="203"/>
      <c r="N360" s="204"/>
      <c r="O360" s="204"/>
      <c r="P360" s="204"/>
      <c r="Q360" s="204"/>
      <c r="R360" s="204"/>
      <c r="S360" s="204"/>
      <c r="T360" s="205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00" t="s">
        <v>144</v>
      </c>
      <c r="AU360" s="200" t="s">
        <v>89</v>
      </c>
      <c r="AV360" s="15" t="s">
        <v>87</v>
      </c>
      <c r="AW360" s="15" t="s">
        <v>37</v>
      </c>
      <c r="AX360" s="15" t="s">
        <v>82</v>
      </c>
      <c r="AY360" s="200" t="s">
        <v>135</v>
      </c>
    </row>
    <row r="361" s="13" customFormat="1">
      <c r="A361" s="13"/>
      <c r="B361" s="182"/>
      <c r="C361" s="13"/>
      <c r="D361" s="183" t="s">
        <v>144</v>
      </c>
      <c r="E361" s="184" t="s">
        <v>1</v>
      </c>
      <c r="F361" s="185" t="s">
        <v>424</v>
      </c>
      <c r="G361" s="13"/>
      <c r="H361" s="186">
        <v>15.85</v>
      </c>
      <c r="I361" s="187"/>
      <c r="J361" s="13"/>
      <c r="K361" s="13"/>
      <c r="L361" s="182"/>
      <c r="M361" s="188"/>
      <c r="N361" s="189"/>
      <c r="O361" s="189"/>
      <c r="P361" s="189"/>
      <c r="Q361" s="189"/>
      <c r="R361" s="189"/>
      <c r="S361" s="189"/>
      <c r="T361" s="190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184" t="s">
        <v>144</v>
      </c>
      <c r="AU361" s="184" t="s">
        <v>89</v>
      </c>
      <c r="AV361" s="13" t="s">
        <v>89</v>
      </c>
      <c r="AW361" s="13" t="s">
        <v>37</v>
      </c>
      <c r="AX361" s="13" t="s">
        <v>82</v>
      </c>
      <c r="AY361" s="184" t="s">
        <v>135</v>
      </c>
    </row>
    <row r="362" s="13" customFormat="1">
      <c r="A362" s="13"/>
      <c r="B362" s="182"/>
      <c r="C362" s="13"/>
      <c r="D362" s="183" t="s">
        <v>144</v>
      </c>
      <c r="E362" s="184" t="s">
        <v>1</v>
      </c>
      <c r="F362" s="185" t="s">
        <v>425</v>
      </c>
      <c r="G362" s="13"/>
      <c r="H362" s="186">
        <v>26.484999999999999</v>
      </c>
      <c r="I362" s="187"/>
      <c r="J362" s="13"/>
      <c r="K362" s="13"/>
      <c r="L362" s="182"/>
      <c r="M362" s="188"/>
      <c r="N362" s="189"/>
      <c r="O362" s="189"/>
      <c r="P362" s="189"/>
      <c r="Q362" s="189"/>
      <c r="R362" s="189"/>
      <c r="S362" s="189"/>
      <c r="T362" s="190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184" t="s">
        <v>144</v>
      </c>
      <c r="AU362" s="184" t="s">
        <v>89</v>
      </c>
      <c r="AV362" s="13" t="s">
        <v>89</v>
      </c>
      <c r="AW362" s="13" t="s">
        <v>37</v>
      </c>
      <c r="AX362" s="13" t="s">
        <v>82</v>
      </c>
      <c r="AY362" s="184" t="s">
        <v>135</v>
      </c>
    </row>
    <row r="363" s="13" customFormat="1">
      <c r="A363" s="13"/>
      <c r="B363" s="182"/>
      <c r="C363" s="13"/>
      <c r="D363" s="183" t="s">
        <v>144</v>
      </c>
      <c r="E363" s="184" t="s">
        <v>1</v>
      </c>
      <c r="F363" s="185" t="s">
        <v>426</v>
      </c>
      <c r="G363" s="13"/>
      <c r="H363" s="186">
        <v>53.82</v>
      </c>
      <c r="I363" s="187"/>
      <c r="J363" s="13"/>
      <c r="K363" s="13"/>
      <c r="L363" s="182"/>
      <c r="M363" s="188"/>
      <c r="N363" s="189"/>
      <c r="O363" s="189"/>
      <c r="P363" s="189"/>
      <c r="Q363" s="189"/>
      <c r="R363" s="189"/>
      <c r="S363" s="189"/>
      <c r="T363" s="190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184" t="s">
        <v>144</v>
      </c>
      <c r="AU363" s="184" t="s">
        <v>89</v>
      </c>
      <c r="AV363" s="13" t="s">
        <v>89</v>
      </c>
      <c r="AW363" s="13" t="s">
        <v>37</v>
      </c>
      <c r="AX363" s="13" t="s">
        <v>82</v>
      </c>
      <c r="AY363" s="184" t="s">
        <v>135</v>
      </c>
    </row>
    <row r="364" s="13" customFormat="1">
      <c r="A364" s="13"/>
      <c r="B364" s="182"/>
      <c r="C364" s="13"/>
      <c r="D364" s="183" t="s">
        <v>144</v>
      </c>
      <c r="E364" s="184" t="s">
        <v>1</v>
      </c>
      <c r="F364" s="185" t="s">
        <v>435</v>
      </c>
      <c r="G364" s="13"/>
      <c r="H364" s="186">
        <v>55.119999999999997</v>
      </c>
      <c r="I364" s="187"/>
      <c r="J364" s="13"/>
      <c r="K364" s="13"/>
      <c r="L364" s="182"/>
      <c r="M364" s="188"/>
      <c r="N364" s="189"/>
      <c r="O364" s="189"/>
      <c r="P364" s="189"/>
      <c r="Q364" s="189"/>
      <c r="R364" s="189"/>
      <c r="S364" s="189"/>
      <c r="T364" s="190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184" t="s">
        <v>144</v>
      </c>
      <c r="AU364" s="184" t="s">
        <v>89</v>
      </c>
      <c r="AV364" s="13" t="s">
        <v>89</v>
      </c>
      <c r="AW364" s="13" t="s">
        <v>37</v>
      </c>
      <c r="AX364" s="13" t="s">
        <v>82</v>
      </c>
      <c r="AY364" s="184" t="s">
        <v>135</v>
      </c>
    </row>
    <row r="365" s="13" customFormat="1">
      <c r="A365" s="13"/>
      <c r="B365" s="182"/>
      <c r="C365" s="13"/>
      <c r="D365" s="183" t="s">
        <v>144</v>
      </c>
      <c r="E365" s="184" t="s">
        <v>1</v>
      </c>
      <c r="F365" s="185" t="s">
        <v>446</v>
      </c>
      <c r="G365" s="13"/>
      <c r="H365" s="186">
        <v>22.920000000000002</v>
      </c>
      <c r="I365" s="187"/>
      <c r="J365" s="13"/>
      <c r="K365" s="13"/>
      <c r="L365" s="182"/>
      <c r="M365" s="188"/>
      <c r="N365" s="189"/>
      <c r="O365" s="189"/>
      <c r="P365" s="189"/>
      <c r="Q365" s="189"/>
      <c r="R365" s="189"/>
      <c r="S365" s="189"/>
      <c r="T365" s="190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184" t="s">
        <v>144</v>
      </c>
      <c r="AU365" s="184" t="s">
        <v>89</v>
      </c>
      <c r="AV365" s="13" t="s">
        <v>89</v>
      </c>
      <c r="AW365" s="13" t="s">
        <v>37</v>
      </c>
      <c r="AX365" s="13" t="s">
        <v>82</v>
      </c>
      <c r="AY365" s="184" t="s">
        <v>135</v>
      </c>
    </row>
    <row r="366" s="13" customFormat="1">
      <c r="A366" s="13"/>
      <c r="B366" s="182"/>
      <c r="C366" s="13"/>
      <c r="D366" s="183" t="s">
        <v>144</v>
      </c>
      <c r="E366" s="184" t="s">
        <v>1</v>
      </c>
      <c r="F366" s="185" t="s">
        <v>437</v>
      </c>
      <c r="G366" s="13"/>
      <c r="H366" s="186">
        <v>22.920000000000002</v>
      </c>
      <c r="I366" s="187"/>
      <c r="J366" s="13"/>
      <c r="K366" s="13"/>
      <c r="L366" s="182"/>
      <c r="M366" s="188"/>
      <c r="N366" s="189"/>
      <c r="O366" s="189"/>
      <c r="P366" s="189"/>
      <c r="Q366" s="189"/>
      <c r="R366" s="189"/>
      <c r="S366" s="189"/>
      <c r="T366" s="190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184" t="s">
        <v>144</v>
      </c>
      <c r="AU366" s="184" t="s">
        <v>89</v>
      </c>
      <c r="AV366" s="13" t="s">
        <v>89</v>
      </c>
      <c r="AW366" s="13" t="s">
        <v>37</v>
      </c>
      <c r="AX366" s="13" t="s">
        <v>82</v>
      </c>
      <c r="AY366" s="184" t="s">
        <v>135</v>
      </c>
    </row>
    <row r="367" s="13" customFormat="1">
      <c r="A367" s="13"/>
      <c r="B367" s="182"/>
      <c r="C367" s="13"/>
      <c r="D367" s="183" t="s">
        <v>144</v>
      </c>
      <c r="E367" s="184" t="s">
        <v>1</v>
      </c>
      <c r="F367" s="185" t="s">
        <v>429</v>
      </c>
      <c r="G367" s="13"/>
      <c r="H367" s="186">
        <v>9.9250000000000007</v>
      </c>
      <c r="I367" s="187"/>
      <c r="J367" s="13"/>
      <c r="K367" s="13"/>
      <c r="L367" s="182"/>
      <c r="M367" s="188"/>
      <c r="N367" s="189"/>
      <c r="O367" s="189"/>
      <c r="P367" s="189"/>
      <c r="Q367" s="189"/>
      <c r="R367" s="189"/>
      <c r="S367" s="189"/>
      <c r="T367" s="190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184" t="s">
        <v>144</v>
      </c>
      <c r="AU367" s="184" t="s">
        <v>89</v>
      </c>
      <c r="AV367" s="13" t="s">
        <v>89</v>
      </c>
      <c r="AW367" s="13" t="s">
        <v>37</v>
      </c>
      <c r="AX367" s="13" t="s">
        <v>82</v>
      </c>
      <c r="AY367" s="184" t="s">
        <v>135</v>
      </c>
    </row>
    <row r="368" s="13" customFormat="1">
      <c r="A368" s="13"/>
      <c r="B368" s="182"/>
      <c r="C368" s="13"/>
      <c r="D368" s="183" t="s">
        <v>144</v>
      </c>
      <c r="E368" s="184" t="s">
        <v>1</v>
      </c>
      <c r="F368" s="185" t="s">
        <v>440</v>
      </c>
      <c r="G368" s="13"/>
      <c r="H368" s="186">
        <v>5.0999999999999996</v>
      </c>
      <c r="I368" s="187"/>
      <c r="J368" s="13"/>
      <c r="K368" s="13"/>
      <c r="L368" s="182"/>
      <c r="M368" s="188"/>
      <c r="N368" s="189"/>
      <c r="O368" s="189"/>
      <c r="P368" s="189"/>
      <c r="Q368" s="189"/>
      <c r="R368" s="189"/>
      <c r="S368" s="189"/>
      <c r="T368" s="190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184" t="s">
        <v>144</v>
      </c>
      <c r="AU368" s="184" t="s">
        <v>89</v>
      </c>
      <c r="AV368" s="13" t="s">
        <v>89</v>
      </c>
      <c r="AW368" s="13" t="s">
        <v>37</v>
      </c>
      <c r="AX368" s="13" t="s">
        <v>82</v>
      </c>
      <c r="AY368" s="184" t="s">
        <v>135</v>
      </c>
    </row>
    <row r="369" s="14" customFormat="1">
      <c r="A369" s="14"/>
      <c r="B369" s="191"/>
      <c r="C369" s="14"/>
      <c r="D369" s="183" t="s">
        <v>144</v>
      </c>
      <c r="E369" s="192" t="s">
        <v>1</v>
      </c>
      <c r="F369" s="193" t="s">
        <v>153</v>
      </c>
      <c r="G369" s="14"/>
      <c r="H369" s="194">
        <v>212.14000000000002</v>
      </c>
      <c r="I369" s="195"/>
      <c r="J369" s="14"/>
      <c r="K369" s="14"/>
      <c r="L369" s="191"/>
      <c r="M369" s="196"/>
      <c r="N369" s="197"/>
      <c r="O369" s="197"/>
      <c r="P369" s="197"/>
      <c r="Q369" s="197"/>
      <c r="R369" s="197"/>
      <c r="S369" s="197"/>
      <c r="T369" s="198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192" t="s">
        <v>144</v>
      </c>
      <c r="AU369" s="192" t="s">
        <v>89</v>
      </c>
      <c r="AV369" s="14" t="s">
        <v>142</v>
      </c>
      <c r="AW369" s="14" t="s">
        <v>37</v>
      </c>
      <c r="AX369" s="14" t="s">
        <v>87</v>
      </c>
      <c r="AY369" s="192" t="s">
        <v>135</v>
      </c>
    </row>
    <row r="370" s="2" customFormat="1" ht="37.8" customHeight="1">
      <c r="A370" s="38"/>
      <c r="B370" s="167"/>
      <c r="C370" s="168" t="s">
        <v>447</v>
      </c>
      <c r="D370" s="168" t="s">
        <v>138</v>
      </c>
      <c r="E370" s="169" t="s">
        <v>448</v>
      </c>
      <c r="F370" s="170" t="s">
        <v>449</v>
      </c>
      <c r="G370" s="171" t="s">
        <v>236</v>
      </c>
      <c r="H370" s="172">
        <v>27.559999999999999</v>
      </c>
      <c r="I370" s="173"/>
      <c r="J370" s="174">
        <f>ROUND(I370*H370,2)</f>
        <v>0</v>
      </c>
      <c r="K370" s="175"/>
      <c r="L370" s="39"/>
      <c r="M370" s="176" t="s">
        <v>1</v>
      </c>
      <c r="N370" s="177" t="s">
        <v>47</v>
      </c>
      <c r="O370" s="77"/>
      <c r="P370" s="178">
        <f>O370*H370</f>
        <v>0</v>
      </c>
      <c r="Q370" s="178">
        <v>0.00059999999999999995</v>
      </c>
      <c r="R370" s="178">
        <f>Q370*H370</f>
        <v>0.016535999999999999</v>
      </c>
      <c r="S370" s="178">
        <v>0</v>
      </c>
      <c r="T370" s="179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180" t="s">
        <v>250</v>
      </c>
      <c r="AT370" s="180" t="s">
        <v>138</v>
      </c>
      <c r="AU370" s="180" t="s">
        <v>89</v>
      </c>
      <c r="AY370" s="19" t="s">
        <v>135</v>
      </c>
      <c r="BE370" s="181">
        <f>IF(N370="základní",J370,0)</f>
        <v>0</v>
      </c>
      <c r="BF370" s="181">
        <f>IF(N370="snížená",J370,0)</f>
        <v>0</v>
      </c>
      <c r="BG370" s="181">
        <f>IF(N370="zákl. přenesená",J370,0)</f>
        <v>0</v>
      </c>
      <c r="BH370" s="181">
        <f>IF(N370="sníž. přenesená",J370,0)</f>
        <v>0</v>
      </c>
      <c r="BI370" s="181">
        <f>IF(N370="nulová",J370,0)</f>
        <v>0</v>
      </c>
      <c r="BJ370" s="19" t="s">
        <v>87</v>
      </c>
      <c r="BK370" s="181">
        <f>ROUND(I370*H370,2)</f>
        <v>0</v>
      </c>
      <c r="BL370" s="19" t="s">
        <v>250</v>
      </c>
      <c r="BM370" s="180" t="s">
        <v>450</v>
      </c>
    </row>
    <row r="371" s="15" customFormat="1">
      <c r="A371" s="15"/>
      <c r="B371" s="199"/>
      <c r="C371" s="15"/>
      <c r="D371" s="183" t="s">
        <v>144</v>
      </c>
      <c r="E371" s="200" t="s">
        <v>1</v>
      </c>
      <c r="F371" s="201" t="s">
        <v>451</v>
      </c>
      <c r="G371" s="15"/>
      <c r="H371" s="200" t="s">
        <v>1</v>
      </c>
      <c r="I371" s="202"/>
      <c r="J371" s="15"/>
      <c r="K371" s="15"/>
      <c r="L371" s="199"/>
      <c r="M371" s="203"/>
      <c r="N371" s="204"/>
      <c r="O371" s="204"/>
      <c r="P371" s="204"/>
      <c r="Q371" s="204"/>
      <c r="R371" s="204"/>
      <c r="S371" s="204"/>
      <c r="T371" s="205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00" t="s">
        <v>144</v>
      </c>
      <c r="AU371" s="200" t="s">
        <v>89</v>
      </c>
      <c r="AV371" s="15" t="s">
        <v>87</v>
      </c>
      <c r="AW371" s="15" t="s">
        <v>37</v>
      </c>
      <c r="AX371" s="15" t="s">
        <v>82</v>
      </c>
      <c r="AY371" s="200" t="s">
        <v>135</v>
      </c>
    </row>
    <row r="372" s="13" customFormat="1">
      <c r="A372" s="13"/>
      <c r="B372" s="182"/>
      <c r="C372" s="13"/>
      <c r="D372" s="183" t="s">
        <v>144</v>
      </c>
      <c r="E372" s="184" t="s">
        <v>1</v>
      </c>
      <c r="F372" s="185" t="s">
        <v>452</v>
      </c>
      <c r="G372" s="13"/>
      <c r="H372" s="186">
        <v>27.559999999999999</v>
      </c>
      <c r="I372" s="187"/>
      <c r="J372" s="13"/>
      <c r="K372" s="13"/>
      <c r="L372" s="182"/>
      <c r="M372" s="188"/>
      <c r="N372" s="189"/>
      <c r="O372" s="189"/>
      <c r="P372" s="189"/>
      <c r="Q372" s="189"/>
      <c r="R372" s="189"/>
      <c r="S372" s="189"/>
      <c r="T372" s="190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184" t="s">
        <v>144</v>
      </c>
      <c r="AU372" s="184" t="s">
        <v>89</v>
      </c>
      <c r="AV372" s="13" t="s">
        <v>89</v>
      </c>
      <c r="AW372" s="13" t="s">
        <v>37</v>
      </c>
      <c r="AX372" s="13" t="s">
        <v>87</v>
      </c>
      <c r="AY372" s="184" t="s">
        <v>135</v>
      </c>
    </row>
    <row r="373" s="2" customFormat="1" ht="37.8" customHeight="1">
      <c r="A373" s="38"/>
      <c r="B373" s="167"/>
      <c r="C373" s="168" t="s">
        <v>453</v>
      </c>
      <c r="D373" s="168" t="s">
        <v>138</v>
      </c>
      <c r="E373" s="169" t="s">
        <v>454</v>
      </c>
      <c r="F373" s="170" t="s">
        <v>455</v>
      </c>
      <c r="G373" s="171" t="s">
        <v>236</v>
      </c>
      <c r="H373" s="172">
        <v>160.63399999999999</v>
      </c>
      <c r="I373" s="173"/>
      <c r="J373" s="174">
        <f>ROUND(I373*H373,2)</f>
        <v>0</v>
      </c>
      <c r="K373" s="175"/>
      <c r="L373" s="39"/>
      <c r="M373" s="176" t="s">
        <v>1</v>
      </c>
      <c r="N373" s="177" t="s">
        <v>47</v>
      </c>
      <c r="O373" s="77"/>
      <c r="P373" s="178">
        <f>O373*H373</f>
        <v>0</v>
      </c>
      <c r="Q373" s="178">
        <v>0.00042999999999999999</v>
      </c>
      <c r="R373" s="178">
        <f>Q373*H373</f>
        <v>0.069072619999999987</v>
      </c>
      <c r="S373" s="178">
        <v>0</v>
      </c>
      <c r="T373" s="179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180" t="s">
        <v>250</v>
      </c>
      <c r="AT373" s="180" t="s">
        <v>138</v>
      </c>
      <c r="AU373" s="180" t="s">
        <v>89</v>
      </c>
      <c r="AY373" s="19" t="s">
        <v>135</v>
      </c>
      <c r="BE373" s="181">
        <f>IF(N373="základní",J373,0)</f>
        <v>0</v>
      </c>
      <c r="BF373" s="181">
        <f>IF(N373="snížená",J373,0)</f>
        <v>0</v>
      </c>
      <c r="BG373" s="181">
        <f>IF(N373="zákl. přenesená",J373,0)</f>
        <v>0</v>
      </c>
      <c r="BH373" s="181">
        <f>IF(N373="sníž. přenesená",J373,0)</f>
        <v>0</v>
      </c>
      <c r="BI373" s="181">
        <f>IF(N373="nulová",J373,0)</f>
        <v>0</v>
      </c>
      <c r="BJ373" s="19" t="s">
        <v>87</v>
      </c>
      <c r="BK373" s="181">
        <f>ROUND(I373*H373,2)</f>
        <v>0</v>
      </c>
      <c r="BL373" s="19" t="s">
        <v>250</v>
      </c>
      <c r="BM373" s="180" t="s">
        <v>456</v>
      </c>
    </row>
    <row r="374" s="15" customFormat="1">
      <c r="A374" s="15"/>
      <c r="B374" s="199"/>
      <c r="C374" s="15"/>
      <c r="D374" s="183" t="s">
        <v>144</v>
      </c>
      <c r="E374" s="200" t="s">
        <v>1</v>
      </c>
      <c r="F374" s="201" t="s">
        <v>457</v>
      </c>
      <c r="G374" s="15"/>
      <c r="H374" s="200" t="s">
        <v>1</v>
      </c>
      <c r="I374" s="202"/>
      <c r="J374" s="15"/>
      <c r="K374" s="15"/>
      <c r="L374" s="199"/>
      <c r="M374" s="203"/>
      <c r="N374" s="204"/>
      <c r="O374" s="204"/>
      <c r="P374" s="204"/>
      <c r="Q374" s="204"/>
      <c r="R374" s="204"/>
      <c r="S374" s="204"/>
      <c r="T374" s="205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00" t="s">
        <v>144</v>
      </c>
      <c r="AU374" s="200" t="s">
        <v>89</v>
      </c>
      <c r="AV374" s="15" t="s">
        <v>87</v>
      </c>
      <c r="AW374" s="15" t="s">
        <v>37</v>
      </c>
      <c r="AX374" s="15" t="s">
        <v>82</v>
      </c>
      <c r="AY374" s="200" t="s">
        <v>135</v>
      </c>
    </row>
    <row r="375" s="13" customFormat="1">
      <c r="A375" s="13"/>
      <c r="B375" s="182"/>
      <c r="C375" s="13"/>
      <c r="D375" s="183" t="s">
        <v>144</v>
      </c>
      <c r="E375" s="184" t="s">
        <v>1</v>
      </c>
      <c r="F375" s="185" t="s">
        <v>458</v>
      </c>
      <c r="G375" s="13"/>
      <c r="H375" s="186">
        <v>11.460000000000001</v>
      </c>
      <c r="I375" s="187"/>
      <c r="J375" s="13"/>
      <c r="K375" s="13"/>
      <c r="L375" s="182"/>
      <c r="M375" s="188"/>
      <c r="N375" s="189"/>
      <c r="O375" s="189"/>
      <c r="P375" s="189"/>
      <c r="Q375" s="189"/>
      <c r="R375" s="189"/>
      <c r="S375" s="189"/>
      <c r="T375" s="190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184" t="s">
        <v>144</v>
      </c>
      <c r="AU375" s="184" t="s">
        <v>89</v>
      </c>
      <c r="AV375" s="13" t="s">
        <v>89</v>
      </c>
      <c r="AW375" s="13" t="s">
        <v>37</v>
      </c>
      <c r="AX375" s="13" t="s">
        <v>82</v>
      </c>
      <c r="AY375" s="184" t="s">
        <v>135</v>
      </c>
    </row>
    <row r="376" s="13" customFormat="1">
      <c r="A376" s="13"/>
      <c r="B376" s="182"/>
      <c r="C376" s="13"/>
      <c r="D376" s="183" t="s">
        <v>144</v>
      </c>
      <c r="E376" s="184" t="s">
        <v>1</v>
      </c>
      <c r="F376" s="185" t="s">
        <v>438</v>
      </c>
      <c r="G376" s="13"/>
      <c r="H376" s="186">
        <v>136.06399999999999</v>
      </c>
      <c r="I376" s="187"/>
      <c r="J376" s="13"/>
      <c r="K376" s="13"/>
      <c r="L376" s="182"/>
      <c r="M376" s="188"/>
      <c r="N376" s="189"/>
      <c r="O376" s="189"/>
      <c r="P376" s="189"/>
      <c r="Q376" s="189"/>
      <c r="R376" s="189"/>
      <c r="S376" s="189"/>
      <c r="T376" s="190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184" t="s">
        <v>144</v>
      </c>
      <c r="AU376" s="184" t="s">
        <v>89</v>
      </c>
      <c r="AV376" s="13" t="s">
        <v>89</v>
      </c>
      <c r="AW376" s="13" t="s">
        <v>37</v>
      </c>
      <c r="AX376" s="13" t="s">
        <v>82</v>
      </c>
      <c r="AY376" s="184" t="s">
        <v>135</v>
      </c>
    </row>
    <row r="377" s="13" customFormat="1">
      <c r="A377" s="13"/>
      <c r="B377" s="182"/>
      <c r="C377" s="13"/>
      <c r="D377" s="183" t="s">
        <v>144</v>
      </c>
      <c r="E377" s="184" t="s">
        <v>1</v>
      </c>
      <c r="F377" s="185" t="s">
        <v>439</v>
      </c>
      <c r="G377" s="13"/>
      <c r="H377" s="186">
        <v>13.109999999999999</v>
      </c>
      <c r="I377" s="187"/>
      <c r="J377" s="13"/>
      <c r="K377" s="13"/>
      <c r="L377" s="182"/>
      <c r="M377" s="188"/>
      <c r="N377" s="189"/>
      <c r="O377" s="189"/>
      <c r="P377" s="189"/>
      <c r="Q377" s="189"/>
      <c r="R377" s="189"/>
      <c r="S377" s="189"/>
      <c r="T377" s="190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184" t="s">
        <v>144</v>
      </c>
      <c r="AU377" s="184" t="s">
        <v>89</v>
      </c>
      <c r="AV377" s="13" t="s">
        <v>89</v>
      </c>
      <c r="AW377" s="13" t="s">
        <v>37</v>
      </c>
      <c r="AX377" s="13" t="s">
        <v>82</v>
      </c>
      <c r="AY377" s="184" t="s">
        <v>135</v>
      </c>
    </row>
    <row r="378" s="14" customFormat="1">
      <c r="A378" s="14"/>
      <c r="B378" s="191"/>
      <c r="C378" s="14"/>
      <c r="D378" s="183" t="s">
        <v>144</v>
      </c>
      <c r="E378" s="192" t="s">
        <v>1</v>
      </c>
      <c r="F378" s="193" t="s">
        <v>153</v>
      </c>
      <c r="G378" s="14"/>
      <c r="H378" s="194">
        <v>160.63400000000002</v>
      </c>
      <c r="I378" s="195"/>
      <c r="J378" s="14"/>
      <c r="K378" s="14"/>
      <c r="L378" s="191"/>
      <c r="M378" s="196"/>
      <c r="N378" s="197"/>
      <c r="O378" s="197"/>
      <c r="P378" s="197"/>
      <c r="Q378" s="197"/>
      <c r="R378" s="197"/>
      <c r="S378" s="197"/>
      <c r="T378" s="198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192" t="s">
        <v>144</v>
      </c>
      <c r="AU378" s="192" t="s">
        <v>89</v>
      </c>
      <c r="AV378" s="14" t="s">
        <v>142</v>
      </c>
      <c r="AW378" s="14" t="s">
        <v>37</v>
      </c>
      <c r="AX378" s="14" t="s">
        <v>87</v>
      </c>
      <c r="AY378" s="192" t="s">
        <v>135</v>
      </c>
    </row>
    <row r="379" s="2" customFormat="1" ht="37.8" customHeight="1">
      <c r="A379" s="38"/>
      <c r="B379" s="167"/>
      <c r="C379" s="168" t="s">
        <v>459</v>
      </c>
      <c r="D379" s="168" t="s">
        <v>138</v>
      </c>
      <c r="E379" s="169" t="s">
        <v>460</v>
      </c>
      <c r="F379" s="170" t="s">
        <v>461</v>
      </c>
      <c r="G379" s="171" t="s">
        <v>236</v>
      </c>
      <c r="H379" s="172">
        <v>23.035</v>
      </c>
      <c r="I379" s="173"/>
      <c r="J379" s="174">
        <f>ROUND(I379*H379,2)</f>
        <v>0</v>
      </c>
      <c r="K379" s="175"/>
      <c r="L379" s="39"/>
      <c r="M379" s="176" t="s">
        <v>1</v>
      </c>
      <c r="N379" s="177" t="s">
        <v>47</v>
      </c>
      <c r="O379" s="77"/>
      <c r="P379" s="178">
        <f>O379*H379</f>
        <v>0</v>
      </c>
      <c r="Q379" s="178">
        <v>0.0011999999999999999</v>
      </c>
      <c r="R379" s="178">
        <f>Q379*H379</f>
        <v>0.027641999999999996</v>
      </c>
      <c r="S379" s="178">
        <v>0</v>
      </c>
      <c r="T379" s="179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180" t="s">
        <v>250</v>
      </c>
      <c r="AT379" s="180" t="s">
        <v>138</v>
      </c>
      <c r="AU379" s="180" t="s">
        <v>89</v>
      </c>
      <c r="AY379" s="19" t="s">
        <v>135</v>
      </c>
      <c r="BE379" s="181">
        <f>IF(N379="základní",J379,0)</f>
        <v>0</v>
      </c>
      <c r="BF379" s="181">
        <f>IF(N379="snížená",J379,0)</f>
        <v>0</v>
      </c>
      <c r="BG379" s="181">
        <f>IF(N379="zákl. přenesená",J379,0)</f>
        <v>0</v>
      </c>
      <c r="BH379" s="181">
        <f>IF(N379="sníž. přenesená",J379,0)</f>
        <v>0</v>
      </c>
      <c r="BI379" s="181">
        <f>IF(N379="nulová",J379,0)</f>
        <v>0</v>
      </c>
      <c r="BJ379" s="19" t="s">
        <v>87</v>
      </c>
      <c r="BK379" s="181">
        <f>ROUND(I379*H379,2)</f>
        <v>0</v>
      </c>
      <c r="BL379" s="19" t="s">
        <v>250</v>
      </c>
      <c r="BM379" s="180" t="s">
        <v>462</v>
      </c>
    </row>
    <row r="380" s="13" customFormat="1">
      <c r="A380" s="13"/>
      <c r="B380" s="182"/>
      <c r="C380" s="13"/>
      <c r="D380" s="183" t="s">
        <v>144</v>
      </c>
      <c r="E380" s="184" t="s">
        <v>1</v>
      </c>
      <c r="F380" s="185" t="s">
        <v>463</v>
      </c>
      <c r="G380" s="13"/>
      <c r="H380" s="186">
        <v>23.035</v>
      </c>
      <c r="I380" s="187"/>
      <c r="J380" s="13"/>
      <c r="K380" s="13"/>
      <c r="L380" s="182"/>
      <c r="M380" s="188"/>
      <c r="N380" s="189"/>
      <c r="O380" s="189"/>
      <c r="P380" s="189"/>
      <c r="Q380" s="189"/>
      <c r="R380" s="189"/>
      <c r="S380" s="189"/>
      <c r="T380" s="190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184" t="s">
        <v>144</v>
      </c>
      <c r="AU380" s="184" t="s">
        <v>89</v>
      </c>
      <c r="AV380" s="13" t="s">
        <v>89</v>
      </c>
      <c r="AW380" s="13" t="s">
        <v>37</v>
      </c>
      <c r="AX380" s="13" t="s">
        <v>87</v>
      </c>
      <c r="AY380" s="184" t="s">
        <v>135</v>
      </c>
    </row>
    <row r="381" s="2" customFormat="1" ht="24.15" customHeight="1">
      <c r="A381" s="38"/>
      <c r="B381" s="167"/>
      <c r="C381" s="168" t="s">
        <v>464</v>
      </c>
      <c r="D381" s="168" t="s">
        <v>138</v>
      </c>
      <c r="E381" s="169" t="s">
        <v>465</v>
      </c>
      <c r="F381" s="170" t="s">
        <v>466</v>
      </c>
      <c r="G381" s="171" t="s">
        <v>156</v>
      </c>
      <c r="H381" s="172">
        <v>333.72699999999998</v>
      </c>
      <c r="I381" s="173"/>
      <c r="J381" s="174">
        <f>ROUND(I381*H381,2)</f>
        <v>0</v>
      </c>
      <c r="K381" s="175"/>
      <c r="L381" s="39"/>
      <c r="M381" s="176" t="s">
        <v>1</v>
      </c>
      <c r="N381" s="177" t="s">
        <v>47</v>
      </c>
      <c r="O381" s="77"/>
      <c r="P381" s="178">
        <f>O381*H381</f>
        <v>0</v>
      </c>
      <c r="Q381" s="178">
        <v>0</v>
      </c>
      <c r="R381" s="178">
        <f>Q381*H381</f>
        <v>0</v>
      </c>
      <c r="S381" s="178">
        <v>0</v>
      </c>
      <c r="T381" s="179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180" t="s">
        <v>250</v>
      </c>
      <c r="AT381" s="180" t="s">
        <v>138</v>
      </c>
      <c r="AU381" s="180" t="s">
        <v>89</v>
      </c>
      <c r="AY381" s="19" t="s">
        <v>135</v>
      </c>
      <c r="BE381" s="181">
        <f>IF(N381="základní",J381,0)</f>
        <v>0</v>
      </c>
      <c r="BF381" s="181">
        <f>IF(N381="snížená",J381,0)</f>
        <v>0</v>
      </c>
      <c r="BG381" s="181">
        <f>IF(N381="zákl. přenesená",J381,0)</f>
        <v>0</v>
      </c>
      <c r="BH381" s="181">
        <f>IF(N381="sníž. přenesená",J381,0)</f>
        <v>0</v>
      </c>
      <c r="BI381" s="181">
        <f>IF(N381="nulová",J381,0)</f>
        <v>0</v>
      </c>
      <c r="BJ381" s="19" t="s">
        <v>87</v>
      </c>
      <c r="BK381" s="181">
        <f>ROUND(I381*H381,2)</f>
        <v>0</v>
      </c>
      <c r="BL381" s="19" t="s">
        <v>250</v>
      </c>
      <c r="BM381" s="180" t="s">
        <v>467</v>
      </c>
    </row>
    <row r="382" s="13" customFormat="1">
      <c r="A382" s="13"/>
      <c r="B382" s="182"/>
      <c r="C382" s="13"/>
      <c r="D382" s="183" t="s">
        <v>144</v>
      </c>
      <c r="E382" s="184" t="s">
        <v>1</v>
      </c>
      <c r="F382" s="185" t="s">
        <v>468</v>
      </c>
      <c r="G382" s="13"/>
      <c r="H382" s="186">
        <v>55.988</v>
      </c>
      <c r="I382" s="187"/>
      <c r="J382" s="13"/>
      <c r="K382" s="13"/>
      <c r="L382" s="182"/>
      <c r="M382" s="188"/>
      <c r="N382" s="189"/>
      <c r="O382" s="189"/>
      <c r="P382" s="189"/>
      <c r="Q382" s="189"/>
      <c r="R382" s="189"/>
      <c r="S382" s="189"/>
      <c r="T382" s="190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184" t="s">
        <v>144</v>
      </c>
      <c r="AU382" s="184" t="s">
        <v>89</v>
      </c>
      <c r="AV382" s="13" t="s">
        <v>89</v>
      </c>
      <c r="AW382" s="13" t="s">
        <v>37</v>
      </c>
      <c r="AX382" s="13" t="s">
        <v>82</v>
      </c>
      <c r="AY382" s="184" t="s">
        <v>135</v>
      </c>
    </row>
    <row r="383" s="13" customFormat="1">
      <c r="A383" s="13"/>
      <c r="B383" s="182"/>
      <c r="C383" s="13"/>
      <c r="D383" s="183" t="s">
        <v>144</v>
      </c>
      <c r="E383" s="184" t="s">
        <v>1</v>
      </c>
      <c r="F383" s="185" t="s">
        <v>469</v>
      </c>
      <c r="G383" s="13"/>
      <c r="H383" s="186">
        <v>55.988</v>
      </c>
      <c r="I383" s="187"/>
      <c r="J383" s="13"/>
      <c r="K383" s="13"/>
      <c r="L383" s="182"/>
      <c r="M383" s="188"/>
      <c r="N383" s="189"/>
      <c r="O383" s="189"/>
      <c r="P383" s="189"/>
      <c r="Q383" s="189"/>
      <c r="R383" s="189"/>
      <c r="S383" s="189"/>
      <c r="T383" s="190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184" t="s">
        <v>144</v>
      </c>
      <c r="AU383" s="184" t="s">
        <v>89</v>
      </c>
      <c r="AV383" s="13" t="s">
        <v>89</v>
      </c>
      <c r="AW383" s="13" t="s">
        <v>37</v>
      </c>
      <c r="AX383" s="13" t="s">
        <v>82</v>
      </c>
      <c r="AY383" s="184" t="s">
        <v>135</v>
      </c>
    </row>
    <row r="384" s="13" customFormat="1">
      <c r="A384" s="13"/>
      <c r="B384" s="182"/>
      <c r="C384" s="13"/>
      <c r="D384" s="183" t="s">
        <v>144</v>
      </c>
      <c r="E384" s="184" t="s">
        <v>1</v>
      </c>
      <c r="F384" s="185" t="s">
        <v>470</v>
      </c>
      <c r="G384" s="13"/>
      <c r="H384" s="186">
        <v>221.75100000000001</v>
      </c>
      <c r="I384" s="187"/>
      <c r="J384" s="13"/>
      <c r="K384" s="13"/>
      <c r="L384" s="182"/>
      <c r="M384" s="188"/>
      <c r="N384" s="189"/>
      <c r="O384" s="189"/>
      <c r="P384" s="189"/>
      <c r="Q384" s="189"/>
      <c r="R384" s="189"/>
      <c r="S384" s="189"/>
      <c r="T384" s="190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184" t="s">
        <v>144</v>
      </c>
      <c r="AU384" s="184" t="s">
        <v>89</v>
      </c>
      <c r="AV384" s="13" t="s">
        <v>89</v>
      </c>
      <c r="AW384" s="13" t="s">
        <v>37</v>
      </c>
      <c r="AX384" s="13" t="s">
        <v>82</v>
      </c>
      <c r="AY384" s="184" t="s">
        <v>135</v>
      </c>
    </row>
    <row r="385" s="14" customFormat="1">
      <c r="A385" s="14"/>
      <c r="B385" s="191"/>
      <c r="C385" s="14"/>
      <c r="D385" s="183" t="s">
        <v>144</v>
      </c>
      <c r="E385" s="192" t="s">
        <v>1</v>
      </c>
      <c r="F385" s="193" t="s">
        <v>153</v>
      </c>
      <c r="G385" s="14"/>
      <c r="H385" s="194">
        <v>333.72699999999998</v>
      </c>
      <c r="I385" s="195"/>
      <c r="J385" s="14"/>
      <c r="K385" s="14"/>
      <c r="L385" s="191"/>
      <c r="M385" s="196"/>
      <c r="N385" s="197"/>
      <c r="O385" s="197"/>
      <c r="P385" s="197"/>
      <c r="Q385" s="197"/>
      <c r="R385" s="197"/>
      <c r="S385" s="197"/>
      <c r="T385" s="198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192" t="s">
        <v>144</v>
      </c>
      <c r="AU385" s="192" t="s">
        <v>89</v>
      </c>
      <c r="AV385" s="14" t="s">
        <v>142</v>
      </c>
      <c r="AW385" s="14" t="s">
        <v>37</v>
      </c>
      <c r="AX385" s="14" t="s">
        <v>87</v>
      </c>
      <c r="AY385" s="192" t="s">
        <v>135</v>
      </c>
    </row>
    <row r="386" s="2" customFormat="1" ht="16.5" customHeight="1">
      <c r="A386" s="38"/>
      <c r="B386" s="167"/>
      <c r="C386" s="214" t="s">
        <v>471</v>
      </c>
      <c r="D386" s="214" t="s">
        <v>242</v>
      </c>
      <c r="E386" s="215" t="s">
        <v>472</v>
      </c>
      <c r="F386" s="216" t="s">
        <v>473</v>
      </c>
      <c r="G386" s="217" t="s">
        <v>156</v>
      </c>
      <c r="H386" s="218">
        <v>64.665999999999997</v>
      </c>
      <c r="I386" s="219"/>
      <c r="J386" s="220">
        <f>ROUND(I386*H386,2)</f>
        <v>0</v>
      </c>
      <c r="K386" s="221"/>
      <c r="L386" s="222"/>
      <c r="M386" s="223" t="s">
        <v>1</v>
      </c>
      <c r="N386" s="224" t="s">
        <v>47</v>
      </c>
      <c r="O386" s="77"/>
      <c r="P386" s="178">
        <f>O386*H386</f>
        <v>0</v>
      </c>
      <c r="Q386" s="178">
        <v>0.00014999999999999999</v>
      </c>
      <c r="R386" s="178">
        <f>Q386*H386</f>
        <v>0.0096998999999999991</v>
      </c>
      <c r="S386" s="178">
        <v>0</v>
      </c>
      <c r="T386" s="179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180" t="s">
        <v>314</v>
      </c>
      <c r="AT386" s="180" t="s">
        <v>242</v>
      </c>
      <c r="AU386" s="180" t="s">
        <v>89</v>
      </c>
      <c r="AY386" s="19" t="s">
        <v>135</v>
      </c>
      <c r="BE386" s="181">
        <f>IF(N386="základní",J386,0)</f>
        <v>0</v>
      </c>
      <c r="BF386" s="181">
        <f>IF(N386="snížená",J386,0)</f>
        <v>0</v>
      </c>
      <c r="BG386" s="181">
        <f>IF(N386="zákl. přenesená",J386,0)</f>
        <v>0</v>
      </c>
      <c r="BH386" s="181">
        <f>IF(N386="sníž. přenesená",J386,0)</f>
        <v>0</v>
      </c>
      <c r="BI386" s="181">
        <f>IF(N386="nulová",J386,0)</f>
        <v>0</v>
      </c>
      <c r="BJ386" s="19" t="s">
        <v>87</v>
      </c>
      <c r="BK386" s="181">
        <f>ROUND(I386*H386,2)</f>
        <v>0</v>
      </c>
      <c r="BL386" s="19" t="s">
        <v>250</v>
      </c>
      <c r="BM386" s="180" t="s">
        <v>474</v>
      </c>
    </row>
    <row r="387" s="13" customFormat="1">
      <c r="A387" s="13"/>
      <c r="B387" s="182"/>
      <c r="C387" s="13"/>
      <c r="D387" s="183" t="s">
        <v>144</v>
      </c>
      <c r="E387" s="184" t="s">
        <v>1</v>
      </c>
      <c r="F387" s="185" t="s">
        <v>468</v>
      </c>
      <c r="G387" s="13"/>
      <c r="H387" s="186">
        <v>55.988</v>
      </c>
      <c r="I387" s="187"/>
      <c r="J387" s="13"/>
      <c r="K387" s="13"/>
      <c r="L387" s="182"/>
      <c r="M387" s="188"/>
      <c r="N387" s="189"/>
      <c r="O387" s="189"/>
      <c r="P387" s="189"/>
      <c r="Q387" s="189"/>
      <c r="R387" s="189"/>
      <c r="S387" s="189"/>
      <c r="T387" s="190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184" t="s">
        <v>144</v>
      </c>
      <c r="AU387" s="184" t="s">
        <v>89</v>
      </c>
      <c r="AV387" s="13" t="s">
        <v>89</v>
      </c>
      <c r="AW387" s="13" t="s">
        <v>37</v>
      </c>
      <c r="AX387" s="13" t="s">
        <v>87</v>
      </c>
      <c r="AY387" s="184" t="s">
        <v>135</v>
      </c>
    </row>
    <row r="388" s="13" customFormat="1">
      <c r="A388" s="13"/>
      <c r="B388" s="182"/>
      <c r="C388" s="13"/>
      <c r="D388" s="183" t="s">
        <v>144</v>
      </c>
      <c r="E388" s="13"/>
      <c r="F388" s="185" t="s">
        <v>475</v>
      </c>
      <c r="G388" s="13"/>
      <c r="H388" s="186">
        <v>64.665999999999997</v>
      </c>
      <c r="I388" s="187"/>
      <c r="J388" s="13"/>
      <c r="K388" s="13"/>
      <c r="L388" s="182"/>
      <c r="M388" s="188"/>
      <c r="N388" s="189"/>
      <c r="O388" s="189"/>
      <c r="P388" s="189"/>
      <c r="Q388" s="189"/>
      <c r="R388" s="189"/>
      <c r="S388" s="189"/>
      <c r="T388" s="190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184" t="s">
        <v>144</v>
      </c>
      <c r="AU388" s="184" t="s">
        <v>89</v>
      </c>
      <c r="AV388" s="13" t="s">
        <v>89</v>
      </c>
      <c r="AW388" s="13" t="s">
        <v>3</v>
      </c>
      <c r="AX388" s="13" t="s">
        <v>87</v>
      </c>
      <c r="AY388" s="184" t="s">
        <v>135</v>
      </c>
    </row>
    <row r="389" s="2" customFormat="1" ht="24.15" customHeight="1">
      <c r="A389" s="38"/>
      <c r="B389" s="167"/>
      <c r="C389" s="214" t="s">
        <v>476</v>
      </c>
      <c r="D389" s="214" t="s">
        <v>242</v>
      </c>
      <c r="E389" s="215" t="s">
        <v>477</v>
      </c>
      <c r="F389" s="216" t="s">
        <v>478</v>
      </c>
      <c r="G389" s="217" t="s">
        <v>156</v>
      </c>
      <c r="H389" s="218">
        <v>320.78899999999999</v>
      </c>
      <c r="I389" s="219"/>
      <c r="J389" s="220">
        <f>ROUND(I389*H389,2)</f>
        <v>0</v>
      </c>
      <c r="K389" s="221"/>
      <c r="L389" s="222"/>
      <c r="M389" s="223" t="s">
        <v>1</v>
      </c>
      <c r="N389" s="224" t="s">
        <v>47</v>
      </c>
      <c r="O389" s="77"/>
      <c r="P389" s="178">
        <f>O389*H389</f>
        <v>0</v>
      </c>
      <c r="Q389" s="178">
        <v>0.00029999999999999997</v>
      </c>
      <c r="R389" s="178">
        <f>Q389*H389</f>
        <v>0.096236699999999994</v>
      </c>
      <c r="S389" s="178">
        <v>0</v>
      </c>
      <c r="T389" s="179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180" t="s">
        <v>314</v>
      </c>
      <c r="AT389" s="180" t="s">
        <v>242</v>
      </c>
      <c r="AU389" s="180" t="s">
        <v>89</v>
      </c>
      <c r="AY389" s="19" t="s">
        <v>135</v>
      </c>
      <c r="BE389" s="181">
        <f>IF(N389="základní",J389,0)</f>
        <v>0</v>
      </c>
      <c r="BF389" s="181">
        <f>IF(N389="snížená",J389,0)</f>
        <v>0</v>
      </c>
      <c r="BG389" s="181">
        <f>IF(N389="zákl. přenesená",J389,0)</f>
        <v>0</v>
      </c>
      <c r="BH389" s="181">
        <f>IF(N389="sníž. přenesená",J389,0)</f>
        <v>0</v>
      </c>
      <c r="BI389" s="181">
        <f>IF(N389="nulová",J389,0)</f>
        <v>0</v>
      </c>
      <c r="BJ389" s="19" t="s">
        <v>87</v>
      </c>
      <c r="BK389" s="181">
        <f>ROUND(I389*H389,2)</f>
        <v>0</v>
      </c>
      <c r="BL389" s="19" t="s">
        <v>250</v>
      </c>
      <c r="BM389" s="180" t="s">
        <v>479</v>
      </c>
    </row>
    <row r="390" s="13" customFormat="1">
      <c r="A390" s="13"/>
      <c r="B390" s="182"/>
      <c r="C390" s="13"/>
      <c r="D390" s="183" t="s">
        <v>144</v>
      </c>
      <c r="E390" s="184" t="s">
        <v>1</v>
      </c>
      <c r="F390" s="185" t="s">
        <v>469</v>
      </c>
      <c r="G390" s="13"/>
      <c r="H390" s="186">
        <v>55.988</v>
      </c>
      <c r="I390" s="187"/>
      <c r="J390" s="13"/>
      <c r="K390" s="13"/>
      <c r="L390" s="182"/>
      <c r="M390" s="188"/>
      <c r="N390" s="189"/>
      <c r="O390" s="189"/>
      <c r="P390" s="189"/>
      <c r="Q390" s="189"/>
      <c r="R390" s="189"/>
      <c r="S390" s="189"/>
      <c r="T390" s="190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184" t="s">
        <v>144</v>
      </c>
      <c r="AU390" s="184" t="s">
        <v>89</v>
      </c>
      <c r="AV390" s="13" t="s">
        <v>89</v>
      </c>
      <c r="AW390" s="13" t="s">
        <v>37</v>
      </c>
      <c r="AX390" s="13" t="s">
        <v>82</v>
      </c>
      <c r="AY390" s="184" t="s">
        <v>135</v>
      </c>
    </row>
    <row r="391" s="13" customFormat="1">
      <c r="A391" s="13"/>
      <c r="B391" s="182"/>
      <c r="C391" s="13"/>
      <c r="D391" s="183" t="s">
        <v>144</v>
      </c>
      <c r="E391" s="184" t="s">
        <v>1</v>
      </c>
      <c r="F391" s="185" t="s">
        <v>470</v>
      </c>
      <c r="G391" s="13"/>
      <c r="H391" s="186">
        <v>221.75100000000001</v>
      </c>
      <c r="I391" s="187"/>
      <c r="J391" s="13"/>
      <c r="K391" s="13"/>
      <c r="L391" s="182"/>
      <c r="M391" s="188"/>
      <c r="N391" s="189"/>
      <c r="O391" s="189"/>
      <c r="P391" s="189"/>
      <c r="Q391" s="189"/>
      <c r="R391" s="189"/>
      <c r="S391" s="189"/>
      <c r="T391" s="190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184" t="s">
        <v>144</v>
      </c>
      <c r="AU391" s="184" t="s">
        <v>89</v>
      </c>
      <c r="AV391" s="13" t="s">
        <v>89</v>
      </c>
      <c r="AW391" s="13" t="s">
        <v>37</v>
      </c>
      <c r="AX391" s="13" t="s">
        <v>82</v>
      </c>
      <c r="AY391" s="184" t="s">
        <v>135</v>
      </c>
    </row>
    <row r="392" s="14" customFormat="1">
      <c r="A392" s="14"/>
      <c r="B392" s="191"/>
      <c r="C392" s="14"/>
      <c r="D392" s="183" t="s">
        <v>144</v>
      </c>
      <c r="E392" s="192" t="s">
        <v>1</v>
      </c>
      <c r="F392" s="193" t="s">
        <v>153</v>
      </c>
      <c r="G392" s="14"/>
      <c r="H392" s="194">
        <v>277.73900000000003</v>
      </c>
      <c r="I392" s="195"/>
      <c r="J392" s="14"/>
      <c r="K392" s="14"/>
      <c r="L392" s="191"/>
      <c r="M392" s="196"/>
      <c r="N392" s="197"/>
      <c r="O392" s="197"/>
      <c r="P392" s="197"/>
      <c r="Q392" s="197"/>
      <c r="R392" s="197"/>
      <c r="S392" s="197"/>
      <c r="T392" s="198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192" t="s">
        <v>144</v>
      </c>
      <c r="AU392" s="192" t="s">
        <v>89</v>
      </c>
      <c r="AV392" s="14" t="s">
        <v>142</v>
      </c>
      <c r="AW392" s="14" t="s">
        <v>37</v>
      </c>
      <c r="AX392" s="14" t="s">
        <v>87</v>
      </c>
      <c r="AY392" s="192" t="s">
        <v>135</v>
      </c>
    </row>
    <row r="393" s="13" customFormat="1">
      <c r="A393" s="13"/>
      <c r="B393" s="182"/>
      <c r="C393" s="13"/>
      <c r="D393" s="183" t="s">
        <v>144</v>
      </c>
      <c r="E393" s="13"/>
      <c r="F393" s="185" t="s">
        <v>480</v>
      </c>
      <c r="G393" s="13"/>
      <c r="H393" s="186">
        <v>320.78899999999999</v>
      </c>
      <c r="I393" s="187"/>
      <c r="J393" s="13"/>
      <c r="K393" s="13"/>
      <c r="L393" s="182"/>
      <c r="M393" s="188"/>
      <c r="N393" s="189"/>
      <c r="O393" s="189"/>
      <c r="P393" s="189"/>
      <c r="Q393" s="189"/>
      <c r="R393" s="189"/>
      <c r="S393" s="189"/>
      <c r="T393" s="190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184" t="s">
        <v>144</v>
      </c>
      <c r="AU393" s="184" t="s">
        <v>89</v>
      </c>
      <c r="AV393" s="13" t="s">
        <v>89</v>
      </c>
      <c r="AW393" s="13" t="s">
        <v>3</v>
      </c>
      <c r="AX393" s="13" t="s">
        <v>87</v>
      </c>
      <c r="AY393" s="184" t="s">
        <v>135</v>
      </c>
    </row>
    <row r="394" s="2" customFormat="1" ht="24.15" customHeight="1">
      <c r="A394" s="38"/>
      <c r="B394" s="167"/>
      <c r="C394" s="168" t="s">
        <v>481</v>
      </c>
      <c r="D394" s="168" t="s">
        <v>138</v>
      </c>
      <c r="E394" s="169" t="s">
        <v>482</v>
      </c>
      <c r="F394" s="170" t="s">
        <v>483</v>
      </c>
      <c r="G394" s="171" t="s">
        <v>156</v>
      </c>
      <c r="H394" s="172">
        <v>247.893</v>
      </c>
      <c r="I394" s="173"/>
      <c r="J394" s="174">
        <f>ROUND(I394*H394,2)</f>
        <v>0</v>
      </c>
      <c r="K394" s="175"/>
      <c r="L394" s="39"/>
      <c r="M394" s="176" t="s">
        <v>1</v>
      </c>
      <c r="N394" s="177" t="s">
        <v>47</v>
      </c>
      <c r="O394" s="77"/>
      <c r="P394" s="178">
        <f>O394*H394</f>
        <v>0</v>
      </c>
      <c r="Q394" s="178">
        <v>0.00019000000000000001</v>
      </c>
      <c r="R394" s="178">
        <f>Q394*H394</f>
        <v>0.047099670000000003</v>
      </c>
      <c r="S394" s="178">
        <v>0</v>
      </c>
      <c r="T394" s="179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180" t="s">
        <v>250</v>
      </c>
      <c r="AT394" s="180" t="s">
        <v>138</v>
      </c>
      <c r="AU394" s="180" t="s">
        <v>89</v>
      </c>
      <c r="AY394" s="19" t="s">
        <v>135</v>
      </c>
      <c r="BE394" s="181">
        <f>IF(N394="základní",J394,0)</f>
        <v>0</v>
      </c>
      <c r="BF394" s="181">
        <f>IF(N394="snížená",J394,0)</f>
        <v>0</v>
      </c>
      <c r="BG394" s="181">
        <f>IF(N394="zákl. přenesená",J394,0)</f>
        <v>0</v>
      </c>
      <c r="BH394" s="181">
        <f>IF(N394="sníž. přenesená",J394,0)</f>
        <v>0</v>
      </c>
      <c r="BI394" s="181">
        <f>IF(N394="nulová",J394,0)</f>
        <v>0</v>
      </c>
      <c r="BJ394" s="19" t="s">
        <v>87</v>
      </c>
      <c r="BK394" s="181">
        <f>ROUND(I394*H394,2)</f>
        <v>0</v>
      </c>
      <c r="BL394" s="19" t="s">
        <v>250</v>
      </c>
      <c r="BM394" s="180" t="s">
        <v>484</v>
      </c>
    </row>
    <row r="395" s="13" customFormat="1">
      <c r="A395" s="13"/>
      <c r="B395" s="182"/>
      <c r="C395" s="13"/>
      <c r="D395" s="183" t="s">
        <v>144</v>
      </c>
      <c r="E395" s="184" t="s">
        <v>1</v>
      </c>
      <c r="F395" s="185" t="s">
        <v>485</v>
      </c>
      <c r="G395" s="13"/>
      <c r="H395" s="186">
        <v>247.893</v>
      </c>
      <c r="I395" s="187"/>
      <c r="J395" s="13"/>
      <c r="K395" s="13"/>
      <c r="L395" s="182"/>
      <c r="M395" s="188"/>
      <c r="N395" s="189"/>
      <c r="O395" s="189"/>
      <c r="P395" s="189"/>
      <c r="Q395" s="189"/>
      <c r="R395" s="189"/>
      <c r="S395" s="189"/>
      <c r="T395" s="190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184" t="s">
        <v>144</v>
      </c>
      <c r="AU395" s="184" t="s">
        <v>89</v>
      </c>
      <c r="AV395" s="13" t="s">
        <v>89</v>
      </c>
      <c r="AW395" s="13" t="s">
        <v>37</v>
      </c>
      <c r="AX395" s="13" t="s">
        <v>87</v>
      </c>
      <c r="AY395" s="184" t="s">
        <v>135</v>
      </c>
    </row>
    <row r="396" s="2" customFormat="1" ht="24.15" customHeight="1">
      <c r="A396" s="38"/>
      <c r="B396" s="167"/>
      <c r="C396" s="214" t="s">
        <v>486</v>
      </c>
      <c r="D396" s="214" t="s">
        <v>242</v>
      </c>
      <c r="E396" s="215" t="s">
        <v>347</v>
      </c>
      <c r="F396" s="216" t="s">
        <v>348</v>
      </c>
      <c r="G396" s="217" t="s">
        <v>156</v>
      </c>
      <c r="H396" s="218">
        <v>288.91899999999998</v>
      </c>
      <c r="I396" s="219"/>
      <c r="J396" s="220">
        <f>ROUND(I396*H396,2)</f>
        <v>0</v>
      </c>
      <c r="K396" s="221"/>
      <c r="L396" s="222"/>
      <c r="M396" s="223" t="s">
        <v>1</v>
      </c>
      <c r="N396" s="224" t="s">
        <v>47</v>
      </c>
      <c r="O396" s="77"/>
      <c r="P396" s="178">
        <f>O396*H396</f>
        <v>0</v>
      </c>
      <c r="Q396" s="178">
        <v>0.0019</v>
      </c>
      <c r="R396" s="178">
        <f>Q396*H396</f>
        <v>0.54894609999999999</v>
      </c>
      <c r="S396" s="178">
        <v>0</v>
      </c>
      <c r="T396" s="179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180" t="s">
        <v>314</v>
      </c>
      <c r="AT396" s="180" t="s">
        <v>242</v>
      </c>
      <c r="AU396" s="180" t="s">
        <v>89</v>
      </c>
      <c r="AY396" s="19" t="s">
        <v>135</v>
      </c>
      <c r="BE396" s="181">
        <f>IF(N396="základní",J396,0)</f>
        <v>0</v>
      </c>
      <c r="BF396" s="181">
        <f>IF(N396="snížená",J396,0)</f>
        <v>0</v>
      </c>
      <c r="BG396" s="181">
        <f>IF(N396="zákl. přenesená",J396,0)</f>
        <v>0</v>
      </c>
      <c r="BH396" s="181">
        <f>IF(N396="sníž. přenesená",J396,0)</f>
        <v>0</v>
      </c>
      <c r="BI396" s="181">
        <f>IF(N396="nulová",J396,0)</f>
        <v>0</v>
      </c>
      <c r="BJ396" s="19" t="s">
        <v>87</v>
      </c>
      <c r="BK396" s="181">
        <f>ROUND(I396*H396,2)</f>
        <v>0</v>
      </c>
      <c r="BL396" s="19" t="s">
        <v>250</v>
      </c>
      <c r="BM396" s="180" t="s">
        <v>487</v>
      </c>
    </row>
    <row r="397" s="13" customFormat="1">
      <c r="A397" s="13"/>
      <c r="B397" s="182"/>
      <c r="C397" s="13"/>
      <c r="D397" s="183" t="s">
        <v>144</v>
      </c>
      <c r="E397" s="13"/>
      <c r="F397" s="185" t="s">
        <v>488</v>
      </c>
      <c r="G397" s="13"/>
      <c r="H397" s="186">
        <v>288.91899999999998</v>
      </c>
      <c r="I397" s="187"/>
      <c r="J397" s="13"/>
      <c r="K397" s="13"/>
      <c r="L397" s="182"/>
      <c r="M397" s="188"/>
      <c r="N397" s="189"/>
      <c r="O397" s="189"/>
      <c r="P397" s="189"/>
      <c r="Q397" s="189"/>
      <c r="R397" s="189"/>
      <c r="S397" s="189"/>
      <c r="T397" s="190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184" t="s">
        <v>144</v>
      </c>
      <c r="AU397" s="184" t="s">
        <v>89</v>
      </c>
      <c r="AV397" s="13" t="s">
        <v>89</v>
      </c>
      <c r="AW397" s="13" t="s">
        <v>3</v>
      </c>
      <c r="AX397" s="13" t="s">
        <v>87</v>
      </c>
      <c r="AY397" s="184" t="s">
        <v>135</v>
      </c>
    </row>
    <row r="398" s="2" customFormat="1" ht="37.8" customHeight="1">
      <c r="A398" s="38"/>
      <c r="B398" s="167"/>
      <c r="C398" s="168" t="s">
        <v>489</v>
      </c>
      <c r="D398" s="168" t="s">
        <v>138</v>
      </c>
      <c r="E398" s="169" t="s">
        <v>490</v>
      </c>
      <c r="F398" s="170" t="s">
        <v>491</v>
      </c>
      <c r="G398" s="171" t="s">
        <v>200</v>
      </c>
      <c r="H398" s="172">
        <v>1629.9549999999999</v>
      </c>
      <c r="I398" s="173"/>
      <c r="J398" s="174">
        <f>ROUND(I398*H398,2)</f>
        <v>0</v>
      </c>
      <c r="K398" s="175"/>
      <c r="L398" s="39"/>
      <c r="M398" s="176" t="s">
        <v>1</v>
      </c>
      <c r="N398" s="177" t="s">
        <v>47</v>
      </c>
      <c r="O398" s="77"/>
      <c r="P398" s="178">
        <f>O398*H398</f>
        <v>0</v>
      </c>
      <c r="Q398" s="178">
        <v>0</v>
      </c>
      <c r="R398" s="178">
        <f>Q398*H398</f>
        <v>0</v>
      </c>
      <c r="S398" s="178">
        <v>0</v>
      </c>
      <c r="T398" s="179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180" t="s">
        <v>250</v>
      </c>
      <c r="AT398" s="180" t="s">
        <v>138</v>
      </c>
      <c r="AU398" s="180" t="s">
        <v>89</v>
      </c>
      <c r="AY398" s="19" t="s">
        <v>135</v>
      </c>
      <c r="BE398" s="181">
        <f>IF(N398="základní",J398,0)</f>
        <v>0</v>
      </c>
      <c r="BF398" s="181">
        <f>IF(N398="snížená",J398,0)</f>
        <v>0</v>
      </c>
      <c r="BG398" s="181">
        <f>IF(N398="zákl. přenesená",J398,0)</f>
        <v>0</v>
      </c>
      <c r="BH398" s="181">
        <f>IF(N398="sníž. přenesená",J398,0)</f>
        <v>0</v>
      </c>
      <c r="BI398" s="181">
        <f>IF(N398="nulová",J398,0)</f>
        <v>0</v>
      </c>
      <c r="BJ398" s="19" t="s">
        <v>87</v>
      </c>
      <c r="BK398" s="181">
        <f>ROUND(I398*H398,2)</f>
        <v>0</v>
      </c>
      <c r="BL398" s="19" t="s">
        <v>250</v>
      </c>
      <c r="BM398" s="180" t="s">
        <v>492</v>
      </c>
    </row>
    <row r="399" s="13" customFormat="1">
      <c r="A399" s="13"/>
      <c r="B399" s="182"/>
      <c r="C399" s="13"/>
      <c r="D399" s="183" t="s">
        <v>144</v>
      </c>
      <c r="E399" s="184" t="s">
        <v>1</v>
      </c>
      <c r="F399" s="185" t="s">
        <v>493</v>
      </c>
      <c r="G399" s="13"/>
      <c r="H399" s="186">
        <v>646.76400000000001</v>
      </c>
      <c r="I399" s="187"/>
      <c r="J399" s="13"/>
      <c r="K399" s="13"/>
      <c r="L399" s="182"/>
      <c r="M399" s="188"/>
      <c r="N399" s="189"/>
      <c r="O399" s="189"/>
      <c r="P399" s="189"/>
      <c r="Q399" s="189"/>
      <c r="R399" s="189"/>
      <c r="S399" s="189"/>
      <c r="T399" s="190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184" t="s">
        <v>144</v>
      </c>
      <c r="AU399" s="184" t="s">
        <v>89</v>
      </c>
      <c r="AV399" s="13" t="s">
        <v>89</v>
      </c>
      <c r="AW399" s="13" t="s">
        <v>37</v>
      </c>
      <c r="AX399" s="13" t="s">
        <v>82</v>
      </c>
      <c r="AY399" s="184" t="s">
        <v>135</v>
      </c>
    </row>
    <row r="400" s="13" customFormat="1">
      <c r="A400" s="13"/>
      <c r="B400" s="182"/>
      <c r="C400" s="13"/>
      <c r="D400" s="183" t="s">
        <v>144</v>
      </c>
      <c r="E400" s="184" t="s">
        <v>1</v>
      </c>
      <c r="F400" s="185" t="s">
        <v>494</v>
      </c>
      <c r="G400" s="13"/>
      <c r="H400" s="186">
        <v>174.33000000000001</v>
      </c>
      <c r="I400" s="187"/>
      <c r="J400" s="13"/>
      <c r="K400" s="13"/>
      <c r="L400" s="182"/>
      <c r="M400" s="188"/>
      <c r="N400" s="189"/>
      <c r="O400" s="189"/>
      <c r="P400" s="189"/>
      <c r="Q400" s="189"/>
      <c r="R400" s="189"/>
      <c r="S400" s="189"/>
      <c r="T400" s="190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184" t="s">
        <v>144</v>
      </c>
      <c r="AU400" s="184" t="s">
        <v>89</v>
      </c>
      <c r="AV400" s="13" t="s">
        <v>89</v>
      </c>
      <c r="AW400" s="13" t="s">
        <v>37</v>
      </c>
      <c r="AX400" s="13" t="s">
        <v>82</v>
      </c>
      <c r="AY400" s="184" t="s">
        <v>135</v>
      </c>
    </row>
    <row r="401" s="13" customFormat="1">
      <c r="A401" s="13"/>
      <c r="B401" s="182"/>
      <c r="C401" s="13"/>
      <c r="D401" s="183" t="s">
        <v>144</v>
      </c>
      <c r="E401" s="184" t="s">
        <v>1</v>
      </c>
      <c r="F401" s="185" t="s">
        <v>495</v>
      </c>
      <c r="G401" s="13"/>
      <c r="H401" s="186">
        <v>808.86099999999999</v>
      </c>
      <c r="I401" s="187"/>
      <c r="J401" s="13"/>
      <c r="K401" s="13"/>
      <c r="L401" s="182"/>
      <c r="M401" s="188"/>
      <c r="N401" s="189"/>
      <c r="O401" s="189"/>
      <c r="P401" s="189"/>
      <c r="Q401" s="189"/>
      <c r="R401" s="189"/>
      <c r="S401" s="189"/>
      <c r="T401" s="190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184" t="s">
        <v>144</v>
      </c>
      <c r="AU401" s="184" t="s">
        <v>89</v>
      </c>
      <c r="AV401" s="13" t="s">
        <v>89</v>
      </c>
      <c r="AW401" s="13" t="s">
        <v>37</v>
      </c>
      <c r="AX401" s="13" t="s">
        <v>82</v>
      </c>
      <c r="AY401" s="184" t="s">
        <v>135</v>
      </c>
    </row>
    <row r="402" s="14" customFormat="1">
      <c r="A402" s="14"/>
      <c r="B402" s="191"/>
      <c r="C402" s="14"/>
      <c r="D402" s="183" t="s">
        <v>144</v>
      </c>
      <c r="E402" s="192" t="s">
        <v>1</v>
      </c>
      <c r="F402" s="193" t="s">
        <v>153</v>
      </c>
      <c r="G402" s="14"/>
      <c r="H402" s="194">
        <v>1629.9549999999999</v>
      </c>
      <c r="I402" s="195"/>
      <c r="J402" s="14"/>
      <c r="K402" s="14"/>
      <c r="L402" s="191"/>
      <c r="M402" s="196"/>
      <c r="N402" s="197"/>
      <c r="O402" s="197"/>
      <c r="P402" s="197"/>
      <c r="Q402" s="197"/>
      <c r="R402" s="197"/>
      <c r="S402" s="197"/>
      <c r="T402" s="198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192" t="s">
        <v>144</v>
      </c>
      <c r="AU402" s="192" t="s">
        <v>89</v>
      </c>
      <c r="AV402" s="14" t="s">
        <v>142</v>
      </c>
      <c r="AW402" s="14" t="s">
        <v>37</v>
      </c>
      <c r="AX402" s="14" t="s">
        <v>87</v>
      </c>
      <c r="AY402" s="192" t="s">
        <v>135</v>
      </c>
    </row>
    <row r="403" s="2" customFormat="1" ht="16.5" customHeight="1">
      <c r="A403" s="38"/>
      <c r="B403" s="167"/>
      <c r="C403" s="214" t="s">
        <v>496</v>
      </c>
      <c r="D403" s="214" t="s">
        <v>242</v>
      </c>
      <c r="E403" s="215" t="s">
        <v>497</v>
      </c>
      <c r="F403" s="216" t="s">
        <v>498</v>
      </c>
      <c r="G403" s="217" t="s">
        <v>200</v>
      </c>
      <c r="H403" s="218">
        <v>1711.453</v>
      </c>
      <c r="I403" s="219"/>
      <c r="J403" s="220">
        <f>ROUND(I403*H403,2)</f>
        <v>0</v>
      </c>
      <c r="K403" s="221"/>
      <c r="L403" s="222"/>
      <c r="M403" s="223" t="s">
        <v>1</v>
      </c>
      <c r="N403" s="224" t="s">
        <v>47</v>
      </c>
      <c r="O403" s="77"/>
      <c r="P403" s="178">
        <f>O403*H403</f>
        <v>0</v>
      </c>
      <c r="Q403" s="178">
        <v>1.0000000000000001E-05</v>
      </c>
      <c r="R403" s="178">
        <f>Q403*H403</f>
        <v>0.017114530000000003</v>
      </c>
      <c r="S403" s="178">
        <v>0</v>
      </c>
      <c r="T403" s="179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180" t="s">
        <v>314</v>
      </c>
      <c r="AT403" s="180" t="s">
        <v>242</v>
      </c>
      <c r="AU403" s="180" t="s">
        <v>89</v>
      </c>
      <c r="AY403" s="19" t="s">
        <v>135</v>
      </c>
      <c r="BE403" s="181">
        <f>IF(N403="základní",J403,0)</f>
        <v>0</v>
      </c>
      <c r="BF403" s="181">
        <f>IF(N403="snížená",J403,0)</f>
        <v>0</v>
      </c>
      <c r="BG403" s="181">
        <f>IF(N403="zákl. přenesená",J403,0)</f>
        <v>0</v>
      </c>
      <c r="BH403" s="181">
        <f>IF(N403="sníž. přenesená",J403,0)</f>
        <v>0</v>
      </c>
      <c r="BI403" s="181">
        <f>IF(N403="nulová",J403,0)</f>
        <v>0</v>
      </c>
      <c r="BJ403" s="19" t="s">
        <v>87</v>
      </c>
      <c r="BK403" s="181">
        <f>ROUND(I403*H403,2)</f>
        <v>0</v>
      </c>
      <c r="BL403" s="19" t="s">
        <v>250</v>
      </c>
      <c r="BM403" s="180" t="s">
        <v>499</v>
      </c>
    </row>
    <row r="404" s="13" customFormat="1">
      <c r="A404" s="13"/>
      <c r="B404" s="182"/>
      <c r="C404" s="13"/>
      <c r="D404" s="183" t="s">
        <v>144</v>
      </c>
      <c r="E404" s="13"/>
      <c r="F404" s="185" t="s">
        <v>500</v>
      </c>
      <c r="G404" s="13"/>
      <c r="H404" s="186">
        <v>1711.453</v>
      </c>
      <c r="I404" s="187"/>
      <c r="J404" s="13"/>
      <c r="K404" s="13"/>
      <c r="L404" s="182"/>
      <c r="M404" s="188"/>
      <c r="N404" s="189"/>
      <c r="O404" s="189"/>
      <c r="P404" s="189"/>
      <c r="Q404" s="189"/>
      <c r="R404" s="189"/>
      <c r="S404" s="189"/>
      <c r="T404" s="190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184" t="s">
        <v>144</v>
      </c>
      <c r="AU404" s="184" t="s">
        <v>89</v>
      </c>
      <c r="AV404" s="13" t="s">
        <v>89</v>
      </c>
      <c r="AW404" s="13" t="s">
        <v>3</v>
      </c>
      <c r="AX404" s="13" t="s">
        <v>87</v>
      </c>
      <c r="AY404" s="184" t="s">
        <v>135</v>
      </c>
    </row>
    <row r="405" s="2" customFormat="1" ht="16.5" customHeight="1">
      <c r="A405" s="38"/>
      <c r="B405" s="167"/>
      <c r="C405" s="214" t="s">
        <v>501</v>
      </c>
      <c r="D405" s="214" t="s">
        <v>242</v>
      </c>
      <c r="E405" s="215" t="s">
        <v>502</v>
      </c>
      <c r="F405" s="216" t="s">
        <v>503</v>
      </c>
      <c r="G405" s="217" t="s">
        <v>200</v>
      </c>
      <c r="H405" s="218">
        <v>1711.453</v>
      </c>
      <c r="I405" s="219"/>
      <c r="J405" s="220">
        <f>ROUND(I405*H405,2)</f>
        <v>0</v>
      </c>
      <c r="K405" s="221"/>
      <c r="L405" s="222"/>
      <c r="M405" s="223" t="s">
        <v>1</v>
      </c>
      <c r="N405" s="224" t="s">
        <v>47</v>
      </c>
      <c r="O405" s="77"/>
      <c r="P405" s="178">
        <f>O405*H405</f>
        <v>0</v>
      </c>
      <c r="Q405" s="178">
        <v>1.0000000000000001E-05</v>
      </c>
      <c r="R405" s="178">
        <f>Q405*H405</f>
        <v>0.017114530000000003</v>
      </c>
      <c r="S405" s="178">
        <v>0</v>
      </c>
      <c r="T405" s="179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180" t="s">
        <v>314</v>
      </c>
      <c r="AT405" s="180" t="s">
        <v>242</v>
      </c>
      <c r="AU405" s="180" t="s">
        <v>89</v>
      </c>
      <c r="AY405" s="19" t="s">
        <v>135</v>
      </c>
      <c r="BE405" s="181">
        <f>IF(N405="základní",J405,0)</f>
        <v>0</v>
      </c>
      <c r="BF405" s="181">
        <f>IF(N405="snížená",J405,0)</f>
        <v>0</v>
      </c>
      <c r="BG405" s="181">
        <f>IF(N405="zákl. přenesená",J405,0)</f>
        <v>0</v>
      </c>
      <c r="BH405" s="181">
        <f>IF(N405="sníž. přenesená",J405,0)</f>
        <v>0</v>
      </c>
      <c r="BI405" s="181">
        <f>IF(N405="nulová",J405,0)</f>
        <v>0</v>
      </c>
      <c r="BJ405" s="19" t="s">
        <v>87</v>
      </c>
      <c r="BK405" s="181">
        <f>ROUND(I405*H405,2)</f>
        <v>0</v>
      </c>
      <c r="BL405" s="19" t="s">
        <v>250</v>
      </c>
      <c r="BM405" s="180" t="s">
        <v>504</v>
      </c>
    </row>
    <row r="406" s="13" customFormat="1">
      <c r="A406" s="13"/>
      <c r="B406" s="182"/>
      <c r="C406" s="13"/>
      <c r="D406" s="183" t="s">
        <v>144</v>
      </c>
      <c r="E406" s="13"/>
      <c r="F406" s="185" t="s">
        <v>500</v>
      </c>
      <c r="G406" s="13"/>
      <c r="H406" s="186">
        <v>1711.453</v>
      </c>
      <c r="I406" s="187"/>
      <c r="J406" s="13"/>
      <c r="K406" s="13"/>
      <c r="L406" s="182"/>
      <c r="M406" s="188"/>
      <c r="N406" s="189"/>
      <c r="O406" s="189"/>
      <c r="P406" s="189"/>
      <c r="Q406" s="189"/>
      <c r="R406" s="189"/>
      <c r="S406" s="189"/>
      <c r="T406" s="190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184" t="s">
        <v>144</v>
      </c>
      <c r="AU406" s="184" t="s">
        <v>89</v>
      </c>
      <c r="AV406" s="13" t="s">
        <v>89</v>
      </c>
      <c r="AW406" s="13" t="s">
        <v>3</v>
      </c>
      <c r="AX406" s="13" t="s">
        <v>87</v>
      </c>
      <c r="AY406" s="184" t="s">
        <v>135</v>
      </c>
    </row>
    <row r="407" s="2" customFormat="1" ht="24.15" customHeight="1">
      <c r="A407" s="38"/>
      <c r="B407" s="167"/>
      <c r="C407" s="168" t="s">
        <v>505</v>
      </c>
      <c r="D407" s="168" t="s">
        <v>138</v>
      </c>
      <c r="E407" s="169" t="s">
        <v>506</v>
      </c>
      <c r="F407" s="170" t="s">
        <v>507</v>
      </c>
      <c r="G407" s="171" t="s">
        <v>156</v>
      </c>
      <c r="H407" s="172">
        <v>495.786</v>
      </c>
      <c r="I407" s="173"/>
      <c r="J407" s="174">
        <f>ROUND(I407*H407,2)</f>
        <v>0</v>
      </c>
      <c r="K407" s="175"/>
      <c r="L407" s="39"/>
      <c r="M407" s="176" t="s">
        <v>1</v>
      </c>
      <c r="N407" s="177" t="s">
        <v>47</v>
      </c>
      <c r="O407" s="77"/>
      <c r="P407" s="178">
        <f>O407*H407</f>
        <v>0</v>
      </c>
      <c r="Q407" s="178">
        <v>0</v>
      </c>
      <c r="R407" s="178">
        <f>Q407*H407</f>
        <v>0</v>
      </c>
      <c r="S407" s="178">
        <v>0</v>
      </c>
      <c r="T407" s="179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180" t="s">
        <v>250</v>
      </c>
      <c r="AT407" s="180" t="s">
        <v>138</v>
      </c>
      <c r="AU407" s="180" t="s">
        <v>89</v>
      </c>
      <c r="AY407" s="19" t="s">
        <v>135</v>
      </c>
      <c r="BE407" s="181">
        <f>IF(N407="základní",J407,0)</f>
        <v>0</v>
      </c>
      <c r="BF407" s="181">
        <f>IF(N407="snížená",J407,0)</f>
        <v>0</v>
      </c>
      <c r="BG407" s="181">
        <f>IF(N407="zákl. přenesená",J407,0)</f>
        <v>0</v>
      </c>
      <c r="BH407" s="181">
        <f>IF(N407="sníž. přenesená",J407,0)</f>
        <v>0</v>
      </c>
      <c r="BI407" s="181">
        <f>IF(N407="nulová",J407,0)</f>
        <v>0</v>
      </c>
      <c r="BJ407" s="19" t="s">
        <v>87</v>
      </c>
      <c r="BK407" s="181">
        <f>ROUND(I407*H407,2)</f>
        <v>0</v>
      </c>
      <c r="BL407" s="19" t="s">
        <v>250</v>
      </c>
      <c r="BM407" s="180" t="s">
        <v>508</v>
      </c>
    </row>
    <row r="408" s="13" customFormat="1">
      <c r="A408" s="13"/>
      <c r="B408" s="182"/>
      <c r="C408" s="13"/>
      <c r="D408" s="183" t="s">
        <v>144</v>
      </c>
      <c r="E408" s="184" t="s">
        <v>1</v>
      </c>
      <c r="F408" s="185" t="s">
        <v>509</v>
      </c>
      <c r="G408" s="13"/>
      <c r="H408" s="186">
        <v>247.893</v>
      </c>
      <c r="I408" s="187"/>
      <c r="J408" s="13"/>
      <c r="K408" s="13"/>
      <c r="L408" s="182"/>
      <c r="M408" s="188"/>
      <c r="N408" s="189"/>
      <c r="O408" s="189"/>
      <c r="P408" s="189"/>
      <c r="Q408" s="189"/>
      <c r="R408" s="189"/>
      <c r="S408" s="189"/>
      <c r="T408" s="190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184" t="s">
        <v>144</v>
      </c>
      <c r="AU408" s="184" t="s">
        <v>89</v>
      </c>
      <c r="AV408" s="13" t="s">
        <v>89</v>
      </c>
      <c r="AW408" s="13" t="s">
        <v>37</v>
      </c>
      <c r="AX408" s="13" t="s">
        <v>82</v>
      </c>
      <c r="AY408" s="184" t="s">
        <v>135</v>
      </c>
    </row>
    <row r="409" s="13" customFormat="1">
      <c r="A409" s="13"/>
      <c r="B409" s="182"/>
      <c r="C409" s="13"/>
      <c r="D409" s="183" t="s">
        <v>144</v>
      </c>
      <c r="E409" s="184" t="s">
        <v>1</v>
      </c>
      <c r="F409" s="185" t="s">
        <v>510</v>
      </c>
      <c r="G409" s="13"/>
      <c r="H409" s="186">
        <v>247.893</v>
      </c>
      <c r="I409" s="187"/>
      <c r="J409" s="13"/>
      <c r="K409" s="13"/>
      <c r="L409" s="182"/>
      <c r="M409" s="188"/>
      <c r="N409" s="189"/>
      <c r="O409" s="189"/>
      <c r="P409" s="189"/>
      <c r="Q409" s="189"/>
      <c r="R409" s="189"/>
      <c r="S409" s="189"/>
      <c r="T409" s="190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184" t="s">
        <v>144</v>
      </c>
      <c r="AU409" s="184" t="s">
        <v>89</v>
      </c>
      <c r="AV409" s="13" t="s">
        <v>89</v>
      </c>
      <c r="AW409" s="13" t="s">
        <v>37</v>
      </c>
      <c r="AX409" s="13" t="s">
        <v>82</v>
      </c>
      <c r="AY409" s="184" t="s">
        <v>135</v>
      </c>
    </row>
    <row r="410" s="14" customFormat="1">
      <c r="A410" s="14"/>
      <c r="B410" s="191"/>
      <c r="C410" s="14"/>
      <c r="D410" s="183" t="s">
        <v>144</v>
      </c>
      <c r="E410" s="192" t="s">
        <v>1</v>
      </c>
      <c r="F410" s="193" t="s">
        <v>153</v>
      </c>
      <c r="G410" s="14"/>
      <c r="H410" s="194">
        <v>495.786</v>
      </c>
      <c r="I410" s="195"/>
      <c r="J410" s="14"/>
      <c r="K410" s="14"/>
      <c r="L410" s="191"/>
      <c r="M410" s="196"/>
      <c r="N410" s="197"/>
      <c r="O410" s="197"/>
      <c r="P410" s="197"/>
      <c r="Q410" s="197"/>
      <c r="R410" s="197"/>
      <c r="S410" s="197"/>
      <c r="T410" s="198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192" t="s">
        <v>144</v>
      </c>
      <c r="AU410" s="192" t="s">
        <v>89</v>
      </c>
      <c r="AV410" s="14" t="s">
        <v>142</v>
      </c>
      <c r="AW410" s="14" t="s">
        <v>37</v>
      </c>
      <c r="AX410" s="14" t="s">
        <v>87</v>
      </c>
      <c r="AY410" s="192" t="s">
        <v>135</v>
      </c>
    </row>
    <row r="411" s="2" customFormat="1" ht="16.5" customHeight="1">
      <c r="A411" s="38"/>
      <c r="B411" s="167"/>
      <c r="C411" s="214" t="s">
        <v>511</v>
      </c>
      <c r="D411" s="214" t="s">
        <v>242</v>
      </c>
      <c r="E411" s="215" t="s">
        <v>472</v>
      </c>
      <c r="F411" s="216" t="s">
        <v>473</v>
      </c>
      <c r="G411" s="217" t="s">
        <v>156</v>
      </c>
      <c r="H411" s="218">
        <v>286.31599999999997</v>
      </c>
      <c r="I411" s="219"/>
      <c r="J411" s="220">
        <f>ROUND(I411*H411,2)</f>
        <v>0</v>
      </c>
      <c r="K411" s="221"/>
      <c r="L411" s="222"/>
      <c r="M411" s="223" t="s">
        <v>1</v>
      </c>
      <c r="N411" s="224" t="s">
        <v>47</v>
      </c>
      <c r="O411" s="77"/>
      <c r="P411" s="178">
        <f>O411*H411</f>
        <v>0</v>
      </c>
      <c r="Q411" s="178">
        <v>0.00014999999999999999</v>
      </c>
      <c r="R411" s="178">
        <f>Q411*H411</f>
        <v>0.04294739999999999</v>
      </c>
      <c r="S411" s="178">
        <v>0</v>
      </c>
      <c r="T411" s="179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180" t="s">
        <v>314</v>
      </c>
      <c r="AT411" s="180" t="s">
        <v>242</v>
      </c>
      <c r="AU411" s="180" t="s">
        <v>89</v>
      </c>
      <c r="AY411" s="19" t="s">
        <v>135</v>
      </c>
      <c r="BE411" s="181">
        <f>IF(N411="základní",J411,0)</f>
        <v>0</v>
      </c>
      <c r="BF411" s="181">
        <f>IF(N411="snížená",J411,0)</f>
        <v>0</v>
      </c>
      <c r="BG411" s="181">
        <f>IF(N411="zákl. přenesená",J411,0)</f>
        <v>0</v>
      </c>
      <c r="BH411" s="181">
        <f>IF(N411="sníž. přenesená",J411,0)</f>
        <v>0</v>
      </c>
      <c r="BI411" s="181">
        <f>IF(N411="nulová",J411,0)</f>
        <v>0</v>
      </c>
      <c r="BJ411" s="19" t="s">
        <v>87</v>
      </c>
      <c r="BK411" s="181">
        <f>ROUND(I411*H411,2)</f>
        <v>0</v>
      </c>
      <c r="BL411" s="19" t="s">
        <v>250</v>
      </c>
      <c r="BM411" s="180" t="s">
        <v>512</v>
      </c>
    </row>
    <row r="412" s="13" customFormat="1">
      <c r="A412" s="13"/>
      <c r="B412" s="182"/>
      <c r="C412" s="13"/>
      <c r="D412" s="183" t="s">
        <v>144</v>
      </c>
      <c r="E412" s="184" t="s">
        <v>1</v>
      </c>
      <c r="F412" s="185" t="s">
        <v>509</v>
      </c>
      <c r="G412" s="13"/>
      <c r="H412" s="186">
        <v>247.893</v>
      </c>
      <c r="I412" s="187"/>
      <c r="J412" s="13"/>
      <c r="K412" s="13"/>
      <c r="L412" s="182"/>
      <c r="M412" s="188"/>
      <c r="N412" s="189"/>
      <c r="O412" s="189"/>
      <c r="P412" s="189"/>
      <c r="Q412" s="189"/>
      <c r="R412" s="189"/>
      <c r="S412" s="189"/>
      <c r="T412" s="190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184" t="s">
        <v>144</v>
      </c>
      <c r="AU412" s="184" t="s">
        <v>89</v>
      </c>
      <c r="AV412" s="13" t="s">
        <v>89</v>
      </c>
      <c r="AW412" s="13" t="s">
        <v>37</v>
      </c>
      <c r="AX412" s="13" t="s">
        <v>87</v>
      </c>
      <c r="AY412" s="184" t="s">
        <v>135</v>
      </c>
    </row>
    <row r="413" s="13" customFormat="1">
      <c r="A413" s="13"/>
      <c r="B413" s="182"/>
      <c r="C413" s="13"/>
      <c r="D413" s="183" t="s">
        <v>144</v>
      </c>
      <c r="E413" s="13"/>
      <c r="F413" s="185" t="s">
        <v>513</v>
      </c>
      <c r="G413" s="13"/>
      <c r="H413" s="186">
        <v>286.31599999999997</v>
      </c>
      <c r="I413" s="187"/>
      <c r="J413" s="13"/>
      <c r="K413" s="13"/>
      <c r="L413" s="182"/>
      <c r="M413" s="188"/>
      <c r="N413" s="189"/>
      <c r="O413" s="189"/>
      <c r="P413" s="189"/>
      <c r="Q413" s="189"/>
      <c r="R413" s="189"/>
      <c r="S413" s="189"/>
      <c r="T413" s="190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184" t="s">
        <v>144</v>
      </c>
      <c r="AU413" s="184" t="s">
        <v>89</v>
      </c>
      <c r="AV413" s="13" t="s">
        <v>89</v>
      </c>
      <c r="AW413" s="13" t="s">
        <v>3</v>
      </c>
      <c r="AX413" s="13" t="s">
        <v>87</v>
      </c>
      <c r="AY413" s="184" t="s">
        <v>135</v>
      </c>
    </row>
    <row r="414" s="2" customFormat="1" ht="24.15" customHeight="1">
      <c r="A414" s="38"/>
      <c r="B414" s="167"/>
      <c r="C414" s="214" t="s">
        <v>514</v>
      </c>
      <c r="D414" s="214" t="s">
        <v>242</v>
      </c>
      <c r="E414" s="215" t="s">
        <v>477</v>
      </c>
      <c r="F414" s="216" t="s">
        <v>478</v>
      </c>
      <c r="G414" s="217" t="s">
        <v>156</v>
      </c>
      <c r="H414" s="218">
        <v>286.31599999999997</v>
      </c>
      <c r="I414" s="219"/>
      <c r="J414" s="220">
        <f>ROUND(I414*H414,2)</f>
        <v>0</v>
      </c>
      <c r="K414" s="221"/>
      <c r="L414" s="222"/>
      <c r="M414" s="223" t="s">
        <v>1</v>
      </c>
      <c r="N414" s="224" t="s">
        <v>47</v>
      </c>
      <c r="O414" s="77"/>
      <c r="P414" s="178">
        <f>O414*H414</f>
        <v>0</v>
      </c>
      <c r="Q414" s="178">
        <v>0.00029999999999999997</v>
      </c>
      <c r="R414" s="178">
        <f>Q414*H414</f>
        <v>0.08589479999999998</v>
      </c>
      <c r="S414" s="178">
        <v>0</v>
      </c>
      <c r="T414" s="179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180" t="s">
        <v>314</v>
      </c>
      <c r="AT414" s="180" t="s">
        <v>242</v>
      </c>
      <c r="AU414" s="180" t="s">
        <v>89</v>
      </c>
      <c r="AY414" s="19" t="s">
        <v>135</v>
      </c>
      <c r="BE414" s="181">
        <f>IF(N414="základní",J414,0)</f>
        <v>0</v>
      </c>
      <c r="BF414" s="181">
        <f>IF(N414="snížená",J414,0)</f>
        <v>0</v>
      </c>
      <c r="BG414" s="181">
        <f>IF(N414="zákl. přenesená",J414,0)</f>
        <v>0</v>
      </c>
      <c r="BH414" s="181">
        <f>IF(N414="sníž. přenesená",J414,0)</f>
        <v>0</v>
      </c>
      <c r="BI414" s="181">
        <f>IF(N414="nulová",J414,0)</f>
        <v>0</v>
      </c>
      <c r="BJ414" s="19" t="s">
        <v>87</v>
      </c>
      <c r="BK414" s="181">
        <f>ROUND(I414*H414,2)</f>
        <v>0</v>
      </c>
      <c r="BL414" s="19" t="s">
        <v>250</v>
      </c>
      <c r="BM414" s="180" t="s">
        <v>515</v>
      </c>
    </row>
    <row r="415" s="13" customFormat="1">
      <c r="A415" s="13"/>
      <c r="B415" s="182"/>
      <c r="C415" s="13"/>
      <c r="D415" s="183" t="s">
        <v>144</v>
      </c>
      <c r="E415" s="184" t="s">
        <v>1</v>
      </c>
      <c r="F415" s="185" t="s">
        <v>510</v>
      </c>
      <c r="G415" s="13"/>
      <c r="H415" s="186">
        <v>247.893</v>
      </c>
      <c r="I415" s="187"/>
      <c r="J415" s="13"/>
      <c r="K415" s="13"/>
      <c r="L415" s="182"/>
      <c r="M415" s="188"/>
      <c r="N415" s="189"/>
      <c r="O415" s="189"/>
      <c r="P415" s="189"/>
      <c r="Q415" s="189"/>
      <c r="R415" s="189"/>
      <c r="S415" s="189"/>
      <c r="T415" s="190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184" t="s">
        <v>144</v>
      </c>
      <c r="AU415" s="184" t="s">
        <v>89</v>
      </c>
      <c r="AV415" s="13" t="s">
        <v>89</v>
      </c>
      <c r="AW415" s="13" t="s">
        <v>37</v>
      </c>
      <c r="AX415" s="13" t="s">
        <v>87</v>
      </c>
      <c r="AY415" s="184" t="s">
        <v>135</v>
      </c>
    </row>
    <row r="416" s="13" customFormat="1">
      <c r="A416" s="13"/>
      <c r="B416" s="182"/>
      <c r="C416" s="13"/>
      <c r="D416" s="183" t="s">
        <v>144</v>
      </c>
      <c r="E416" s="13"/>
      <c r="F416" s="185" t="s">
        <v>513</v>
      </c>
      <c r="G416" s="13"/>
      <c r="H416" s="186">
        <v>286.31599999999997</v>
      </c>
      <c r="I416" s="187"/>
      <c r="J416" s="13"/>
      <c r="K416" s="13"/>
      <c r="L416" s="182"/>
      <c r="M416" s="188"/>
      <c r="N416" s="189"/>
      <c r="O416" s="189"/>
      <c r="P416" s="189"/>
      <c r="Q416" s="189"/>
      <c r="R416" s="189"/>
      <c r="S416" s="189"/>
      <c r="T416" s="190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184" t="s">
        <v>144</v>
      </c>
      <c r="AU416" s="184" t="s">
        <v>89</v>
      </c>
      <c r="AV416" s="13" t="s">
        <v>89</v>
      </c>
      <c r="AW416" s="13" t="s">
        <v>3</v>
      </c>
      <c r="AX416" s="13" t="s">
        <v>87</v>
      </c>
      <c r="AY416" s="184" t="s">
        <v>135</v>
      </c>
    </row>
    <row r="417" s="2" customFormat="1" ht="16.5" customHeight="1">
      <c r="A417" s="38"/>
      <c r="B417" s="167"/>
      <c r="C417" s="168" t="s">
        <v>516</v>
      </c>
      <c r="D417" s="168" t="s">
        <v>138</v>
      </c>
      <c r="E417" s="169" t="s">
        <v>517</v>
      </c>
      <c r="F417" s="170" t="s">
        <v>518</v>
      </c>
      <c r="G417" s="171" t="s">
        <v>200</v>
      </c>
      <c r="H417" s="172">
        <v>4</v>
      </c>
      <c r="I417" s="173"/>
      <c r="J417" s="174">
        <f>ROUND(I417*H417,2)</f>
        <v>0</v>
      </c>
      <c r="K417" s="175"/>
      <c r="L417" s="39"/>
      <c r="M417" s="176" t="s">
        <v>1</v>
      </c>
      <c r="N417" s="177" t="s">
        <v>47</v>
      </c>
      <c r="O417" s="77"/>
      <c r="P417" s="178">
        <f>O417*H417</f>
        <v>0</v>
      </c>
      <c r="Q417" s="178">
        <v>0.00010000000000000001</v>
      </c>
      <c r="R417" s="178">
        <f>Q417*H417</f>
        <v>0.00040000000000000002</v>
      </c>
      <c r="S417" s="178">
        <v>0</v>
      </c>
      <c r="T417" s="179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180" t="s">
        <v>250</v>
      </c>
      <c r="AT417" s="180" t="s">
        <v>138</v>
      </c>
      <c r="AU417" s="180" t="s">
        <v>89</v>
      </c>
      <c r="AY417" s="19" t="s">
        <v>135</v>
      </c>
      <c r="BE417" s="181">
        <f>IF(N417="základní",J417,0)</f>
        <v>0</v>
      </c>
      <c r="BF417" s="181">
        <f>IF(N417="snížená",J417,0)</f>
        <v>0</v>
      </c>
      <c r="BG417" s="181">
        <f>IF(N417="zákl. přenesená",J417,0)</f>
        <v>0</v>
      </c>
      <c r="BH417" s="181">
        <f>IF(N417="sníž. přenesená",J417,0)</f>
        <v>0</v>
      </c>
      <c r="BI417" s="181">
        <f>IF(N417="nulová",J417,0)</f>
        <v>0</v>
      </c>
      <c r="BJ417" s="19" t="s">
        <v>87</v>
      </c>
      <c r="BK417" s="181">
        <f>ROUND(I417*H417,2)</f>
        <v>0</v>
      </c>
      <c r="BL417" s="19" t="s">
        <v>250</v>
      </c>
      <c r="BM417" s="180" t="s">
        <v>519</v>
      </c>
    </row>
    <row r="418" s="13" customFormat="1">
      <c r="A418" s="13"/>
      <c r="B418" s="182"/>
      <c r="C418" s="13"/>
      <c r="D418" s="183" t="s">
        <v>144</v>
      </c>
      <c r="E418" s="184" t="s">
        <v>1</v>
      </c>
      <c r="F418" s="185" t="s">
        <v>520</v>
      </c>
      <c r="G418" s="13"/>
      <c r="H418" s="186">
        <v>1</v>
      </c>
      <c r="I418" s="187"/>
      <c r="J418" s="13"/>
      <c r="K418" s="13"/>
      <c r="L418" s="182"/>
      <c r="M418" s="188"/>
      <c r="N418" s="189"/>
      <c r="O418" s="189"/>
      <c r="P418" s="189"/>
      <c r="Q418" s="189"/>
      <c r="R418" s="189"/>
      <c r="S418" s="189"/>
      <c r="T418" s="190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184" t="s">
        <v>144</v>
      </c>
      <c r="AU418" s="184" t="s">
        <v>89</v>
      </c>
      <c r="AV418" s="13" t="s">
        <v>89</v>
      </c>
      <c r="AW418" s="13" t="s">
        <v>37</v>
      </c>
      <c r="AX418" s="13" t="s">
        <v>82</v>
      </c>
      <c r="AY418" s="184" t="s">
        <v>135</v>
      </c>
    </row>
    <row r="419" s="13" customFormat="1">
      <c r="A419" s="13"/>
      <c r="B419" s="182"/>
      <c r="C419" s="13"/>
      <c r="D419" s="183" t="s">
        <v>144</v>
      </c>
      <c r="E419" s="184" t="s">
        <v>1</v>
      </c>
      <c r="F419" s="185" t="s">
        <v>521</v>
      </c>
      <c r="G419" s="13"/>
      <c r="H419" s="186">
        <v>1</v>
      </c>
      <c r="I419" s="187"/>
      <c r="J419" s="13"/>
      <c r="K419" s="13"/>
      <c r="L419" s="182"/>
      <c r="M419" s="188"/>
      <c r="N419" s="189"/>
      <c r="O419" s="189"/>
      <c r="P419" s="189"/>
      <c r="Q419" s="189"/>
      <c r="R419" s="189"/>
      <c r="S419" s="189"/>
      <c r="T419" s="190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184" t="s">
        <v>144</v>
      </c>
      <c r="AU419" s="184" t="s">
        <v>89</v>
      </c>
      <c r="AV419" s="13" t="s">
        <v>89</v>
      </c>
      <c r="AW419" s="13" t="s">
        <v>37</v>
      </c>
      <c r="AX419" s="13" t="s">
        <v>82</v>
      </c>
      <c r="AY419" s="184" t="s">
        <v>135</v>
      </c>
    </row>
    <row r="420" s="13" customFormat="1">
      <c r="A420" s="13"/>
      <c r="B420" s="182"/>
      <c r="C420" s="13"/>
      <c r="D420" s="183" t="s">
        <v>144</v>
      </c>
      <c r="E420" s="184" t="s">
        <v>1</v>
      </c>
      <c r="F420" s="185" t="s">
        <v>522</v>
      </c>
      <c r="G420" s="13"/>
      <c r="H420" s="186">
        <v>1</v>
      </c>
      <c r="I420" s="187"/>
      <c r="J420" s="13"/>
      <c r="K420" s="13"/>
      <c r="L420" s="182"/>
      <c r="M420" s="188"/>
      <c r="N420" s="189"/>
      <c r="O420" s="189"/>
      <c r="P420" s="189"/>
      <c r="Q420" s="189"/>
      <c r="R420" s="189"/>
      <c r="S420" s="189"/>
      <c r="T420" s="190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184" t="s">
        <v>144</v>
      </c>
      <c r="AU420" s="184" t="s">
        <v>89</v>
      </c>
      <c r="AV420" s="13" t="s">
        <v>89</v>
      </c>
      <c r="AW420" s="13" t="s">
        <v>37</v>
      </c>
      <c r="AX420" s="13" t="s">
        <v>82</v>
      </c>
      <c r="AY420" s="184" t="s">
        <v>135</v>
      </c>
    </row>
    <row r="421" s="13" customFormat="1">
      <c r="A421" s="13"/>
      <c r="B421" s="182"/>
      <c r="C421" s="13"/>
      <c r="D421" s="183" t="s">
        <v>144</v>
      </c>
      <c r="E421" s="184" t="s">
        <v>1</v>
      </c>
      <c r="F421" s="185" t="s">
        <v>523</v>
      </c>
      <c r="G421" s="13"/>
      <c r="H421" s="186">
        <v>1</v>
      </c>
      <c r="I421" s="187"/>
      <c r="J421" s="13"/>
      <c r="K421" s="13"/>
      <c r="L421" s="182"/>
      <c r="M421" s="188"/>
      <c r="N421" s="189"/>
      <c r="O421" s="189"/>
      <c r="P421" s="189"/>
      <c r="Q421" s="189"/>
      <c r="R421" s="189"/>
      <c r="S421" s="189"/>
      <c r="T421" s="190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184" t="s">
        <v>144</v>
      </c>
      <c r="AU421" s="184" t="s">
        <v>89</v>
      </c>
      <c r="AV421" s="13" t="s">
        <v>89</v>
      </c>
      <c r="AW421" s="13" t="s">
        <v>37</v>
      </c>
      <c r="AX421" s="13" t="s">
        <v>82</v>
      </c>
      <c r="AY421" s="184" t="s">
        <v>135</v>
      </c>
    </row>
    <row r="422" s="14" customFormat="1">
      <c r="A422" s="14"/>
      <c r="B422" s="191"/>
      <c r="C422" s="14"/>
      <c r="D422" s="183" t="s">
        <v>144</v>
      </c>
      <c r="E422" s="192" t="s">
        <v>1</v>
      </c>
      <c r="F422" s="193" t="s">
        <v>153</v>
      </c>
      <c r="G422" s="14"/>
      <c r="H422" s="194">
        <v>4</v>
      </c>
      <c r="I422" s="195"/>
      <c r="J422" s="14"/>
      <c r="K422" s="14"/>
      <c r="L422" s="191"/>
      <c r="M422" s="196"/>
      <c r="N422" s="197"/>
      <c r="O422" s="197"/>
      <c r="P422" s="197"/>
      <c r="Q422" s="197"/>
      <c r="R422" s="197"/>
      <c r="S422" s="197"/>
      <c r="T422" s="198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192" t="s">
        <v>144</v>
      </c>
      <c r="AU422" s="192" t="s">
        <v>89</v>
      </c>
      <c r="AV422" s="14" t="s">
        <v>142</v>
      </c>
      <c r="AW422" s="14" t="s">
        <v>37</v>
      </c>
      <c r="AX422" s="14" t="s">
        <v>87</v>
      </c>
      <c r="AY422" s="192" t="s">
        <v>135</v>
      </c>
    </row>
    <row r="423" s="2" customFormat="1" ht="24.15" customHeight="1">
      <c r="A423" s="38"/>
      <c r="B423" s="167"/>
      <c r="C423" s="214" t="s">
        <v>524</v>
      </c>
      <c r="D423" s="214" t="s">
        <v>242</v>
      </c>
      <c r="E423" s="215" t="s">
        <v>525</v>
      </c>
      <c r="F423" s="216" t="s">
        <v>526</v>
      </c>
      <c r="G423" s="217" t="s">
        <v>200</v>
      </c>
      <c r="H423" s="218">
        <v>4</v>
      </c>
      <c r="I423" s="219"/>
      <c r="J423" s="220">
        <f>ROUND(I423*H423,2)</f>
        <v>0</v>
      </c>
      <c r="K423" s="221"/>
      <c r="L423" s="222"/>
      <c r="M423" s="223" t="s">
        <v>1</v>
      </c>
      <c r="N423" s="224" t="s">
        <v>47</v>
      </c>
      <c r="O423" s="77"/>
      <c r="P423" s="178">
        <f>O423*H423</f>
        <v>0</v>
      </c>
      <c r="Q423" s="178">
        <v>0.00080000000000000004</v>
      </c>
      <c r="R423" s="178">
        <f>Q423*H423</f>
        <v>0.0032000000000000002</v>
      </c>
      <c r="S423" s="178">
        <v>0</v>
      </c>
      <c r="T423" s="179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180" t="s">
        <v>314</v>
      </c>
      <c r="AT423" s="180" t="s">
        <v>242</v>
      </c>
      <c r="AU423" s="180" t="s">
        <v>89</v>
      </c>
      <c r="AY423" s="19" t="s">
        <v>135</v>
      </c>
      <c r="BE423" s="181">
        <f>IF(N423="základní",J423,0)</f>
        <v>0</v>
      </c>
      <c r="BF423" s="181">
        <f>IF(N423="snížená",J423,0)</f>
        <v>0</v>
      </c>
      <c r="BG423" s="181">
        <f>IF(N423="zákl. přenesená",J423,0)</f>
        <v>0</v>
      </c>
      <c r="BH423" s="181">
        <f>IF(N423="sníž. přenesená",J423,0)</f>
        <v>0</v>
      </c>
      <c r="BI423" s="181">
        <f>IF(N423="nulová",J423,0)</f>
        <v>0</v>
      </c>
      <c r="BJ423" s="19" t="s">
        <v>87</v>
      </c>
      <c r="BK423" s="181">
        <f>ROUND(I423*H423,2)</f>
        <v>0</v>
      </c>
      <c r="BL423" s="19" t="s">
        <v>250</v>
      </c>
      <c r="BM423" s="180" t="s">
        <v>527</v>
      </c>
    </row>
    <row r="424" s="2" customFormat="1" ht="21.75" customHeight="1">
      <c r="A424" s="38"/>
      <c r="B424" s="167"/>
      <c r="C424" s="168" t="s">
        <v>528</v>
      </c>
      <c r="D424" s="168" t="s">
        <v>138</v>
      </c>
      <c r="E424" s="169" t="s">
        <v>529</v>
      </c>
      <c r="F424" s="170" t="s">
        <v>530</v>
      </c>
      <c r="G424" s="171" t="s">
        <v>200</v>
      </c>
      <c r="H424" s="172">
        <v>2</v>
      </c>
      <c r="I424" s="173"/>
      <c r="J424" s="174">
        <f>ROUND(I424*H424,2)</f>
        <v>0</v>
      </c>
      <c r="K424" s="175"/>
      <c r="L424" s="39"/>
      <c r="M424" s="176" t="s">
        <v>1</v>
      </c>
      <c r="N424" s="177" t="s">
        <v>47</v>
      </c>
      <c r="O424" s="77"/>
      <c r="P424" s="178">
        <f>O424*H424</f>
        <v>0</v>
      </c>
      <c r="Q424" s="178">
        <v>5.0000000000000002E-05</v>
      </c>
      <c r="R424" s="178">
        <f>Q424*H424</f>
        <v>0.00010000000000000001</v>
      </c>
      <c r="S424" s="178">
        <v>0</v>
      </c>
      <c r="T424" s="179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180" t="s">
        <v>250</v>
      </c>
      <c r="AT424" s="180" t="s">
        <v>138</v>
      </c>
      <c r="AU424" s="180" t="s">
        <v>89</v>
      </c>
      <c r="AY424" s="19" t="s">
        <v>135</v>
      </c>
      <c r="BE424" s="181">
        <f>IF(N424="základní",J424,0)</f>
        <v>0</v>
      </c>
      <c r="BF424" s="181">
        <f>IF(N424="snížená",J424,0)</f>
        <v>0</v>
      </c>
      <c r="BG424" s="181">
        <f>IF(N424="zákl. přenesená",J424,0)</f>
        <v>0</v>
      </c>
      <c r="BH424" s="181">
        <f>IF(N424="sníž. přenesená",J424,0)</f>
        <v>0</v>
      </c>
      <c r="BI424" s="181">
        <f>IF(N424="nulová",J424,0)</f>
        <v>0</v>
      </c>
      <c r="BJ424" s="19" t="s">
        <v>87</v>
      </c>
      <c r="BK424" s="181">
        <f>ROUND(I424*H424,2)</f>
        <v>0</v>
      </c>
      <c r="BL424" s="19" t="s">
        <v>250</v>
      </c>
      <c r="BM424" s="180" t="s">
        <v>531</v>
      </c>
    </row>
    <row r="425" s="13" customFormat="1">
      <c r="A425" s="13"/>
      <c r="B425" s="182"/>
      <c r="C425" s="13"/>
      <c r="D425" s="183" t="s">
        <v>144</v>
      </c>
      <c r="E425" s="184" t="s">
        <v>1</v>
      </c>
      <c r="F425" s="185" t="s">
        <v>520</v>
      </c>
      <c r="G425" s="13"/>
      <c r="H425" s="186">
        <v>1</v>
      </c>
      <c r="I425" s="187"/>
      <c r="J425" s="13"/>
      <c r="K425" s="13"/>
      <c r="L425" s="182"/>
      <c r="M425" s="188"/>
      <c r="N425" s="189"/>
      <c r="O425" s="189"/>
      <c r="P425" s="189"/>
      <c r="Q425" s="189"/>
      <c r="R425" s="189"/>
      <c r="S425" s="189"/>
      <c r="T425" s="190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184" t="s">
        <v>144</v>
      </c>
      <c r="AU425" s="184" t="s">
        <v>89</v>
      </c>
      <c r="AV425" s="13" t="s">
        <v>89</v>
      </c>
      <c r="AW425" s="13" t="s">
        <v>37</v>
      </c>
      <c r="AX425" s="13" t="s">
        <v>82</v>
      </c>
      <c r="AY425" s="184" t="s">
        <v>135</v>
      </c>
    </row>
    <row r="426" s="13" customFormat="1">
      <c r="A426" s="13"/>
      <c r="B426" s="182"/>
      <c r="C426" s="13"/>
      <c r="D426" s="183" t="s">
        <v>144</v>
      </c>
      <c r="E426" s="184" t="s">
        <v>1</v>
      </c>
      <c r="F426" s="185" t="s">
        <v>523</v>
      </c>
      <c r="G426" s="13"/>
      <c r="H426" s="186">
        <v>1</v>
      </c>
      <c r="I426" s="187"/>
      <c r="J426" s="13"/>
      <c r="K426" s="13"/>
      <c r="L426" s="182"/>
      <c r="M426" s="188"/>
      <c r="N426" s="189"/>
      <c r="O426" s="189"/>
      <c r="P426" s="189"/>
      <c r="Q426" s="189"/>
      <c r="R426" s="189"/>
      <c r="S426" s="189"/>
      <c r="T426" s="190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184" t="s">
        <v>144</v>
      </c>
      <c r="AU426" s="184" t="s">
        <v>89</v>
      </c>
      <c r="AV426" s="13" t="s">
        <v>89</v>
      </c>
      <c r="AW426" s="13" t="s">
        <v>37</v>
      </c>
      <c r="AX426" s="13" t="s">
        <v>82</v>
      </c>
      <c r="AY426" s="184" t="s">
        <v>135</v>
      </c>
    </row>
    <row r="427" s="14" customFormat="1">
      <c r="A427" s="14"/>
      <c r="B427" s="191"/>
      <c r="C427" s="14"/>
      <c r="D427" s="183" t="s">
        <v>144</v>
      </c>
      <c r="E427" s="192" t="s">
        <v>1</v>
      </c>
      <c r="F427" s="193" t="s">
        <v>153</v>
      </c>
      <c r="G427" s="14"/>
      <c r="H427" s="194">
        <v>2</v>
      </c>
      <c r="I427" s="195"/>
      <c r="J427" s="14"/>
      <c r="K427" s="14"/>
      <c r="L427" s="191"/>
      <c r="M427" s="196"/>
      <c r="N427" s="197"/>
      <c r="O427" s="197"/>
      <c r="P427" s="197"/>
      <c r="Q427" s="197"/>
      <c r="R427" s="197"/>
      <c r="S427" s="197"/>
      <c r="T427" s="198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192" t="s">
        <v>144</v>
      </c>
      <c r="AU427" s="192" t="s">
        <v>89</v>
      </c>
      <c r="AV427" s="14" t="s">
        <v>142</v>
      </c>
      <c r="AW427" s="14" t="s">
        <v>37</v>
      </c>
      <c r="AX427" s="14" t="s">
        <v>87</v>
      </c>
      <c r="AY427" s="192" t="s">
        <v>135</v>
      </c>
    </row>
    <row r="428" s="2" customFormat="1" ht="33" customHeight="1">
      <c r="A428" s="38"/>
      <c r="B428" s="167"/>
      <c r="C428" s="214" t="s">
        <v>532</v>
      </c>
      <c r="D428" s="214" t="s">
        <v>242</v>
      </c>
      <c r="E428" s="215" t="s">
        <v>533</v>
      </c>
      <c r="F428" s="216" t="s">
        <v>534</v>
      </c>
      <c r="G428" s="217" t="s">
        <v>200</v>
      </c>
      <c r="H428" s="218">
        <v>2</v>
      </c>
      <c r="I428" s="219"/>
      <c r="J428" s="220">
        <f>ROUND(I428*H428,2)</f>
        <v>0</v>
      </c>
      <c r="K428" s="221"/>
      <c r="L428" s="222"/>
      <c r="M428" s="223" t="s">
        <v>1</v>
      </c>
      <c r="N428" s="224" t="s">
        <v>47</v>
      </c>
      <c r="O428" s="77"/>
      <c r="P428" s="178">
        <f>O428*H428</f>
        <v>0</v>
      </c>
      <c r="Q428" s="178">
        <v>0.00164</v>
      </c>
      <c r="R428" s="178">
        <f>Q428*H428</f>
        <v>0.0032799999999999999</v>
      </c>
      <c r="S428" s="178">
        <v>0</v>
      </c>
      <c r="T428" s="179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180" t="s">
        <v>314</v>
      </c>
      <c r="AT428" s="180" t="s">
        <v>242</v>
      </c>
      <c r="AU428" s="180" t="s">
        <v>89</v>
      </c>
      <c r="AY428" s="19" t="s">
        <v>135</v>
      </c>
      <c r="BE428" s="181">
        <f>IF(N428="základní",J428,0)</f>
        <v>0</v>
      </c>
      <c r="BF428" s="181">
        <f>IF(N428="snížená",J428,0)</f>
        <v>0</v>
      </c>
      <c r="BG428" s="181">
        <f>IF(N428="zákl. přenesená",J428,0)</f>
        <v>0</v>
      </c>
      <c r="BH428" s="181">
        <f>IF(N428="sníž. přenesená",J428,0)</f>
        <v>0</v>
      </c>
      <c r="BI428" s="181">
        <f>IF(N428="nulová",J428,0)</f>
        <v>0</v>
      </c>
      <c r="BJ428" s="19" t="s">
        <v>87</v>
      </c>
      <c r="BK428" s="181">
        <f>ROUND(I428*H428,2)</f>
        <v>0</v>
      </c>
      <c r="BL428" s="19" t="s">
        <v>250</v>
      </c>
      <c r="BM428" s="180" t="s">
        <v>535</v>
      </c>
    </row>
    <row r="429" s="2" customFormat="1" ht="16.5" customHeight="1">
      <c r="A429" s="38"/>
      <c r="B429" s="167"/>
      <c r="C429" s="168" t="s">
        <v>536</v>
      </c>
      <c r="D429" s="168" t="s">
        <v>138</v>
      </c>
      <c r="E429" s="169" t="s">
        <v>537</v>
      </c>
      <c r="F429" s="170" t="s">
        <v>538</v>
      </c>
      <c r="G429" s="171" t="s">
        <v>156</v>
      </c>
      <c r="H429" s="172">
        <v>707.13699999999994</v>
      </c>
      <c r="I429" s="173"/>
      <c r="J429" s="174">
        <f>ROUND(I429*H429,2)</f>
        <v>0</v>
      </c>
      <c r="K429" s="175"/>
      <c r="L429" s="39"/>
      <c r="M429" s="176" t="s">
        <v>1</v>
      </c>
      <c r="N429" s="177" t="s">
        <v>47</v>
      </c>
      <c r="O429" s="77"/>
      <c r="P429" s="178">
        <f>O429*H429</f>
        <v>0</v>
      </c>
      <c r="Q429" s="178">
        <v>0</v>
      </c>
      <c r="R429" s="178">
        <f>Q429*H429</f>
        <v>0</v>
      </c>
      <c r="S429" s="178">
        <v>0</v>
      </c>
      <c r="T429" s="179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180" t="s">
        <v>250</v>
      </c>
      <c r="AT429" s="180" t="s">
        <v>138</v>
      </c>
      <c r="AU429" s="180" t="s">
        <v>89</v>
      </c>
      <c r="AY429" s="19" t="s">
        <v>135</v>
      </c>
      <c r="BE429" s="181">
        <f>IF(N429="základní",J429,0)</f>
        <v>0</v>
      </c>
      <c r="BF429" s="181">
        <f>IF(N429="snížená",J429,0)</f>
        <v>0</v>
      </c>
      <c r="BG429" s="181">
        <f>IF(N429="zákl. přenesená",J429,0)</f>
        <v>0</v>
      </c>
      <c r="BH429" s="181">
        <f>IF(N429="sníž. přenesená",J429,0)</f>
        <v>0</v>
      </c>
      <c r="BI429" s="181">
        <f>IF(N429="nulová",J429,0)</f>
        <v>0</v>
      </c>
      <c r="BJ429" s="19" t="s">
        <v>87</v>
      </c>
      <c r="BK429" s="181">
        <f>ROUND(I429*H429,2)</f>
        <v>0</v>
      </c>
      <c r="BL429" s="19" t="s">
        <v>250</v>
      </c>
      <c r="BM429" s="180" t="s">
        <v>539</v>
      </c>
    </row>
    <row r="430" s="13" customFormat="1">
      <c r="A430" s="13"/>
      <c r="B430" s="182"/>
      <c r="C430" s="13"/>
      <c r="D430" s="183" t="s">
        <v>144</v>
      </c>
      <c r="E430" s="184" t="s">
        <v>1</v>
      </c>
      <c r="F430" s="185" t="s">
        <v>485</v>
      </c>
      <c r="G430" s="13"/>
      <c r="H430" s="186">
        <v>247.893</v>
      </c>
      <c r="I430" s="187"/>
      <c r="J430" s="13"/>
      <c r="K430" s="13"/>
      <c r="L430" s="182"/>
      <c r="M430" s="188"/>
      <c r="N430" s="189"/>
      <c r="O430" s="189"/>
      <c r="P430" s="189"/>
      <c r="Q430" s="189"/>
      <c r="R430" s="189"/>
      <c r="S430" s="189"/>
      <c r="T430" s="190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184" t="s">
        <v>144</v>
      </c>
      <c r="AU430" s="184" t="s">
        <v>89</v>
      </c>
      <c r="AV430" s="13" t="s">
        <v>89</v>
      </c>
      <c r="AW430" s="13" t="s">
        <v>37</v>
      </c>
      <c r="AX430" s="13" t="s">
        <v>82</v>
      </c>
      <c r="AY430" s="184" t="s">
        <v>135</v>
      </c>
    </row>
    <row r="431" s="13" customFormat="1">
      <c r="A431" s="13"/>
      <c r="B431" s="182"/>
      <c r="C431" s="13"/>
      <c r="D431" s="183" t="s">
        <v>144</v>
      </c>
      <c r="E431" s="184" t="s">
        <v>1</v>
      </c>
      <c r="F431" s="185" t="s">
        <v>395</v>
      </c>
      <c r="G431" s="13"/>
      <c r="H431" s="186">
        <v>251.393</v>
      </c>
      <c r="I431" s="187"/>
      <c r="J431" s="13"/>
      <c r="K431" s="13"/>
      <c r="L431" s="182"/>
      <c r="M431" s="188"/>
      <c r="N431" s="189"/>
      <c r="O431" s="189"/>
      <c r="P431" s="189"/>
      <c r="Q431" s="189"/>
      <c r="R431" s="189"/>
      <c r="S431" s="189"/>
      <c r="T431" s="190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184" t="s">
        <v>144</v>
      </c>
      <c r="AU431" s="184" t="s">
        <v>89</v>
      </c>
      <c r="AV431" s="13" t="s">
        <v>89</v>
      </c>
      <c r="AW431" s="13" t="s">
        <v>37</v>
      </c>
      <c r="AX431" s="13" t="s">
        <v>82</v>
      </c>
      <c r="AY431" s="184" t="s">
        <v>135</v>
      </c>
    </row>
    <row r="432" s="13" customFormat="1">
      <c r="A432" s="13"/>
      <c r="B432" s="182"/>
      <c r="C432" s="13"/>
      <c r="D432" s="183" t="s">
        <v>144</v>
      </c>
      <c r="E432" s="184" t="s">
        <v>1</v>
      </c>
      <c r="F432" s="185" t="s">
        <v>540</v>
      </c>
      <c r="G432" s="13"/>
      <c r="H432" s="186">
        <v>54.079999999999998</v>
      </c>
      <c r="I432" s="187"/>
      <c r="J432" s="13"/>
      <c r="K432" s="13"/>
      <c r="L432" s="182"/>
      <c r="M432" s="188"/>
      <c r="N432" s="189"/>
      <c r="O432" s="189"/>
      <c r="P432" s="189"/>
      <c r="Q432" s="189"/>
      <c r="R432" s="189"/>
      <c r="S432" s="189"/>
      <c r="T432" s="190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184" t="s">
        <v>144</v>
      </c>
      <c r="AU432" s="184" t="s">
        <v>89</v>
      </c>
      <c r="AV432" s="13" t="s">
        <v>89</v>
      </c>
      <c r="AW432" s="13" t="s">
        <v>37</v>
      </c>
      <c r="AX432" s="13" t="s">
        <v>82</v>
      </c>
      <c r="AY432" s="184" t="s">
        <v>135</v>
      </c>
    </row>
    <row r="433" s="13" customFormat="1">
      <c r="A433" s="13"/>
      <c r="B433" s="182"/>
      <c r="C433" s="13"/>
      <c r="D433" s="183" t="s">
        <v>144</v>
      </c>
      <c r="E433" s="184" t="s">
        <v>1</v>
      </c>
      <c r="F433" s="185" t="s">
        <v>541</v>
      </c>
      <c r="G433" s="13"/>
      <c r="H433" s="186">
        <v>153.77099999999999</v>
      </c>
      <c r="I433" s="187"/>
      <c r="J433" s="13"/>
      <c r="K433" s="13"/>
      <c r="L433" s="182"/>
      <c r="M433" s="188"/>
      <c r="N433" s="189"/>
      <c r="O433" s="189"/>
      <c r="P433" s="189"/>
      <c r="Q433" s="189"/>
      <c r="R433" s="189"/>
      <c r="S433" s="189"/>
      <c r="T433" s="190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184" t="s">
        <v>144</v>
      </c>
      <c r="AU433" s="184" t="s">
        <v>89</v>
      </c>
      <c r="AV433" s="13" t="s">
        <v>89</v>
      </c>
      <c r="AW433" s="13" t="s">
        <v>37</v>
      </c>
      <c r="AX433" s="13" t="s">
        <v>82</v>
      </c>
      <c r="AY433" s="184" t="s">
        <v>135</v>
      </c>
    </row>
    <row r="434" s="14" customFormat="1">
      <c r="A434" s="14"/>
      <c r="B434" s="191"/>
      <c r="C434" s="14"/>
      <c r="D434" s="183" t="s">
        <v>144</v>
      </c>
      <c r="E434" s="192" t="s">
        <v>1</v>
      </c>
      <c r="F434" s="193" t="s">
        <v>153</v>
      </c>
      <c r="G434" s="14"/>
      <c r="H434" s="194">
        <v>707.13699999999994</v>
      </c>
      <c r="I434" s="195"/>
      <c r="J434" s="14"/>
      <c r="K434" s="14"/>
      <c r="L434" s="191"/>
      <c r="M434" s="196"/>
      <c r="N434" s="197"/>
      <c r="O434" s="197"/>
      <c r="P434" s="197"/>
      <c r="Q434" s="197"/>
      <c r="R434" s="197"/>
      <c r="S434" s="197"/>
      <c r="T434" s="198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192" t="s">
        <v>144</v>
      </c>
      <c r="AU434" s="192" t="s">
        <v>89</v>
      </c>
      <c r="AV434" s="14" t="s">
        <v>142</v>
      </c>
      <c r="AW434" s="14" t="s">
        <v>37</v>
      </c>
      <c r="AX434" s="14" t="s">
        <v>87</v>
      </c>
      <c r="AY434" s="192" t="s">
        <v>135</v>
      </c>
    </row>
    <row r="435" s="2" customFormat="1" ht="49.05" customHeight="1">
      <c r="A435" s="38"/>
      <c r="B435" s="167"/>
      <c r="C435" s="168" t="s">
        <v>542</v>
      </c>
      <c r="D435" s="168" t="s">
        <v>138</v>
      </c>
      <c r="E435" s="169" t="s">
        <v>543</v>
      </c>
      <c r="F435" s="170" t="s">
        <v>544</v>
      </c>
      <c r="G435" s="171" t="s">
        <v>156</v>
      </c>
      <c r="H435" s="172">
        <v>4</v>
      </c>
      <c r="I435" s="173"/>
      <c r="J435" s="174">
        <f>ROUND(I435*H435,2)</f>
        <v>0</v>
      </c>
      <c r="K435" s="175"/>
      <c r="L435" s="39"/>
      <c r="M435" s="176" t="s">
        <v>1</v>
      </c>
      <c r="N435" s="177" t="s">
        <v>47</v>
      </c>
      <c r="O435" s="77"/>
      <c r="P435" s="178">
        <f>O435*H435</f>
        <v>0</v>
      </c>
      <c r="Q435" s="178">
        <v>0</v>
      </c>
      <c r="R435" s="178">
        <f>Q435*H435</f>
        <v>0</v>
      </c>
      <c r="S435" s="178">
        <v>0</v>
      </c>
      <c r="T435" s="179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180" t="s">
        <v>250</v>
      </c>
      <c r="AT435" s="180" t="s">
        <v>138</v>
      </c>
      <c r="AU435" s="180" t="s">
        <v>89</v>
      </c>
      <c r="AY435" s="19" t="s">
        <v>135</v>
      </c>
      <c r="BE435" s="181">
        <f>IF(N435="základní",J435,0)</f>
        <v>0</v>
      </c>
      <c r="BF435" s="181">
        <f>IF(N435="snížená",J435,0)</f>
        <v>0</v>
      </c>
      <c r="BG435" s="181">
        <f>IF(N435="zákl. přenesená",J435,0)</f>
        <v>0</v>
      </c>
      <c r="BH435" s="181">
        <f>IF(N435="sníž. přenesená",J435,0)</f>
        <v>0</v>
      </c>
      <c r="BI435" s="181">
        <f>IF(N435="nulová",J435,0)</f>
        <v>0</v>
      </c>
      <c r="BJ435" s="19" t="s">
        <v>87</v>
      </c>
      <c r="BK435" s="181">
        <f>ROUND(I435*H435,2)</f>
        <v>0</v>
      </c>
      <c r="BL435" s="19" t="s">
        <v>250</v>
      </c>
      <c r="BM435" s="180" t="s">
        <v>545</v>
      </c>
    </row>
    <row r="436" s="2" customFormat="1" ht="24.15" customHeight="1">
      <c r="A436" s="38"/>
      <c r="B436" s="167"/>
      <c r="C436" s="168" t="s">
        <v>546</v>
      </c>
      <c r="D436" s="168" t="s">
        <v>138</v>
      </c>
      <c r="E436" s="169" t="s">
        <v>547</v>
      </c>
      <c r="F436" s="170" t="s">
        <v>548</v>
      </c>
      <c r="G436" s="171" t="s">
        <v>549</v>
      </c>
      <c r="H436" s="225"/>
      <c r="I436" s="173"/>
      <c r="J436" s="174">
        <f>ROUND(I436*H436,2)</f>
        <v>0</v>
      </c>
      <c r="K436" s="175"/>
      <c r="L436" s="39"/>
      <c r="M436" s="176" t="s">
        <v>1</v>
      </c>
      <c r="N436" s="177" t="s">
        <v>47</v>
      </c>
      <c r="O436" s="77"/>
      <c r="P436" s="178">
        <f>O436*H436</f>
        <v>0</v>
      </c>
      <c r="Q436" s="178">
        <v>0</v>
      </c>
      <c r="R436" s="178">
        <f>Q436*H436</f>
        <v>0</v>
      </c>
      <c r="S436" s="178">
        <v>0</v>
      </c>
      <c r="T436" s="179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180" t="s">
        <v>250</v>
      </c>
      <c r="AT436" s="180" t="s">
        <v>138</v>
      </c>
      <c r="AU436" s="180" t="s">
        <v>89</v>
      </c>
      <c r="AY436" s="19" t="s">
        <v>135</v>
      </c>
      <c r="BE436" s="181">
        <f>IF(N436="základní",J436,0)</f>
        <v>0</v>
      </c>
      <c r="BF436" s="181">
        <f>IF(N436="snížená",J436,0)</f>
        <v>0</v>
      </c>
      <c r="BG436" s="181">
        <f>IF(N436="zákl. přenesená",J436,0)</f>
        <v>0</v>
      </c>
      <c r="BH436" s="181">
        <f>IF(N436="sníž. přenesená",J436,0)</f>
        <v>0</v>
      </c>
      <c r="BI436" s="181">
        <f>IF(N436="nulová",J436,0)</f>
        <v>0</v>
      </c>
      <c r="BJ436" s="19" t="s">
        <v>87</v>
      </c>
      <c r="BK436" s="181">
        <f>ROUND(I436*H436,2)</f>
        <v>0</v>
      </c>
      <c r="BL436" s="19" t="s">
        <v>250</v>
      </c>
      <c r="BM436" s="180" t="s">
        <v>550</v>
      </c>
    </row>
    <row r="437" s="12" customFormat="1" ht="22.8" customHeight="1">
      <c r="A437" s="12"/>
      <c r="B437" s="155"/>
      <c r="C437" s="12"/>
      <c r="D437" s="156" t="s">
        <v>81</v>
      </c>
      <c r="E437" s="165" t="s">
        <v>551</v>
      </c>
      <c r="F437" s="165" t="s">
        <v>552</v>
      </c>
      <c r="G437" s="12"/>
      <c r="H437" s="12"/>
      <c r="I437" s="158"/>
      <c r="J437" s="166">
        <f>BK437</f>
        <v>0</v>
      </c>
      <c r="K437" s="12"/>
      <c r="L437" s="155"/>
      <c r="M437" s="159"/>
      <c r="N437" s="160"/>
      <c r="O437" s="160"/>
      <c r="P437" s="161">
        <f>SUM(P438:P459)</f>
        <v>0</v>
      </c>
      <c r="Q437" s="160"/>
      <c r="R437" s="161">
        <f>SUM(R438:R459)</f>
        <v>11.385777079999999</v>
      </c>
      <c r="S437" s="160"/>
      <c r="T437" s="162">
        <f>SUM(T438:T459)</f>
        <v>9.0097925000000014</v>
      </c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R437" s="156" t="s">
        <v>89</v>
      </c>
      <c r="AT437" s="163" t="s">
        <v>81</v>
      </c>
      <c r="AU437" s="163" t="s">
        <v>87</v>
      </c>
      <c r="AY437" s="156" t="s">
        <v>135</v>
      </c>
      <c r="BK437" s="164">
        <f>SUM(BK438:BK459)</f>
        <v>0</v>
      </c>
    </row>
    <row r="438" s="2" customFormat="1" ht="37.8" customHeight="1">
      <c r="A438" s="38"/>
      <c r="B438" s="167"/>
      <c r="C438" s="168" t="s">
        <v>553</v>
      </c>
      <c r="D438" s="168" t="s">
        <v>138</v>
      </c>
      <c r="E438" s="169" t="s">
        <v>554</v>
      </c>
      <c r="F438" s="170" t="s">
        <v>555</v>
      </c>
      <c r="G438" s="171" t="s">
        <v>156</v>
      </c>
      <c r="H438" s="172">
        <v>621.36500000000001</v>
      </c>
      <c r="I438" s="173"/>
      <c r="J438" s="174">
        <f>ROUND(I438*H438,2)</f>
        <v>0</v>
      </c>
      <c r="K438" s="175"/>
      <c r="L438" s="39"/>
      <c r="M438" s="176" t="s">
        <v>1</v>
      </c>
      <c r="N438" s="177" t="s">
        <v>47</v>
      </c>
      <c r="O438" s="77"/>
      <c r="P438" s="178">
        <f>O438*H438</f>
        <v>0</v>
      </c>
      <c r="Q438" s="178">
        <v>0</v>
      </c>
      <c r="R438" s="178">
        <f>Q438*H438</f>
        <v>0</v>
      </c>
      <c r="S438" s="178">
        <v>0.014500000000000001</v>
      </c>
      <c r="T438" s="179">
        <f>S438*H438</f>
        <v>9.0097925000000014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180" t="s">
        <v>250</v>
      </c>
      <c r="AT438" s="180" t="s">
        <v>138</v>
      </c>
      <c r="AU438" s="180" t="s">
        <v>89</v>
      </c>
      <c r="AY438" s="19" t="s">
        <v>135</v>
      </c>
      <c r="BE438" s="181">
        <f>IF(N438="základní",J438,0)</f>
        <v>0</v>
      </c>
      <c r="BF438" s="181">
        <f>IF(N438="snížená",J438,0)</f>
        <v>0</v>
      </c>
      <c r="BG438" s="181">
        <f>IF(N438="zákl. přenesená",J438,0)</f>
        <v>0</v>
      </c>
      <c r="BH438" s="181">
        <f>IF(N438="sníž. přenesená",J438,0)</f>
        <v>0</v>
      </c>
      <c r="BI438" s="181">
        <f>IF(N438="nulová",J438,0)</f>
        <v>0</v>
      </c>
      <c r="BJ438" s="19" t="s">
        <v>87</v>
      </c>
      <c r="BK438" s="181">
        <f>ROUND(I438*H438,2)</f>
        <v>0</v>
      </c>
      <c r="BL438" s="19" t="s">
        <v>250</v>
      </c>
      <c r="BM438" s="180" t="s">
        <v>556</v>
      </c>
    </row>
    <row r="439" s="13" customFormat="1">
      <c r="A439" s="13"/>
      <c r="B439" s="182"/>
      <c r="C439" s="13"/>
      <c r="D439" s="183" t="s">
        <v>144</v>
      </c>
      <c r="E439" s="184" t="s">
        <v>1</v>
      </c>
      <c r="F439" s="185" t="s">
        <v>557</v>
      </c>
      <c r="G439" s="13"/>
      <c r="H439" s="186">
        <v>436.82600000000002</v>
      </c>
      <c r="I439" s="187"/>
      <c r="J439" s="13"/>
      <c r="K439" s="13"/>
      <c r="L439" s="182"/>
      <c r="M439" s="188"/>
      <c r="N439" s="189"/>
      <c r="O439" s="189"/>
      <c r="P439" s="189"/>
      <c r="Q439" s="189"/>
      <c r="R439" s="189"/>
      <c r="S439" s="189"/>
      <c r="T439" s="190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184" t="s">
        <v>144</v>
      </c>
      <c r="AU439" s="184" t="s">
        <v>89</v>
      </c>
      <c r="AV439" s="13" t="s">
        <v>89</v>
      </c>
      <c r="AW439" s="13" t="s">
        <v>37</v>
      </c>
      <c r="AX439" s="13" t="s">
        <v>82</v>
      </c>
      <c r="AY439" s="184" t="s">
        <v>135</v>
      </c>
    </row>
    <row r="440" s="13" customFormat="1">
      <c r="A440" s="13"/>
      <c r="B440" s="182"/>
      <c r="C440" s="13"/>
      <c r="D440" s="183" t="s">
        <v>144</v>
      </c>
      <c r="E440" s="184" t="s">
        <v>1</v>
      </c>
      <c r="F440" s="185" t="s">
        <v>558</v>
      </c>
      <c r="G440" s="13"/>
      <c r="H440" s="186">
        <v>49.593000000000004</v>
      </c>
      <c r="I440" s="187"/>
      <c r="J440" s="13"/>
      <c r="K440" s="13"/>
      <c r="L440" s="182"/>
      <c r="M440" s="188"/>
      <c r="N440" s="189"/>
      <c r="O440" s="189"/>
      <c r="P440" s="189"/>
      <c r="Q440" s="189"/>
      <c r="R440" s="189"/>
      <c r="S440" s="189"/>
      <c r="T440" s="190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184" t="s">
        <v>144</v>
      </c>
      <c r="AU440" s="184" t="s">
        <v>89</v>
      </c>
      <c r="AV440" s="13" t="s">
        <v>89</v>
      </c>
      <c r="AW440" s="13" t="s">
        <v>37</v>
      </c>
      <c r="AX440" s="13" t="s">
        <v>82</v>
      </c>
      <c r="AY440" s="184" t="s">
        <v>135</v>
      </c>
    </row>
    <row r="441" s="13" customFormat="1">
      <c r="A441" s="13"/>
      <c r="B441" s="182"/>
      <c r="C441" s="13"/>
      <c r="D441" s="183" t="s">
        <v>144</v>
      </c>
      <c r="E441" s="184" t="s">
        <v>1</v>
      </c>
      <c r="F441" s="185" t="s">
        <v>559</v>
      </c>
      <c r="G441" s="13"/>
      <c r="H441" s="186">
        <v>134.946</v>
      </c>
      <c r="I441" s="187"/>
      <c r="J441" s="13"/>
      <c r="K441" s="13"/>
      <c r="L441" s="182"/>
      <c r="M441" s="188"/>
      <c r="N441" s="189"/>
      <c r="O441" s="189"/>
      <c r="P441" s="189"/>
      <c r="Q441" s="189"/>
      <c r="R441" s="189"/>
      <c r="S441" s="189"/>
      <c r="T441" s="190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184" t="s">
        <v>144</v>
      </c>
      <c r="AU441" s="184" t="s">
        <v>89</v>
      </c>
      <c r="AV441" s="13" t="s">
        <v>89</v>
      </c>
      <c r="AW441" s="13" t="s">
        <v>37</v>
      </c>
      <c r="AX441" s="13" t="s">
        <v>82</v>
      </c>
      <c r="AY441" s="184" t="s">
        <v>135</v>
      </c>
    </row>
    <row r="442" s="14" customFormat="1">
      <c r="A442" s="14"/>
      <c r="B442" s="191"/>
      <c r="C442" s="14"/>
      <c r="D442" s="183" t="s">
        <v>144</v>
      </c>
      <c r="E442" s="192" t="s">
        <v>1</v>
      </c>
      <c r="F442" s="193" t="s">
        <v>153</v>
      </c>
      <c r="G442" s="14"/>
      <c r="H442" s="194">
        <v>621.36500000000001</v>
      </c>
      <c r="I442" s="195"/>
      <c r="J442" s="14"/>
      <c r="K442" s="14"/>
      <c r="L442" s="191"/>
      <c r="M442" s="196"/>
      <c r="N442" s="197"/>
      <c r="O442" s="197"/>
      <c r="P442" s="197"/>
      <c r="Q442" s="197"/>
      <c r="R442" s="197"/>
      <c r="S442" s="197"/>
      <c r="T442" s="198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192" t="s">
        <v>144</v>
      </c>
      <c r="AU442" s="192" t="s">
        <v>89</v>
      </c>
      <c r="AV442" s="14" t="s">
        <v>142</v>
      </c>
      <c r="AW442" s="14" t="s">
        <v>37</v>
      </c>
      <c r="AX442" s="14" t="s">
        <v>87</v>
      </c>
      <c r="AY442" s="192" t="s">
        <v>135</v>
      </c>
    </row>
    <row r="443" s="2" customFormat="1" ht="24.15" customHeight="1">
      <c r="A443" s="38"/>
      <c r="B443" s="167"/>
      <c r="C443" s="168" t="s">
        <v>560</v>
      </c>
      <c r="D443" s="168" t="s">
        <v>138</v>
      </c>
      <c r="E443" s="169" t="s">
        <v>561</v>
      </c>
      <c r="F443" s="170" t="s">
        <v>562</v>
      </c>
      <c r="G443" s="171" t="s">
        <v>156</v>
      </c>
      <c r="H443" s="172">
        <v>310.68200000000002</v>
      </c>
      <c r="I443" s="173"/>
      <c r="J443" s="174">
        <f>ROUND(I443*H443,2)</f>
        <v>0</v>
      </c>
      <c r="K443" s="175"/>
      <c r="L443" s="39"/>
      <c r="M443" s="176" t="s">
        <v>1</v>
      </c>
      <c r="N443" s="177" t="s">
        <v>47</v>
      </c>
      <c r="O443" s="77"/>
      <c r="P443" s="178">
        <f>O443*H443</f>
        <v>0</v>
      </c>
      <c r="Q443" s="178">
        <v>0</v>
      </c>
      <c r="R443" s="178">
        <f>Q443*H443</f>
        <v>0</v>
      </c>
      <c r="S443" s="178">
        <v>0</v>
      </c>
      <c r="T443" s="179">
        <f>S443*H443</f>
        <v>0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180" t="s">
        <v>250</v>
      </c>
      <c r="AT443" s="180" t="s">
        <v>138</v>
      </c>
      <c r="AU443" s="180" t="s">
        <v>89</v>
      </c>
      <c r="AY443" s="19" t="s">
        <v>135</v>
      </c>
      <c r="BE443" s="181">
        <f>IF(N443="základní",J443,0)</f>
        <v>0</v>
      </c>
      <c r="BF443" s="181">
        <f>IF(N443="snížená",J443,0)</f>
        <v>0</v>
      </c>
      <c r="BG443" s="181">
        <f>IF(N443="zákl. přenesená",J443,0)</f>
        <v>0</v>
      </c>
      <c r="BH443" s="181">
        <f>IF(N443="sníž. přenesená",J443,0)</f>
        <v>0</v>
      </c>
      <c r="BI443" s="181">
        <f>IF(N443="nulová",J443,0)</f>
        <v>0</v>
      </c>
      <c r="BJ443" s="19" t="s">
        <v>87</v>
      </c>
      <c r="BK443" s="181">
        <f>ROUND(I443*H443,2)</f>
        <v>0</v>
      </c>
      <c r="BL443" s="19" t="s">
        <v>250</v>
      </c>
      <c r="BM443" s="180" t="s">
        <v>563</v>
      </c>
    </row>
    <row r="444" s="13" customFormat="1">
      <c r="A444" s="13"/>
      <c r="B444" s="182"/>
      <c r="C444" s="13"/>
      <c r="D444" s="183" t="s">
        <v>144</v>
      </c>
      <c r="E444" s="184" t="s">
        <v>1</v>
      </c>
      <c r="F444" s="185" t="s">
        <v>564</v>
      </c>
      <c r="G444" s="13"/>
      <c r="H444" s="186">
        <v>218.41300000000001</v>
      </c>
      <c r="I444" s="187"/>
      <c r="J444" s="13"/>
      <c r="K444" s="13"/>
      <c r="L444" s="182"/>
      <c r="M444" s="188"/>
      <c r="N444" s="189"/>
      <c r="O444" s="189"/>
      <c r="P444" s="189"/>
      <c r="Q444" s="189"/>
      <c r="R444" s="189"/>
      <c r="S444" s="189"/>
      <c r="T444" s="190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184" t="s">
        <v>144</v>
      </c>
      <c r="AU444" s="184" t="s">
        <v>89</v>
      </c>
      <c r="AV444" s="13" t="s">
        <v>89</v>
      </c>
      <c r="AW444" s="13" t="s">
        <v>37</v>
      </c>
      <c r="AX444" s="13" t="s">
        <v>82</v>
      </c>
      <c r="AY444" s="184" t="s">
        <v>135</v>
      </c>
    </row>
    <row r="445" s="13" customFormat="1">
      <c r="A445" s="13"/>
      <c r="B445" s="182"/>
      <c r="C445" s="13"/>
      <c r="D445" s="183" t="s">
        <v>144</v>
      </c>
      <c r="E445" s="184" t="s">
        <v>1</v>
      </c>
      <c r="F445" s="185" t="s">
        <v>565</v>
      </c>
      <c r="G445" s="13"/>
      <c r="H445" s="186">
        <v>24.795999999999999</v>
      </c>
      <c r="I445" s="187"/>
      <c r="J445" s="13"/>
      <c r="K445" s="13"/>
      <c r="L445" s="182"/>
      <c r="M445" s="188"/>
      <c r="N445" s="189"/>
      <c r="O445" s="189"/>
      <c r="P445" s="189"/>
      <c r="Q445" s="189"/>
      <c r="R445" s="189"/>
      <c r="S445" s="189"/>
      <c r="T445" s="190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184" t="s">
        <v>144</v>
      </c>
      <c r="AU445" s="184" t="s">
        <v>89</v>
      </c>
      <c r="AV445" s="13" t="s">
        <v>89</v>
      </c>
      <c r="AW445" s="13" t="s">
        <v>37</v>
      </c>
      <c r="AX445" s="13" t="s">
        <v>82</v>
      </c>
      <c r="AY445" s="184" t="s">
        <v>135</v>
      </c>
    </row>
    <row r="446" s="13" customFormat="1">
      <c r="A446" s="13"/>
      <c r="B446" s="182"/>
      <c r="C446" s="13"/>
      <c r="D446" s="183" t="s">
        <v>144</v>
      </c>
      <c r="E446" s="184" t="s">
        <v>1</v>
      </c>
      <c r="F446" s="185" t="s">
        <v>566</v>
      </c>
      <c r="G446" s="13"/>
      <c r="H446" s="186">
        <v>67.472999999999999</v>
      </c>
      <c r="I446" s="187"/>
      <c r="J446" s="13"/>
      <c r="K446" s="13"/>
      <c r="L446" s="182"/>
      <c r="M446" s="188"/>
      <c r="N446" s="189"/>
      <c r="O446" s="189"/>
      <c r="P446" s="189"/>
      <c r="Q446" s="189"/>
      <c r="R446" s="189"/>
      <c r="S446" s="189"/>
      <c r="T446" s="190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184" t="s">
        <v>144</v>
      </c>
      <c r="AU446" s="184" t="s">
        <v>89</v>
      </c>
      <c r="AV446" s="13" t="s">
        <v>89</v>
      </c>
      <c r="AW446" s="13" t="s">
        <v>37</v>
      </c>
      <c r="AX446" s="13" t="s">
        <v>82</v>
      </c>
      <c r="AY446" s="184" t="s">
        <v>135</v>
      </c>
    </row>
    <row r="447" s="14" customFormat="1">
      <c r="A447" s="14"/>
      <c r="B447" s="191"/>
      <c r="C447" s="14"/>
      <c r="D447" s="183" t="s">
        <v>144</v>
      </c>
      <c r="E447" s="192" t="s">
        <v>1</v>
      </c>
      <c r="F447" s="193" t="s">
        <v>153</v>
      </c>
      <c r="G447" s="14"/>
      <c r="H447" s="194">
        <v>310.68200000000002</v>
      </c>
      <c r="I447" s="195"/>
      <c r="J447" s="14"/>
      <c r="K447" s="14"/>
      <c r="L447" s="191"/>
      <c r="M447" s="196"/>
      <c r="N447" s="197"/>
      <c r="O447" s="197"/>
      <c r="P447" s="197"/>
      <c r="Q447" s="197"/>
      <c r="R447" s="197"/>
      <c r="S447" s="197"/>
      <c r="T447" s="198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192" t="s">
        <v>144</v>
      </c>
      <c r="AU447" s="192" t="s">
        <v>89</v>
      </c>
      <c r="AV447" s="14" t="s">
        <v>142</v>
      </c>
      <c r="AW447" s="14" t="s">
        <v>37</v>
      </c>
      <c r="AX447" s="14" t="s">
        <v>87</v>
      </c>
      <c r="AY447" s="192" t="s">
        <v>135</v>
      </c>
    </row>
    <row r="448" s="2" customFormat="1" ht="24.15" customHeight="1">
      <c r="A448" s="38"/>
      <c r="B448" s="167"/>
      <c r="C448" s="214" t="s">
        <v>567</v>
      </c>
      <c r="D448" s="214" t="s">
        <v>242</v>
      </c>
      <c r="E448" s="215" t="s">
        <v>568</v>
      </c>
      <c r="F448" s="216" t="s">
        <v>569</v>
      </c>
      <c r="G448" s="217" t="s">
        <v>156</v>
      </c>
      <c r="H448" s="218">
        <v>326.21600000000001</v>
      </c>
      <c r="I448" s="219"/>
      <c r="J448" s="220">
        <f>ROUND(I448*H448,2)</f>
        <v>0</v>
      </c>
      <c r="K448" s="221"/>
      <c r="L448" s="222"/>
      <c r="M448" s="223" t="s">
        <v>1</v>
      </c>
      <c r="N448" s="224" t="s">
        <v>47</v>
      </c>
      <c r="O448" s="77"/>
      <c r="P448" s="178">
        <f>O448*H448</f>
        <v>0</v>
      </c>
      <c r="Q448" s="178">
        <v>0.010699999999999999</v>
      </c>
      <c r="R448" s="178">
        <f>Q448*H448</f>
        <v>3.4905111999999998</v>
      </c>
      <c r="S448" s="178">
        <v>0</v>
      </c>
      <c r="T448" s="179">
        <f>S448*H448</f>
        <v>0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180" t="s">
        <v>314</v>
      </c>
      <c r="AT448" s="180" t="s">
        <v>242</v>
      </c>
      <c r="AU448" s="180" t="s">
        <v>89</v>
      </c>
      <c r="AY448" s="19" t="s">
        <v>135</v>
      </c>
      <c r="BE448" s="181">
        <f>IF(N448="základní",J448,0)</f>
        <v>0</v>
      </c>
      <c r="BF448" s="181">
        <f>IF(N448="snížená",J448,0)</f>
        <v>0</v>
      </c>
      <c r="BG448" s="181">
        <f>IF(N448="zákl. přenesená",J448,0)</f>
        <v>0</v>
      </c>
      <c r="BH448" s="181">
        <f>IF(N448="sníž. přenesená",J448,0)</f>
        <v>0</v>
      </c>
      <c r="BI448" s="181">
        <f>IF(N448="nulová",J448,0)</f>
        <v>0</v>
      </c>
      <c r="BJ448" s="19" t="s">
        <v>87</v>
      </c>
      <c r="BK448" s="181">
        <f>ROUND(I448*H448,2)</f>
        <v>0</v>
      </c>
      <c r="BL448" s="19" t="s">
        <v>250</v>
      </c>
      <c r="BM448" s="180" t="s">
        <v>570</v>
      </c>
    </row>
    <row r="449" s="13" customFormat="1">
      <c r="A449" s="13"/>
      <c r="B449" s="182"/>
      <c r="C449" s="13"/>
      <c r="D449" s="183" t="s">
        <v>144</v>
      </c>
      <c r="E449" s="13"/>
      <c r="F449" s="185" t="s">
        <v>571</v>
      </c>
      <c r="G449" s="13"/>
      <c r="H449" s="186">
        <v>326.21600000000001</v>
      </c>
      <c r="I449" s="187"/>
      <c r="J449" s="13"/>
      <c r="K449" s="13"/>
      <c r="L449" s="182"/>
      <c r="M449" s="188"/>
      <c r="N449" s="189"/>
      <c r="O449" s="189"/>
      <c r="P449" s="189"/>
      <c r="Q449" s="189"/>
      <c r="R449" s="189"/>
      <c r="S449" s="189"/>
      <c r="T449" s="190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184" t="s">
        <v>144</v>
      </c>
      <c r="AU449" s="184" t="s">
        <v>89</v>
      </c>
      <c r="AV449" s="13" t="s">
        <v>89</v>
      </c>
      <c r="AW449" s="13" t="s">
        <v>3</v>
      </c>
      <c r="AX449" s="13" t="s">
        <v>87</v>
      </c>
      <c r="AY449" s="184" t="s">
        <v>135</v>
      </c>
    </row>
    <row r="450" s="2" customFormat="1" ht="24.15" customHeight="1">
      <c r="A450" s="38"/>
      <c r="B450" s="167"/>
      <c r="C450" s="168" t="s">
        <v>572</v>
      </c>
      <c r="D450" s="168" t="s">
        <v>138</v>
      </c>
      <c r="E450" s="169" t="s">
        <v>573</v>
      </c>
      <c r="F450" s="170" t="s">
        <v>574</v>
      </c>
      <c r="G450" s="171" t="s">
        <v>156</v>
      </c>
      <c r="H450" s="172">
        <v>285.88600000000002</v>
      </c>
      <c r="I450" s="173"/>
      <c r="J450" s="174">
        <f>ROUND(I450*H450,2)</f>
        <v>0</v>
      </c>
      <c r="K450" s="175"/>
      <c r="L450" s="39"/>
      <c r="M450" s="176" t="s">
        <v>1</v>
      </c>
      <c r="N450" s="177" t="s">
        <v>47</v>
      </c>
      <c r="O450" s="77"/>
      <c r="P450" s="178">
        <f>O450*H450</f>
        <v>0</v>
      </c>
      <c r="Q450" s="178">
        <v>0</v>
      </c>
      <c r="R450" s="178">
        <f>Q450*H450</f>
        <v>0</v>
      </c>
      <c r="S450" s="178">
        <v>0</v>
      </c>
      <c r="T450" s="179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180" t="s">
        <v>250</v>
      </c>
      <c r="AT450" s="180" t="s">
        <v>138</v>
      </c>
      <c r="AU450" s="180" t="s">
        <v>89</v>
      </c>
      <c r="AY450" s="19" t="s">
        <v>135</v>
      </c>
      <c r="BE450" s="181">
        <f>IF(N450="základní",J450,0)</f>
        <v>0</v>
      </c>
      <c r="BF450" s="181">
        <f>IF(N450="snížená",J450,0)</f>
        <v>0</v>
      </c>
      <c r="BG450" s="181">
        <f>IF(N450="zákl. přenesená",J450,0)</f>
        <v>0</v>
      </c>
      <c r="BH450" s="181">
        <f>IF(N450="sníž. přenesená",J450,0)</f>
        <v>0</v>
      </c>
      <c r="BI450" s="181">
        <f>IF(N450="nulová",J450,0)</f>
        <v>0</v>
      </c>
      <c r="BJ450" s="19" t="s">
        <v>87</v>
      </c>
      <c r="BK450" s="181">
        <f>ROUND(I450*H450,2)</f>
        <v>0</v>
      </c>
      <c r="BL450" s="19" t="s">
        <v>250</v>
      </c>
      <c r="BM450" s="180" t="s">
        <v>575</v>
      </c>
    </row>
    <row r="451" s="13" customFormat="1">
      <c r="A451" s="13"/>
      <c r="B451" s="182"/>
      <c r="C451" s="13"/>
      <c r="D451" s="183" t="s">
        <v>144</v>
      </c>
      <c r="E451" s="184" t="s">
        <v>1</v>
      </c>
      <c r="F451" s="185" t="s">
        <v>564</v>
      </c>
      <c r="G451" s="13"/>
      <c r="H451" s="186">
        <v>218.41300000000001</v>
      </c>
      <c r="I451" s="187"/>
      <c r="J451" s="13"/>
      <c r="K451" s="13"/>
      <c r="L451" s="182"/>
      <c r="M451" s="188"/>
      <c r="N451" s="189"/>
      <c r="O451" s="189"/>
      <c r="P451" s="189"/>
      <c r="Q451" s="189"/>
      <c r="R451" s="189"/>
      <c r="S451" s="189"/>
      <c r="T451" s="190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184" t="s">
        <v>144</v>
      </c>
      <c r="AU451" s="184" t="s">
        <v>89</v>
      </c>
      <c r="AV451" s="13" t="s">
        <v>89</v>
      </c>
      <c r="AW451" s="13" t="s">
        <v>37</v>
      </c>
      <c r="AX451" s="13" t="s">
        <v>82</v>
      </c>
      <c r="AY451" s="184" t="s">
        <v>135</v>
      </c>
    </row>
    <row r="452" s="13" customFormat="1">
      <c r="A452" s="13"/>
      <c r="B452" s="182"/>
      <c r="C452" s="13"/>
      <c r="D452" s="183" t="s">
        <v>144</v>
      </c>
      <c r="E452" s="184" t="s">
        <v>1</v>
      </c>
      <c r="F452" s="185" t="s">
        <v>566</v>
      </c>
      <c r="G452" s="13"/>
      <c r="H452" s="186">
        <v>67.472999999999999</v>
      </c>
      <c r="I452" s="187"/>
      <c r="J452" s="13"/>
      <c r="K452" s="13"/>
      <c r="L452" s="182"/>
      <c r="M452" s="188"/>
      <c r="N452" s="189"/>
      <c r="O452" s="189"/>
      <c r="P452" s="189"/>
      <c r="Q452" s="189"/>
      <c r="R452" s="189"/>
      <c r="S452" s="189"/>
      <c r="T452" s="190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184" t="s">
        <v>144</v>
      </c>
      <c r="AU452" s="184" t="s">
        <v>89</v>
      </c>
      <c r="AV452" s="13" t="s">
        <v>89</v>
      </c>
      <c r="AW452" s="13" t="s">
        <v>37</v>
      </c>
      <c r="AX452" s="13" t="s">
        <v>82</v>
      </c>
      <c r="AY452" s="184" t="s">
        <v>135</v>
      </c>
    </row>
    <row r="453" s="14" customFormat="1">
      <c r="A453" s="14"/>
      <c r="B453" s="191"/>
      <c r="C453" s="14"/>
      <c r="D453" s="183" t="s">
        <v>144</v>
      </c>
      <c r="E453" s="192" t="s">
        <v>1</v>
      </c>
      <c r="F453" s="193" t="s">
        <v>153</v>
      </c>
      <c r="G453" s="14"/>
      <c r="H453" s="194">
        <v>285.88600000000002</v>
      </c>
      <c r="I453" s="195"/>
      <c r="J453" s="14"/>
      <c r="K453" s="14"/>
      <c r="L453" s="191"/>
      <c r="M453" s="196"/>
      <c r="N453" s="197"/>
      <c r="O453" s="197"/>
      <c r="P453" s="197"/>
      <c r="Q453" s="197"/>
      <c r="R453" s="197"/>
      <c r="S453" s="197"/>
      <c r="T453" s="198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192" t="s">
        <v>144</v>
      </c>
      <c r="AU453" s="192" t="s">
        <v>89</v>
      </c>
      <c r="AV453" s="14" t="s">
        <v>142</v>
      </c>
      <c r="AW453" s="14" t="s">
        <v>37</v>
      </c>
      <c r="AX453" s="14" t="s">
        <v>87</v>
      </c>
      <c r="AY453" s="192" t="s">
        <v>135</v>
      </c>
    </row>
    <row r="454" s="2" customFormat="1" ht="24.15" customHeight="1">
      <c r="A454" s="38"/>
      <c r="B454" s="167"/>
      <c r="C454" s="214" t="s">
        <v>576</v>
      </c>
      <c r="D454" s="214" t="s">
        <v>242</v>
      </c>
      <c r="E454" s="215" t="s">
        <v>577</v>
      </c>
      <c r="F454" s="216" t="s">
        <v>578</v>
      </c>
      <c r="G454" s="217" t="s">
        <v>156</v>
      </c>
      <c r="H454" s="218">
        <v>600.36099999999999</v>
      </c>
      <c r="I454" s="219"/>
      <c r="J454" s="220">
        <f>ROUND(I454*H454,2)</f>
        <v>0</v>
      </c>
      <c r="K454" s="221"/>
      <c r="L454" s="222"/>
      <c r="M454" s="223" t="s">
        <v>1</v>
      </c>
      <c r="N454" s="224" t="s">
        <v>47</v>
      </c>
      <c r="O454" s="77"/>
      <c r="P454" s="178">
        <f>O454*H454</f>
        <v>0</v>
      </c>
      <c r="Q454" s="178">
        <v>0.012999999999999999</v>
      </c>
      <c r="R454" s="178">
        <f>Q454*H454</f>
        <v>7.8046929999999994</v>
      </c>
      <c r="S454" s="178">
        <v>0</v>
      </c>
      <c r="T454" s="179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180" t="s">
        <v>314</v>
      </c>
      <c r="AT454" s="180" t="s">
        <v>242</v>
      </c>
      <c r="AU454" s="180" t="s">
        <v>89</v>
      </c>
      <c r="AY454" s="19" t="s">
        <v>135</v>
      </c>
      <c r="BE454" s="181">
        <f>IF(N454="základní",J454,0)</f>
        <v>0</v>
      </c>
      <c r="BF454" s="181">
        <f>IF(N454="snížená",J454,0)</f>
        <v>0</v>
      </c>
      <c r="BG454" s="181">
        <f>IF(N454="zákl. přenesená",J454,0)</f>
        <v>0</v>
      </c>
      <c r="BH454" s="181">
        <f>IF(N454="sníž. přenesená",J454,0)</f>
        <v>0</v>
      </c>
      <c r="BI454" s="181">
        <f>IF(N454="nulová",J454,0)</f>
        <v>0</v>
      </c>
      <c r="BJ454" s="19" t="s">
        <v>87</v>
      </c>
      <c r="BK454" s="181">
        <f>ROUND(I454*H454,2)</f>
        <v>0</v>
      </c>
      <c r="BL454" s="19" t="s">
        <v>250</v>
      </c>
      <c r="BM454" s="180" t="s">
        <v>579</v>
      </c>
    </row>
    <row r="455" s="13" customFormat="1">
      <c r="A455" s="13"/>
      <c r="B455" s="182"/>
      <c r="C455" s="13"/>
      <c r="D455" s="183" t="s">
        <v>144</v>
      </c>
      <c r="E455" s="13"/>
      <c r="F455" s="185" t="s">
        <v>580</v>
      </c>
      <c r="G455" s="13"/>
      <c r="H455" s="186">
        <v>600.36099999999999</v>
      </c>
      <c r="I455" s="187"/>
      <c r="J455" s="13"/>
      <c r="K455" s="13"/>
      <c r="L455" s="182"/>
      <c r="M455" s="188"/>
      <c r="N455" s="189"/>
      <c r="O455" s="189"/>
      <c r="P455" s="189"/>
      <c r="Q455" s="189"/>
      <c r="R455" s="189"/>
      <c r="S455" s="189"/>
      <c r="T455" s="190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184" t="s">
        <v>144</v>
      </c>
      <c r="AU455" s="184" t="s">
        <v>89</v>
      </c>
      <c r="AV455" s="13" t="s">
        <v>89</v>
      </c>
      <c r="AW455" s="13" t="s">
        <v>3</v>
      </c>
      <c r="AX455" s="13" t="s">
        <v>87</v>
      </c>
      <c r="AY455" s="184" t="s">
        <v>135</v>
      </c>
    </row>
    <row r="456" s="2" customFormat="1" ht="37.8" customHeight="1">
      <c r="A456" s="38"/>
      <c r="B456" s="167"/>
      <c r="C456" s="168" t="s">
        <v>581</v>
      </c>
      <c r="D456" s="168" t="s">
        <v>138</v>
      </c>
      <c r="E456" s="169" t="s">
        <v>582</v>
      </c>
      <c r="F456" s="170" t="s">
        <v>583</v>
      </c>
      <c r="G456" s="171" t="s">
        <v>156</v>
      </c>
      <c r="H456" s="172">
        <v>11.023999999999999</v>
      </c>
      <c r="I456" s="173"/>
      <c r="J456" s="174">
        <f>ROUND(I456*H456,2)</f>
        <v>0</v>
      </c>
      <c r="K456" s="175"/>
      <c r="L456" s="39"/>
      <c r="M456" s="176" t="s">
        <v>1</v>
      </c>
      <c r="N456" s="177" t="s">
        <v>47</v>
      </c>
      <c r="O456" s="77"/>
      <c r="P456" s="178">
        <f>O456*H456</f>
        <v>0</v>
      </c>
      <c r="Q456" s="178">
        <v>0.00012</v>
      </c>
      <c r="R456" s="178">
        <f>Q456*H456</f>
        <v>0.00132288</v>
      </c>
      <c r="S456" s="178">
        <v>0</v>
      </c>
      <c r="T456" s="179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180" t="s">
        <v>250</v>
      </c>
      <c r="AT456" s="180" t="s">
        <v>138</v>
      </c>
      <c r="AU456" s="180" t="s">
        <v>89</v>
      </c>
      <c r="AY456" s="19" t="s">
        <v>135</v>
      </c>
      <c r="BE456" s="181">
        <f>IF(N456="základní",J456,0)</f>
        <v>0</v>
      </c>
      <c r="BF456" s="181">
        <f>IF(N456="snížená",J456,0)</f>
        <v>0</v>
      </c>
      <c r="BG456" s="181">
        <f>IF(N456="zákl. přenesená",J456,0)</f>
        <v>0</v>
      </c>
      <c r="BH456" s="181">
        <f>IF(N456="sníž. přenesená",J456,0)</f>
        <v>0</v>
      </c>
      <c r="BI456" s="181">
        <f>IF(N456="nulová",J456,0)</f>
        <v>0</v>
      </c>
      <c r="BJ456" s="19" t="s">
        <v>87</v>
      </c>
      <c r="BK456" s="181">
        <f>ROUND(I456*H456,2)</f>
        <v>0</v>
      </c>
      <c r="BL456" s="19" t="s">
        <v>250</v>
      </c>
      <c r="BM456" s="180" t="s">
        <v>584</v>
      </c>
    </row>
    <row r="457" s="13" customFormat="1">
      <c r="A457" s="13"/>
      <c r="B457" s="182"/>
      <c r="C457" s="13"/>
      <c r="D457" s="183" t="s">
        <v>144</v>
      </c>
      <c r="E457" s="184" t="s">
        <v>1</v>
      </c>
      <c r="F457" s="185" t="s">
        <v>585</v>
      </c>
      <c r="G457" s="13"/>
      <c r="H457" s="186">
        <v>11.023999999999999</v>
      </c>
      <c r="I457" s="187"/>
      <c r="J457" s="13"/>
      <c r="K457" s="13"/>
      <c r="L457" s="182"/>
      <c r="M457" s="188"/>
      <c r="N457" s="189"/>
      <c r="O457" s="189"/>
      <c r="P457" s="189"/>
      <c r="Q457" s="189"/>
      <c r="R457" s="189"/>
      <c r="S457" s="189"/>
      <c r="T457" s="190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184" t="s">
        <v>144</v>
      </c>
      <c r="AU457" s="184" t="s">
        <v>89</v>
      </c>
      <c r="AV457" s="13" t="s">
        <v>89</v>
      </c>
      <c r="AW457" s="13" t="s">
        <v>37</v>
      </c>
      <c r="AX457" s="13" t="s">
        <v>87</v>
      </c>
      <c r="AY457" s="184" t="s">
        <v>135</v>
      </c>
    </row>
    <row r="458" s="2" customFormat="1" ht="21.75" customHeight="1">
      <c r="A458" s="38"/>
      <c r="B458" s="167"/>
      <c r="C458" s="214" t="s">
        <v>586</v>
      </c>
      <c r="D458" s="214" t="s">
        <v>242</v>
      </c>
      <c r="E458" s="215" t="s">
        <v>587</v>
      </c>
      <c r="F458" s="216" t="s">
        <v>588</v>
      </c>
      <c r="G458" s="217" t="s">
        <v>141</v>
      </c>
      <c r="H458" s="218">
        <v>3.3999999999999999</v>
      </c>
      <c r="I458" s="219"/>
      <c r="J458" s="220">
        <f>ROUND(I458*H458,2)</f>
        <v>0</v>
      </c>
      <c r="K458" s="221"/>
      <c r="L458" s="222"/>
      <c r="M458" s="223" t="s">
        <v>1</v>
      </c>
      <c r="N458" s="224" t="s">
        <v>47</v>
      </c>
      <c r="O458" s="77"/>
      <c r="P458" s="178">
        <f>O458*H458</f>
        <v>0</v>
      </c>
      <c r="Q458" s="178">
        <v>0.026249999999999999</v>
      </c>
      <c r="R458" s="178">
        <f>Q458*H458</f>
        <v>0.089249999999999996</v>
      </c>
      <c r="S458" s="178">
        <v>0</v>
      </c>
      <c r="T458" s="179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180" t="s">
        <v>314</v>
      </c>
      <c r="AT458" s="180" t="s">
        <v>242</v>
      </c>
      <c r="AU458" s="180" t="s">
        <v>89</v>
      </c>
      <c r="AY458" s="19" t="s">
        <v>135</v>
      </c>
      <c r="BE458" s="181">
        <f>IF(N458="základní",J458,0)</f>
        <v>0</v>
      </c>
      <c r="BF458" s="181">
        <f>IF(N458="snížená",J458,0)</f>
        <v>0</v>
      </c>
      <c r="BG458" s="181">
        <f>IF(N458="zákl. přenesená",J458,0)</f>
        <v>0</v>
      </c>
      <c r="BH458" s="181">
        <f>IF(N458="sníž. přenesená",J458,0)</f>
        <v>0</v>
      </c>
      <c r="BI458" s="181">
        <f>IF(N458="nulová",J458,0)</f>
        <v>0</v>
      </c>
      <c r="BJ458" s="19" t="s">
        <v>87</v>
      </c>
      <c r="BK458" s="181">
        <f>ROUND(I458*H458,2)</f>
        <v>0</v>
      </c>
      <c r="BL458" s="19" t="s">
        <v>250</v>
      </c>
      <c r="BM458" s="180" t="s">
        <v>589</v>
      </c>
    </row>
    <row r="459" s="2" customFormat="1" ht="24.15" customHeight="1">
      <c r="A459" s="38"/>
      <c r="B459" s="167"/>
      <c r="C459" s="168" t="s">
        <v>590</v>
      </c>
      <c r="D459" s="168" t="s">
        <v>138</v>
      </c>
      <c r="E459" s="169" t="s">
        <v>591</v>
      </c>
      <c r="F459" s="170" t="s">
        <v>592</v>
      </c>
      <c r="G459" s="171" t="s">
        <v>549</v>
      </c>
      <c r="H459" s="225"/>
      <c r="I459" s="173"/>
      <c r="J459" s="174">
        <f>ROUND(I459*H459,2)</f>
        <v>0</v>
      </c>
      <c r="K459" s="175"/>
      <c r="L459" s="39"/>
      <c r="M459" s="176" t="s">
        <v>1</v>
      </c>
      <c r="N459" s="177" t="s">
        <v>47</v>
      </c>
      <c r="O459" s="77"/>
      <c r="P459" s="178">
        <f>O459*H459</f>
        <v>0</v>
      </c>
      <c r="Q459" s="178">
        <v>0</v>
      </c>
      <c r="R459" s="178">
        <f>Q459*H459</f>
        <v>0</v>
      </c>
      <c r="S459" s="178">
        <v>0</v>
      </c>
      <c r="T459" s="179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180" t="s">
        <v>250</v>
      </c>
      <c r="AT459" s="180" t="s">
        <v>138</v>
      </c>
      <c r="AU459" s="180" t="s">
        <v>89</v>
      </c>
      <c r="AY459" s="19" t="s">
        <v>135</v>
      </c>
      <c r="BE459" s="181">
        <f>IF(N459="základní",J459,0)</f>
        <v>0</v>
      </c>
      <c r="BF459" s="181">
        <f>IF(N459="snížená",J459,0)</f>
        <v>0</v>
      </c>
      <c r="BG459" s="181">
        <f>IF(N459="zákl. přenesená",J459,0)</f>
        <v>0</v>
      </c>
      <c r="BH459" s="181">
        <f>IF(N459="sníž. přenesená",J459,0)</f>
        <v>0</v>
      </c>
      <c r="BI459" s="181">
        <f>IF(N459="nulová",J459,0)</f>
        <v>0</v>
      </c>
      <c r="BJ459" s="19" t="s">
        <v>87</v>
      </c>
      <c r="BK459" s="181">
        <f>ROUND(I459*H459,2)</f>
        <v>0</v>
      </c>
      <c r="BL459" s="19" t="s">
        <v>250</v>
      </c>
      <c r="BM459" s="180" t="s">
        <v>593</v>
      </c>
    </row>
    <row r="460" s="12" customFormat="1" ht="22.8" customHeight="1">
      <c r="A460" s="12"/>
      <c r="B460" s="155"/>
      <c r="C460" s="12"/>
      <c r="D460" s="156" t="s">
        <v>81</v>
      </c>
      <c r="E460" s="165" t="s">
        <v>594</v>
      </c>
      <c r="F460" s="165" t="s">
        <v>595</v>
      </c>
      <c r="G460" s="12"/>
      <c r="H460" s="12"/>
      <c r="I460" s="158"/>
      <c r="J460" s="166">
        <f>BK460</f>
        <v>0</v>
      </c>
      <c r="K460" s="12"/>
      <c r="L460" s="155"/>
      <c r="M460" s="159"/>
      <c r="N460" s="160"/>
      <c r="O460" s="160"/>
      <c r="P460" s="161">
        <f>SUM(P461:P465)</f>
        <v>0</v>
      </c>
      <c r="Q460" s="160"/>
      <c r="R460" s="161">
        <f>SUM(R461:R465)</f>
        <v>0.00167</v>
      </c>
      <c r="S460" s="160"/>
      <c r="T460" s="162">
        <f>SUM(T461:T465)</f>
        <v>0.017049999999999999</v>
      </c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R460" s="156" t="s">
        <v>89</v>
      </c>
      <c r="AT460" s="163" t="s">
        <v>81</v>
      </c>
      <c r="AU460" s="163" t="s">
        <v>87</v>
      </c>
      <c r="AY460" s="156" t="s">
        <v>135</v>
      </c>
      <c r="BK460" s="164">
        <f>SUM(BK461:BK465)</f>
        <v>0</v>
      </c>
    </row>
    <row r="461" s="2" customFormat="1" ht="16.5" customHeight="1">
      <c r="A461" s="38"/>
      <c r="B461" s="167"/>
      <c r="C461" s="168" t="s">
        <v>596</v>
      </c>
      <c r="D461" s="168" t="s">
        <v>138</v>
      </c>
      <c r="E461" s="169" t="s">
        <v>597</v>
      </c>
      <c r="F461" s="170" t="s">
        <v>598</v>
      </c>
      <c r="G461" s="171" t="s">
        <v>200</v>
      </c>
      <c r="H461" s="172">
        <v>1</v>
      </c>
      <c r="I461" s="173"/>
      <c r="J461" s="174">
        <f>ROUND(I461*H461,2)</f>
        <v>0</v>
      </c>
      <c r="K461" s="175"/>
      <c r="L461" s="39"/>
      <c r="M461" s="176" t="s">
        <v>1</v>
      </c>
      <c r="N461" s="177" t="s">
        <v>47</v>
      </c>
      <c r="O461" s="77"/>
      <c r="P461" s="178">
        <f>O461*H461</f>
        <v>0</v>
      </c>
      <c r="Q461" s="178">
        <v>0</v>
      </c>
      <c r="R461" s="178">
        <f>Q461*H461</f>
        <v>0</v>
      </c>
      <c r="S461" s="178">
        <v>0.017049999999999999</v>
      </c>
      <c r="T461" s="179">
        <f>S461*H461</f>
        <v>0.017049999999999999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180" t="s">
        <v>250</v>
      </c>
      <c r="AT461" s="180" t="s">
        <v>138</v>
      </c>
      <c r="AU461" s="180" t="s">
        <v>89</v>
      </c>
      <c r="AY461" s="19" t="s">
        <v>135</v>
      </c>
      <c r="BE461" s="181">
        <f>IF(N461="základní",J461,0)</f>
        <v>0</v>
      </c>
      <c r="BF461" s="181">
        <f>IF(N461="snížená",J461,0)</f>
        <v>0</v>
      </c>
      <c r="BG461" s="181">
        <f>IF(N461="zákl. přenesená",J461,0)</f>
        <v>0</v>
      </c>
      <c r="BH461" s="181">
        <f>IF(N461="sníž. přenesená",J461,0)</f>
        <v>0</v>
      </c>
      <c r="BI461" s="181">
        <f>IF(N461="nulová",J461,0)</f>
        <v>0</v>
      </c>
      <c r="BJ461" s="19" t="s">
        <v>87</v>
      </c>
      <c r="BK461" s="181">
        <f>ROUND(I461*H461,2)</f>
        <v>0</v>
      </c>
      <c r="BL461" s="19" t="s">
        <v>250</v>
      </c>
      <c r="BM461" s="180" t="s">
        <v>599</v>
      </c>
    </row>
    <row r="462" s="13" customFormat="1">
      <c r="A462" s="13"/>
      <c r="B462" s="182"/>
      <c r="C462" s="13"/>
      <c r="D462" s="183" t="s">
        <v>144</v>
      </c>
      <c r="E462" s="184" t="s">
        <v>1</v>
      </c>
      <c r="F462" s="185" t="s">
        <v>521</v>
      </c>
      <c r="G462" s="13"/>
      <c r="H462" s="186">
        <v>1</v>
      </c>
      <c r="I462" s="187"/>
      <c r="J462" s="13"/>
      <c r="K462" s="13"/>
      <c r="L462" s="182"/>
      <c r="M462" s="188"/>
      <c r="N462" s="189"/>
      <c r="O462" s="189"/>
      <c r="P462" s="189"/>
      <c r="Q462" s="189"/>
      <c r="R462" s="189"/>
      <c r="S462" s="189"/>
      <c r="T462" s="190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184" t="s">
        <v>144</v>
      </c>
      <c r="AU462" s="184" t="s">
        <v>89</v>
      </c>
      <c r="AV462" s="13" t="s">
        <v>89</v>
      </c>
      <c r="AW462" s="13" t="s">
        <v>37</v>
      </c>
      <c r="AX462" s="13" t="s">
        <v>87</v>
      </c>
      <c r="AY462" s="184" t="s">
        <v>135</v>
      </c>
    </row>
    <row r="463" s="2" customFormat="1" ht="24.15" customHeight="1">
      <c r="A463" s="38"/>
      <c r="B463" s="167"/>
      <c r="C463" s="168" t="s">
        <v>600</v>
      </c>
      <c r="D463" s="168" t="s">
        <v>138</v>
      </c>
      <c r="E463" s="169" t="s">
        <v>601</v>
      </c>
      <c r="F463" s="170" t="s">
        <v>602</v>
      </c>
      <c r="G463" s="171" t="s">
        <v>200</v>
      </c>
      <c r="H463" s="172">
        <v>1</v>
      </c>
      <c r="I463" s="173"/>
      <c r="J463" s="174">
        <f>ROUND(I463*H463,2)</f>
        <v>0</v>
      </c>
      <c r="K463" s="175"/>
      <c r="L463" s="39"/>
      <c r="M463" s="176" t="s">
        <v>1</v>
      </c>
      <c r="N463" s="177" t="s">
        <v>47</v>
      </c>
      <c r="O463" s="77"/>
      <c r="P463" s="178">
        <f>O463*H463</f>
        <v>0</v>
      </c>
      <c r="Q463" s="178">
        <v>0.00167</v>
      </c>
      <c r="R463" s="178">
        <f>Q463*H463</f>
        <v>0.00167</v>
      </c>
      <c r="S463" s="178">
        <v>0</v>
      </c>
      <c r="T463" s="179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180" t="s">
        <v>250</v>
      </c>
      <c r="AT463" s="180" t="s">
        <v>138</v>
      </c>
      <c r="AU463" s="180" t="s">
        <v>89</v>
      </c>
      <c r="AY463" s="19" t="s">
        <v>135</v>
      </c>
      <c r="BE463" s="181">
        <f>IF(N463="základní",J463,0)</f>
        <v>0</v>
      </c>
      <c r="BF463" s="181">
        <f>IF(N463="snížená",J463,0)</f>
        <v>0</v>
      </c>
      <c r="BG463" s="181">
        <f>IF(N463="zákl. přenesená",J463,0)</f>
        <v>0</v>
      </c>
      <c r="BH463" s="181">
        <f>IF(N463="sníž. přenesená",J463,0)</f>
        <v>0</v>
      </c>
      <c r="BI463" s="181">
        <f>IF(N463="nulová",J463,0)</f>
        <v>0</v>
      </c>
      <c r="BJ463" s="19" t="s">
        <v>87</v>
      </c>
      <c r="BK463" s="181">
        <f>ROUND(I463*H463,2)</f>
        <v>0</v>
      </c>
      <c r="BL463" s="19" t="s">
        <v>250</v>
      </c>
      <c r="BM463" s="180" t="s">
        <v>603</v>
      </c>
    </row>
    <row r="464" s="13" customFormat="1">
      <c r="A464" s="13"/>
      <c r="B464" s="182"/>
      <c r="C464" s="13"/>
      <c r="D464" s="183" t="s">
        <v>144</v>
      </c>
      <c r="E464" s="184" t="s">
        <v>1</v>
      </c>
      <c r="F464" s="185" t="s">
        <v>521</v>
      </c>
      <c r="G464" s="13"/>
      <c r="H464" s="186">
        <v>1</v>
      </c>
      <c r="I464" s="187"/>
      <c r="J464" s="13"/>
      <c r="K464" s="13"/>
      <c r="L464" s="182"/>
      <c r="M464" s="188"/>
      <c r="N464" s="189"/>
      <c r="O464" s="189"/>
      <c r="P464" s="189"/>
      <c r="Q464" s="189"/>
      <c r="R464" s="189"/>
      <c r="S464" s="189"/>
      <c r="T464" s="190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184" t="s">
        <v>144</v>
      </c>
      <c r="AU464" s="184" t="s">
        <v>89</v>
      </c>
      <c r="AV464" s="13" t="s">
        <v>89</v>
      </c>
      <c r="AW464" s="13" t="s">
        <v>37</v>
      </c>
      <c r="AX464" s="13" t="s">
        <v>87</v>
      </c>
      <c r="AY464" s="184" t="s">
        <v>135</v>
      </c>
    </row>
    <row r="465" s="2" customFormat="1" ht="24.15" customHeight="1">
      <c r="A465" s="38"/>
      <c r="B465" s="167"/>
      <c r="C465" s="168" t="s">
        <v>604</v>
      </c>
      <c r="D465" s="168" t="s">
        <v>138</v>
      </c>
      <c r="E465" s="169" t="s">
        <v>605</v>
      </c>
      <c r="F465" s="170" t="s">
        <v>606</v>
      </c>
      <c r="G465" s="171" t="s">
        <v>549</v>
      </c>
      <c r="H465" s="225"/>
      <c r="I465" s="173"/>
      <c r="J465" s="174">
        <f>ROUND(I465*H465,2)</f>
        <v>0</v>
      </c>
      <c r="K465" s="175"/>
      <c r="L465" s="39"/>
      <c r="M465" s="176" t="s">
        <v>1</v>
      </c>
      <c r="N465" s="177" t="s">
        <v>47</v>
      </c>
      <c r="O465" s="77"/>
      <c r="P465" s="178">
        <f>O465*H465</f>
        <v>0</v>
      </c>
      <c r="Q465" s="178">
        <v>0</v>
      </c>
      <c r="R465" s="178">
        <f>Q465*H465</f>
        <v>0</v>
      </c>
      <c r="S465" s="178">
        <v>0</v>
      </c>
      <c r="T465" s="179">
        <f>S465*H465</f>
        <v>0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180" t="s">
        <v>250</v>
      </c>
      <c r="AT465" s="180" t="s">
        <v>138</v>
      </c>
      <c r="AU465" s="180" t="s">
        <v>89</v>
      </c>
      <c r="AY465" s="19" t="s">
        <v>135</v>
      </c>
      <c r="BE465" s="181">
        <f>IF(N465="základní",J465,0)</f>
        <v>0</v>
      </c>
      <c r="BF465" s="181">
        <f>IF(N465="snížená",J465,0)</f>
        <v>0</v>
      </c>
      <c r="BG465" s="181">
        <f>IF(N465="zákl. přenesená",J465,0)</f>
        <v>0</v>
      </c>
      <c r="BH465" s="181">
        <f>IF(N465="sníž. přenesená",J465,0)</f>
        <v>0</v>
      </c>
      <c r="BI465" s="181">
        <f>IF(N465="nulová",J465,0)</f>
        <v>0</v>
      </c>
      <c r="BJ465" s="19" t="s">
        <v>87</v>
      </c>
      <c r="BK465" s="181">
        <f>ROUND(I465*H465,2)</f>
        <v>0</v>
      </c>
      <c r="BL465" s="19" t="s">
        <v>250</v>
      </c>
      <c r="BM465" s="180" t="s">
        <v>607</v>
      </c>
    </row>
    <row r="466" s="12" customFormat="1" ht="22.8" customHeight="1">
      <c r="A466" s="12"/>
      <c r="B466" s="155"/>
      <c r="C466" s="12"/>
      <c r="D466" s="156" t="s">
        <v>81</v>
      </c>
      <c r="E466" s="165" t="s">
        <v>608</v>
      </c>
      <c r="F466" s="165" t="s">
        <v>609</v>
      </c>
      <c r="G466" s="12"/>
      <c r="H466" s="12"/>
      <c r="I466" s="158"/>
      <c r="J466" s="166">
        <f>BK466</f>
        <v>0</v>
      </c>
      <c r="K466" s="12"/>
      <c r="L466" s="155"/>
      <c r="M466" s="159"/>
      <c r="N466" s="160"/>
      <c r="O466" s="160"/>
      <c r="P466" s="161">
        <f>P467</f>
        <v>0</v>
      </c>
      <c r="Q466" s="160"/>
      <c r="R466" s="161">
        <f>R467</f>
        <v>0</v>
      </c>
      <c r="S466" s="160"/>
      <c r="T466" s="162">
        <f>T467</f>
        <v>0</v>
      </c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R466" s="156" t="s">
        <v>89</v>
      </c>
      <c r="AT466" s="163" t="s">
        <v>81</v>
      </c>
      <c r="AU466" s="163" t="s">
        <v>87</v>
      </c>
      <c r="AY466" s="156" t="s">
        <v>135</v>
      </c>
      <c r="BK466" s="164">
        <f>BK467</f>
        <v>0</v>
      </c>
    </row>
    <row r="467" s="2" customFormat="1" ht="33" customHeight="1">
      <c r="A467" s="38"/>
      <c r="B467" s="167"/>
      <c r="C467" s="168" t="s">
        <v>610</v>
      </c>
      <c r="D467" s="168" t="s">
        <v>138</v>
      </c>
      <c r="E467" s="169" t="s">
        <v>611</v>
      </c>
      <c r="F467" s="170" t="s">
        <v>612</v>
      </c>
      <c r="G467" s="171" t="s">
        <v>193</v>
      </c>
      <c r="H467" s="172">
        <v>1</v>
      </c>
      <c r="I467" s="173"/>
      <c r="J467" s="174">
        <f>ROUND(I467*H467,2)</f>
        <v>0</v>
      </c>
      <c r="K467" s="175"/>
      <c r="L467" s="39"/>
      <c r="M467" s="176" t="s">
        <v>1</v>
      </c>
      <c r="N467" s="177" t="s">
        <v>47</v>
      </c>
      <c r="O467" s="77"/>
      <c r="P467" s="178">
        <f>O467*H467</f>
        <v>0</v>
      </c>
      <c r="Q467" s="178">
        <v>0</v>
      </c>
      <c r="R467" s="178">
        <f>Q467*H467</f>
        <v>0</v>
      </c>
      <c r="S467" s="178">
        <v>0</v>
      </c>
      <c r="T467" s="179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180" t="s">
        <v>250</v>
      </c>
      <c r="AT467" s="180" t="s">
        <v>138</v>
      </c>
      <c r="AU467" s="180" t="s">
        <v>89</v>
      </c>
      <c r="AY467" s="19" t="s">
        <v>135</v>
      </c>
      <c r="BE467" s="181">
        <f>IF(N467="základní",J467,0)</f>
        <v>0</v>
      </c>
      <c r="BF467" s="181">
        <f>IF(N467="snížená",J467,0)</f>
        <v>0</v>
      </c>
      <c r="BG467" s="181">
        <f>IF(N467="zákl. přenesená",J467,0)</f>
        <v>0</v>
      </c>
      <c r="BH467" s="181">
        <f>IF(N467="sníž. přenesená",J467,0)</f>
        <v>0</v>
      </c>
      <c r="BI467" s="181">
        <f>IF(N467="nulová",J467,0)</f>
        <v>0</v>
      </c>
      <c r="BJ467" s="19" t="s">
        <v>87</v>
      </c>
      <c r="BK467" s="181">
        <f>ROUND(I467*H467,2)</f>
        <v>0</v>
      </c>
      <c r="BL467" s="19" t="s">
        <v>250</v>
      </c>
      <c r="BM467" s="180" t="s">
        <v>613</v>
      </c>
    </row>
    <row r="468" s="12" customFormat="1" ht="22.8" customHeight="1">
      <c r="A468" s="12"/>
      <c r="B468" s="155"/>
      <c r="C468" s="12"/>
      <c r="D468" s="156" t="s">
        <v>81</v>
      </c>
      <c r="E468" s="165" t="s">
        <v>614</v>
      </c>
      <c r="F468" s="165" t="s">
        <v>615</v>
      </c>
      <c r="G468" s="12"/>
      <c r="H468" s="12"/>
      <c r="I468" s="158"/>
      <c r="J468" s="166">
        <f>BK468</f>
        <v>0</v>
      </c>
      <c r="K468" s="12"/>
      <c r="L468" s="155"/>
      <c r="M468" s="159"/>
      <c r="N468" s="160"/>
      <c r="O468" s="160"/>
      <c r="P468" s="161">
        <f>SUM(P469:P470)</f>
        <v>0</v>
      </c>
      <c r="Q468" s="160"/>
      <c r="R468" s="161">
        <f>SUM(R469:R470)</f>
        <v>0</v>
      </c>
      <c r="S468" s="160"/>
      <c r="T468" s="162">
        <f>SUM(T469:T470)</f>
        <v>0</v>
      </c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R468" s="156" t="s">
        <v>89</v>
      </c>
      <c r="AT468" s="163" t="s">
        <v>81</v>
      </c>
      <c r="AU468" s="163" t="s">
        <v>87</v>
      </c>
      <c r="AY468" s="156" t="s">
        <v>135</v>
      </c>
      <c r="BK468" s="164">
        <f>SUM(BK469:BK470)</f>
        <v>0</v>
      </c>
    </row>
    <row r="469" s="2" customFormat="1" ht="21.75" customHeight="1">
      <c r="A469" s="38"/>
      <c r="B469" s="167"/>
      <c r="C469" s="168" t="s">
        <v>616</v>
      </c>
      <c r="D469" s="168" t="s">
        <v>138</v>
      </c>
      <c r="E469" s="169" t="s">
        <v>617</v>
      </c>
      <c r="F469" s="170" t="s">
        <v>618</v>
      </c>
      <c r="G469" s="171" t="s">
        <v>193</v>
      </c>
      <c r="H469" s="172">
        <v>1</v>
      </c>
      <c r="I469" s="173"/>
      <c r="J469" s="174">
        <f>ROUND(I469*H469,2)</f>
        <v>0</v>
      </c>
      <c r="K469" s="175"/>
      <c r="L469" s="39"/>
      <c r="M469" s="176" t="s">
        <v>1</v>
      </c>
      <c r="N469" s="177" t="s">
        <v>47</v>
      </c>
      <c r="O469" s="77"/>
      <c r="P469" s="178">
        <f>O469*H469</f>
        <v>0</v>
      </c>
      <c r="Q469" s="178">
        <v>0</v>
      </c>
      <c r="R469" s="178">
        <f>Q469*H469</f>
        <v>0</v>
      </c>
      <c r="S469" s="178">
        <v>0</v>
      </c>
      <c r="T469" s="179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180" t="s">
        <v>250</v>
      </c>
      <c r="AT469" s="180" t="s">
        <v>138</v>
      </c>
      <c r="AU469" s="180" t="s">
        <v>89</v>
      </c>
      <c r="AY469" s="19" t="s">
        <v>135</v>
      </c>
      <c r="BE469" s="181">
        <f>IF(N469="základní",J469,0)</f>
        <v>0</v>
      </c>
      <c r="BF469" s="181">
        <f>IF(N469="snížená",J469,0)</f>
        <v>0</v>
      </c>
      <c r="BG469" s="181">
        <f>IF(N469="zákl. přenesená",J469,0)</f>
        <v>0</v>
      </c>
      <c r="BH469" s="181">
        <f>IF(N469="sníž. přenesená",J469,0)</f>
        <v>0</v>
      </c>
      <c r="BI469" s="181">
        <f>IF(N469="nulová",J469,0)</f>
        <v>0</v>
      </c>
      <c r="BJ469" s="19" t="s">
        <v>87</v>
      </c>
      <c r="BK469" s="181">
        <f>ROUND(I469*H469,2)</f>
        <v>0</v>
      </c>
      <c r="BL469" s="19" t="s">
        <v>250</v>
      </c>
      <c r="BM469" s="180" t="s">
        <v>619</v>
      </c>
    </row>
    <row r="470" s="2" customFormat="1" ht="24.15" customHeight="1">
      <c r="A470" s="38"/>
      <c r="B470" s="167"/>
      <c r="C470" s="168" t="s">
        <v>620</v>
      </c>
      <c r="D470" s="168" t="s">
        <v>138</v>
      </c>
      <c r="E470" s="169" t="s">
        <v>621</v>
      </c>
      <c r="F470" s="170" t="s">
        <v>622</v>
      </c>
      <c r="G470" s="171" t="s">
        <v>549</v>
      </c>
      <c r="H470" s="225"/>
      <c r="I470" s="173"/>
      <c r="J470" s="174">
        <f>ROUND(I470*H470,2)</f>
        <v>0</v>
      </c>
      <c r="K470" s="175"/>
      <c r="L470" s="39"/>
      <c r="M470" s="176" t="s">
        <v>1</v>
      </c>
      <c r="N470" s="177" t="s">
        <v>47</v>
      </c>
      <c r="O470" s="77"/>
      <c r="P470" s="178">
        <f>O470*H470</f>
        <v>0</v>
      </c>
      <c r="Q470" s="178">
        <v>0</v>
      </c>
      <c r="R470" s="178">
        <f>Q470*H470</f>
        <v>0</v>
      </c>
      <c r="S470" s="178">
        <v>0</v>
      </c>
      <c r="T470" s="179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180" t="s">
        <v>250</v>
      </c>
      <c r="AT470" s="180" t="s">
        <v>138</v>
      </c>
      <c r="AU470" s="180" t="s">
        <v>89</v>
      </c>
      <c r="AY470" s="19" t="s">
        <v>135</v>
      </c>
      <c r="BE470" s="181">
        <f>IF(N470="základní",J470,0)</f>
        <v>0</v>
      </c>
      <c r="BF470" s="181">
        <f>IF(N470="snížená",J470,0)</f>
        <v>0</v>
      </c>
      <c r="BG470" s="181">
        <f>IF(N470="zákl. přenesená",J470,0)</f>
        <v>0</v>
      </c>
      <c r="BH470" s="181">
        <f>IF(N470="sníž. přenesená",J470,0)</f>
        <v>0</v>
      </c>
      <c r="BI470" s="181">
        <f>IF(N470="nulová",J470,0)</f>
        <v>0</v>
      </c>
      <c r="BJ470" s="19" t="s">
        <v>87</v>
      </c>
      <c r="BK470" s="181">
        <f>ROUND(I470*H470,2)</f>
        <v>0</v>
      </c>
      <c r="BL470" s="19" t="s">
        <v>250</v>
      </c>
      <c r="BM470" s="180" t="s">
        <v>623</v>
      </c>
    </row>
    <row r="471" s="12" customFormat="1" ht="22.8" customHeight="1">
      <c r="A471" s="12"/>
      <c r="B471" s="155"/>
      <c r="C471" s="12"/>
      <c r="D471" s="156" t="s">
        <v>81</v>
      </c>
      <c r="E471" s="165" t="s">
        <v>624</v>
      </c>
      <c r="F471" s="165" t="s">
        <v>625</v>
      </c>
      <c r="G471" s="12"/>
      <c r="H471" s="12"/>
      <c r="I471" s="158"/>
      <c r="J471" s="166">
        <f>BK471</f>
        <v>0</v>
      </c>
      <c r="K471" s="12"/>
      <c r="L471" s="155"/>
      <c r="M471" s="159"/>
      <c r="N471" s="160"/>
      <c r="O471" s="160"/>
      <c r="P471" s="161">
        <f>SUM(P472:P496)</f>
        <v>0</v>
      </c>
      <c r="Q471" s="160"/>
      <c r="R471" s="161">
        <f>SUM(R472:R496)</f>
        <v>1.9906608800000001</v>
      </c>
      <c r="S471" s="160"/>
      <c r="T471" s="162">
        <f>SUM(T472:T496)</f>
        <v>1.3840350000000001</v>
      </c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R471" s="156" t="s">
        <v>89</v>
      </c>
      <c r="AT471" s="163" t="s">
        <v>81</v>
      </c>
      <c r="AU471" s="163" t="s">
        <v>87</v>
      </c>
      <c r="AY471" s="156" t="s">
        <v>135</v>
      </c>
      <c r="BK471" s="164">
        <f>SUM(BK472:BK496)</f>
        <v>0</v>
      </c>
    </row>
    <row r="472" s="2" customFormat="1" ht="33" customHeight="1">
      <c r="A472" s="38"/>
      <c r="B472" s="167"/>
      <c r="C472" s="168" t="s">
        <v>626</v>
      </c>
      <c r="D472" s="168" t="s">
        <v>138</v>
      </c>
      <c r="E472" s="169" t="s">
        <v>627</v>
      </c>
      <c r="F472" s="170" t="s">
        <v>628</v>
      </c>
      <c r="G472" s="171" t="s">
        <v>156</v>
      </c>
      <c r="H472" s="172">
        <v>92.269000000000005</v>
      </c>
      <c r="I472" s="173"/>
      <c r="J472" s="174">
        <f>ROUND(I472*H472,2)</f>
        <v>0</v>
      </c>
      <c r="K472" s="175"/>
      <c r="L472" s="39"/>
      <c r="M472" s="176" t="s">
        <v>1</v>
      </c>
      <c r="N472" s="177" t="s">
        <v>47</v>
      </c>
      <c r="O472" s="77"/>
      <c r="P472" s="178">
        <f>O472*H472</f>
        <v>0</v>
      </c>
      <c r="Q472" s="178">
        <v>0</v>
      </c>
      <c r="R472" s="178">
        <f>Q472*H472</f>
        <v>0</v>
      </c>
      <c r="S472" s="178">
        <v>0</v>
      </c>
      <c r="T472" s="179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180" t="s">
        <v>250</v>
      </c>
      <c r="AT472" s="180" t="s">
        <v>138</v>
      </c>
      <c r="AU472" s="180" t="s">
        <v>89</v>
      </c>
      <c r="AY472" s="19" t="s">
        <v>135</v>
      </c>
      <c r="BE472" s="181">
        <f>IF(N472="základní",J472,0)</f>
        <v>0</v>
      </c>
      <c r="BF472" s="181">
        <f>IF(N472="snížená",J472,0)</f>
        <v>0</v>
      </c>
      <c r="BG472" s="181">
        <f>IF(N472="zákl. přenesená",J472,0)</f>
        <v>0</v>
      </c>
      <c r="BH472" s="181">
        <f>IF(N472="sníž. přenesená",J472,0)</f>
        <v>0</v>
      </c>
      <c r="BI472" s="181">
        <f>IF(N472="nulová",J472,0)</f>
        <v>0</v>
      </c>
      <c r="BJ472" s="19" t="s">
        <v>87</v>
      </c>
      <c r="BK472" s="181">
        <f>ROUND(I472*H472,2)</f>
        <v>0</v>
      </c>
      <c r="BL472" s="19" t="s">
        <v>250</v>
      </c>
      <c r="BM472" s="180" t="s">
        <v>629</v>
      </c>
    </row>
    <row r="473" s="13" customFormat="1">
      <c r="A473" s="13"/>
      <c r="B473" s="182"/>
      <c r="C473" s="13"/>
      <c r="D473" s="183" t="s">
        <v>144</v>
      </c>
      <c r="E473" s="184" t="s">
        <v>1</v>
      </c>
      <c r="F473" s="185" t="s">
        <v>565</v>
      </c>
      <c r="G473" s="13"/>
      <c r="H473" s="186">
        <v>24.795999999999999</v>
      </c>
      <c r="I473" s="187"/>
      <c r="J473" s="13"/>
      <c r="K473" s="13"/>
      <c r="L473" s="182"/>
      <c r="M473" s="188"/>
      <c r="N473" s="189"/>
      <c r="O473" s="189"/>
      <c r="P473" s="189"/>
      <c r="Q473" s="189"/>
      <c r="R473" s="189"/>
      <c r="S473" s="189"/>
      <c r="T473" s="190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184" t="s">
        <v>144</v>
      </c>
      <c r="AU473" s="184" t="s">
        <v>89</v>
      </c>
      <c r="AV473" s="13" t="s">
        <v>89</v>
      </c>
      <c r="AW473" s="13" t="s">
        <v>37</v>
      </c>
      <c r="AX473" s="13" t="s">
        <v>82</v>
      </c>
      <c r="AY473" s="184" t="s">
        <v>135</v>
      </c>
    </row>
    <row r="474" s="13" customFormat="1">
      <c r="A474" s="13"/>
      <c r="B474" s="182"/>
      <c r="C474" s="13"/>
      <c r="D474" s="183" t="s">
        <v>144</v>
      </c>
      <c r="E474" s="184" t="s">
        <v>1</v>
      </c>
      <c r="F474" s="185" t="s">
        <v>566</v>
      </c>
      <c r="G474" s="13"/>
      <c r="H474" s="186">
        <v>67.472999999999999</v>
      </c>
      <c r="I474" s="187"/>
      <c r="J474" s="13"/>
      <c r="K474" s="13"/>
      <c r="L474" s="182"/>
      <c r="M474" s="188"/>
      <c r="N474" s="189"/>
      <c r="O474" s="189"/>
      <c r="P474" s="189"/>
      <c r="Q474" s="189"/>
      <c r="R474" s="189"/>
      <c r="S474" s="189"/>
      <c r="T474" s="190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184" t="s">
        <v>144</v>
      </c>
      <c r="AU474" s="184" t="s">
        <v>89</v>
      </c>
      <c r="AV474" s="13" t="s">
        <v>89</v>
      </c>
      <c r="AW474" s="13" t="s">
        <v>37</v>
      </c>
      <c r="AX474" s="13" t="s">
        <v>82</v>
      </c>
      <c r="AY474" s="184" t="s">
        <v>135</v>
      </c>
    </row>
    <row r="475" s="14" customFormat="1">
      <c r="A475" s="14"/>
      <c r="B475" s="191"/>
      <c r="C475" s="14"/>
      <c r="D475" s="183" t="s">
        <v>144</v>
      </c>
      <c r="E475" s="192" t="s">
        <v>1</v>
      </c>
      <c r="F475" s="193" t="s">
        <v>153</v>
      </c>
      <c r="G475" s="14"/>
      <c r="H475" s="194">
        <v>92.269000000000005</v>
      </c>
      <c r="I475" s="195"/>
      <c r="J475" s="14"/>
      <c r="K475" s="14"/>
      <c r="L475" s="191"/>
      <c r="M475" s="196"/>
      <c r="N475" s="197"/>
      <c r="O475" s="197"/>
      <c r="P475" s="197"/>
      <c r="Q475" s="197"/>
      <c r="R475" s="197"/>
      <c r="S475" s="197"/>
      <c r="T475" s="198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192" t="s">
        <v>144</v>
      </c>
      <c r="AU475" s="192" t="s">
        <v>89</v>
      </c>
      <c r="AV475" s="14" t="s">
        <v>142</v>
      </c>
      <c r="AW475" s="14" t="s">
        <v>37</v>
      </c>
      <c r="AX475" s="14" t="s">
        <v>87</v>
      </c>
      <c r="AY475" s="192" t="s">
        <v>135</v>
      </c>
    </row>
    <row r="476" s="2" customFormat="1" ht="16.5" customHeight="1">
      <c r="A476" s="38"/>
      <c r="B476" s="167"/>
      <c r="C476" s="214" t="s">
        <v>630</v>
      </c>
      <c r="D476" s="214" t="s">
        <v>242</v>
      </c>
      <c r="E476" s="215" t="s">
        <v>631</v>
      </c>
      <c r="F476" s="216" t="s">
        <v>632</v>
      </c>
      <c r="G476" s="217" t="s">
        <v>141</v>
      </c>
      <c r="H476" s="218">
        <v>2.4350000000000001</v>
      </c>
      <c r="I476" s="219"/>
      <c r="J476" s="220">
        <f>ROUND(I476*H476,2)</f>
        <v>0</v>
      </c>
      <c r="K476" s="221"/>
      <c r="L476" s="222"/>
      <c r="M476" s="223" t="s">
        <v>1</v>
      </c>
      <c r="N476" s="224" t="s">
        <v>47</v>
      </c>
      <c r="O476" s="77"/>
      <c r="P476" s="178">
        <f>O476*H476</f>
        <v>0</v>
      </c>
      <c r="Q476" s="178">
        <v>0.55000000000000004</v>
      </c>
      <c r="R476" s="178">
        <f>Q476*H476</f>
        <v>1.3392500000000001</v>
      </c>
      <c r="S476" s="178">
        <v>0</v>
      </c>
      <c r="T476" s="179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180" t="s">
        <v>314</v>
      </c>
      <c r="AT476" s="180" t="s">
        <v>242</v>
      </c>
      <c r="AU476" s="180" t="s">
        <v>89</v>
      </c>
      <c r="AY476" s="19" t="s">
        <v>135</v>
      </c>
      <c r="BE476" s="181">
        <f>IF(N476="základní",J476,0)</f>
        <v>0</v>
      </c>
      <c r="BF476" s="181">
        <f>IF(N476="snížená",J476,0)</f>
        <v>0</v>
      </c>
      <c r="BG476" s="181">
        <f>IF(N476="zákl. přenesená",J476,0)</f>
        <v>0</v>
      </c>
      <c r="BH476" s="181">
        <f>IF(N476="sníž. přenesená",J476,0)</f>
        <v>0</v>
      </c>
      <c r="BI476" s="181">
        <f>IF(N476="nulová",J476,0)</f>
        <v>0</v>
      </c>
      <c r="BJ476" s="19" t="s">
        <v>87</v>
      </c>
      <c r="BK476" s="181">
        <f>ROUND(I476*H476,2)</f>
        <v>0</v>
      </c>
      <c r="BL476" s="19" t="s">
        <v>250</v>
      </c>
      <c r="BM476" s="180" t="s">
        <v>633</v>
      </c>
    </row>
    <row r="477" s="13" customFormat="1">
      <c r="A477" s="13"/>
      <c r="B477" s="182"/>
      <c r="C477" s="13"/>
      <c r="D477" s="183" t="s">
        <v>144</v>
      </c>
      <c r="E477" s="184" t="s">
        <v>1</v>
      </c>
      <c r="F477" s="185" t="s">
        <v>634</v>
      </c>
      <c r="G477" s="13"/>
      <c r="H477" s="186">
        <v>0.59499999999999997</v>
      </c>
      <c r="I477" s="187"/>
      <c r="J477" s="13"/>
      <c r="K477" s="13"/>
      <c r="L477" s="182"/>
      <c r="M477" s="188"/>
      <c r="N477" s="189"/>
      <c r="O477" s="189"/>
      <c r="P477" s="189"/>
      <c r="Q477" s="189"/>
      <c r="R477" s="189"/>
      <c r="S477" s="189"/>
      <c r="T477" s="190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184" t="s">
        <v>144</v>
      </c>
      <c r="AU477" s="184" t="s">
        <v>89</v>
      </c>
      <c r="AV477" s="13" t="s">
        <v>89</v>
      </c>
      <c r="AW477" s="13" t="s">
        <v>37</v>
      </c>
      <c r="AX477" s="13" t="s">
        <v>82</v>
      </c>
      <c r="AY477" s="184" t="s">
        <v>135</v>
      </c>
    </row>
    <row r="478" s="13" customFormat="1">
      <c r="A478" s="13"/>
      <c r="B478" s="182"/>
      <c r="C478" s="13"/>
      <c r="D478" s="183" t="s">
        <v>144</v>
      </c>
      <c r="E478" s="184" t="s">
        <v>1</v>
      </c>
      <c r="F478" s="185" t="s">
        <v>635</v>
      </c>
      <c r="G478" s="13"/>
      <c r="H478" s="186">
        <v>1.619</v>
      </c>
      <c r="I478" s="187"/>
      <c r="J478" s="13"/>
      <c r="K478" s="13"/>
      <c r="L478" s="182"/>
      <c r="M478" s="188"/>
      <c r="N478" s="189"/>
      <c r="O478" s="189"/>
      <c r="P478" s="189"/>
      <c r="Q478" s="189"/>
      <c r="R478" s="189"/>
      <c r="S478" s="189"/>
      <c r="T478" s="190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184" t="s">
        <v>144</v>
      </c>
      <c r="AU478" s="184" t="s">
        <v>89</v>
      </c>
      <c r="AV478" s="13" t="s">
        <v>89</v>
      </c>
      <c r="AW478" s="13" t="s">
        <v>37</v>
      </c>
      <c r="AX478" s="13" t="s">
        <v>82</v>
      </c>
      <c r="AY478" s="184" t="s">
        <v>135</v>
      </c>
    </row>
    <row r="479" s="14" customFormat="1">
      <c r="A479" s="14"/>
      <c r="B479" s="191"/>
      <c r="C479" s="14"/>
      <c r="D479" s="183" t="s">
        <v>144</v>
      </c>
      <c r="E479" s="192" t="s">
        <v>1</v>
      </c>
      <c r="F479" s="193" t="s">
        <v>153</v>
      </c>
      <c r="G479" s="14"/>
      <c r="H479" s="194">
        <v>2.214</v>
      </c>
      <c r="I479" s="195"/>
      <c r="J479" s="14"/>
      <c r="K479" s="14"/>
      <c r="L479" s="191"/>
      <c r="M479" s="196"/>
      <c r="N479" s="197"/>
      <c r="O479" s="197"/>
      <c r="P479" s="197"/>
      <c r="Q479" s="197"/>
      <c r="R479" s="197"/>
      <c r="S479" s="197"/>
      <c r="T479" s="198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192" t="s">
        <v>144</v>
      </c>
      <c r="AU479" s="192" t="s">
        <v>89</v>
      </c>
      <c r="AV479" s="14" t="s">
        <v>142</v>
      </c>
      <c r="AW479" s="14" t="s">
        <v>37</v>
      </c>
      <c r="AX479" s="14" t="s">
        <v>87</v>
      </c>
      <c r="AY479" s="192" t="s">
        <v>135</v>
      </c>
    </row>
    <row r="480" s="13" customFormat="1">
      <c r="A480" s="13"/>
      <c r="B480" s="182"/>
      <c r="C480" s="13"/>
      <c r="D480" s="183" t="s">
        <v>144</v>
      </c>
      <c r="E480" s="13"/>
      <c r="F480" s="185" t="s">
        <v>636</v>
      </c>
      <c r="G480" s="13"/>
      <c r="H480" s="186">
        <v>2.4350000000000001</v>
      </c>
      <c r="I480" s="187"/>
      <c r="J480" s="13"/>
      <c r="K480" s="13"/>
      <c r="L480" s="182"/>
      <c r="M480" s="188"/>
      <c r="N480" s="189"/>
      <c r="O480" s="189"/>
      <c r="P480" s="189"/>
      <c r="Q480" s="189"/>
      <c r="R480" s="189"/>
      <c r="S480" s="189"/>
      <c r="T480" s="190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184" t="s">
        <v>144</v>
      </c>
      <c r="AU480" s="184" t="s">
        <v>89</v>
      </c>
      <c r="AV480" s="13" t="s">
        <v>89</v>
      </c>
      <c r="AW480" s="13" t="s">
        <v>3</v>
      </c>
      <c r="AX480" s="13" t="s">
        <v>87</v>
      </c>
      <c r="AY480" s="184" t="s">
        <v>135</v>
      </c>
    </row>
    <row r="481" s="2" customFormat="1" ht="16.5" customHeight="1">
      <c r="A481" s="38"/>
      <c r="B481" s="167"/>
      <c r="C481" s="168" t="s">
        <v>637</v>
      </c>
      <c r="D481" s="168" t="s">
        <v>138</v>
      </c>
      <c r="E481" s="169" t="s">
        <v>638</v>
      </c>
      <c r="F481" s="170" t="s">
        <v>639</v>
      </c>
      <c r="G481" s="171" t="s">
        <v>156</v>
      </c>
      <c r="H481" s="172">
        <v>92.269000000000005</v>
      </c>
      <c r="I481" s="173"/>
      <c r="J481" s="174">
        <f>ROUND(I481*H481,2)</f>
        <v>0</v>
      </c>
      <c r="K481" s="175"/>
      <c r="L481" s="39"/>
      <c r="M481" s="176" t="s">
        <v>1</v>
      </c>
      <c r="N481" s="177" t="s">
        <v>47</v>
      </c>
      <c r="O481" s="77"/>
      <c r="P481" s="178">
        <f>O481*H481</f>
        <v>0</v>
      </c>
      <c r="Q481" s="178">
        <v>0</v>
      </c>
      <c r="R481" s="178">
        <f>Q481*H481</f>
        <v>0</v>
      </c>
      <c r="S481" s="178">
        <v>0.014999999999999999</v>
      </c>
      <c r="T481" s="179">
        <f>S481*H481</f>
        <v>1.3840350000000001</v>
      </c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R481" s="180" t="s">
        <v>250</v>
      </c>
      <c r="AT481" s="180" t="s">
        <v>138</v>
      </c>
      <c r="AU481" s="180" t="s">
        <v>89</v>
      </c>
      <c r="AY481" s="19" t="s">
        <v>135</v>
      </c>
      <c r="BE481" s="181">
        <f>IF(N481="základní",J481,0)</f>
        <v>0</v>
      </c>
      <c r="BF481" s="181">
        <f>IF(N481="snížená",J481,0)</f>
        <v>0</v>
      </c>
      <c r="BG481" s="181">
        <f>IF(N481="zákl. přenesená",J481,0)</f>
        <v>0</v>
      </c>
      <c r="BH481" s="181">
        <f>IF(N481="sníž. přenesená",J481,0)</f>
        <v>0</v>
      </c>
      <c r="BI481" s="181">
        <f>IF(N481="nulová",J481,0)</f>
        <v>0</v>
      </c>
      <c r="BJ481" s="19" t="s">
        <v>87</v>
      </c>
      <c r="BK481" s="181">
        <f>ROUND(I481*H481,2)</f>
        <v>0</v>
      </c>
      <c r="BL481" s="19" t="s">
        <v>250</v>
      </c>
      <c r="BM481" s="180" t="s">
        <v>640</v>
      </c>
    </row>
    <row r="482" s="13" customFormat="1">
      <c r="A482" s="13"/>
      <c r="B482" s="182"/>
      <c r="C482" s="13"/>
      <c r="D482" s="183" t="s">
        <v>144</v>
      </c>
      <c r="E482" s="184" t="s">
        <v>1</v>
      </c>
      <c r="F482" s="185" t="s">
        <v>565</v>
      </c>
      <c r="G482" s="13"/>
      <c r="H482" s="186">
        <v>24.795999999999999</v>
      </c>
      <c r="I482" s="187"/>
      <c r="J482" s="13"/>
      <c r="K482" s="13"/>
      <c r="L482" s="182"/>
      <c r="M482" s="188"/>
      <c r="N482" s="189"/>
      <c r="O482" s="189"/>
      <c r="P482" s="189"/>
      <c r="Q482" s="189"/>
      <c r="R482" s="189"/>
      <c r="S482" s="189"/>
      <c r="T482" s="190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184" t="s">
        <v>144</v>
      </c>
      <c r="AU482" s="184" t="s">
        <v>89</v>
      </c>
      <c r="AV482" s="13" t="s">
        <v>89</v>
      </c>
      <c r="AW482" s="13" t="s">
        <v>37</v>
      </c>
      <c r="AX482" s="13" t="s">
        <v>82</v>
      </c>
      <c r="AY482" s="184" t="s">
        <v>135</v>
      </c>
    </row>
    <row r="483" s="13" customFormat="1">
      <c r="A483" s="13"/>
      <c r="B483" s="182"/>
      <c r="C483" s="13"/>
      <c r="D483" s="183" t="s">
        <v>144</v>
      </c>
      <c r="E483" s="184" t="s">
        <v>1</v>
      </c>
      <c r="F483" s="185" t="s">
        <v>566</v>
      </c>
      <c r="G483" s="13"/>
      <c r="H483" s="186">
        <v>67.472999999999999</v>
      </c>
      <c r="I483" s="187"/>
      <c r="J483" s="13"/>
      <c r="K483" s="13"/>
      <c r="L483" s="182"/>
      <c r="M483" s="188"/>
      <c r="N483" s="189"/>
      <c r="O483" s="189"/>
      <c r="P483" s="189"/>
      <c r="Q483" s="189"/>
      <c r="R483" s="189"/>
      <c r="S483" s="189"/>
      <c r="T483" s="190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184" t="s">
        <v>144</v>
      </c>
      <c r="AU483" s="184" t="s">
        <v>89</v>
      </c>
      <c r="AV483" s="13" t="s">
        <v>89</v>
      </c>
      <c r="AW483" s="13" t="s">
        <v>37</v>
      </c>
      <c r="AX483" s="13" t="s">
        <v>82</v>
      </c>
      <c r="AY483" s="184" t="s">
        <v>135</v>
      </c>
    </row>
    <row r="484" s="14" customFormat="1">
      <c r="A484" s="14"/>
      <c r="B484" s="191"/>
      <c r="C484" s="14"/>
      <c r="D484" s="183" t="s">
        <v>144</v>
      </c>
      <c r="E484" s="192" t="s">
        <v>1</v>
      </c>
      <c r="F484" s="193" t="s">
        <v>153</v>
      </c>
      <c r="G484" s="14"/>
      <c r="H484" s="194">
        <v>92.269000000000005</v>
      </c>
      <c r="I484" s="195"/>
      <c r="J484" s="14"/>
      <c r="K484" s="14"/>
      <c r="L484" s="191"/>
      <c r="M484" s="196"/>
      <c r="N484" s="197"/>
      <c r="O484" s="197"/>
      <c r="P484" s="197"/>
      <c r="Q484" s="197"/>
      <c r="R484" s="197"/>
      <c r="S484" s="197"/>
      <c r="T484" s="198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192" t="s">
        <v>144</v>
      </c>
      <c r="AU484" s="192" t="s">
        <v>89</v>
      </c>
      <c r="AV484" s="14" t="s">
        <v>142</v>
      </c>
      <c r="AW484" s="14" t="s">
        <v>37</v>
      </c>
      <c r="AX484" s="14" t="s">
        <v>87</v>
      </c>
      <c r="AY484" s="192" t="s">
        <v>135</v>
      </c>
    </row>
    <row r="485" s="2" customFormat="1" ht="33" customHeight="1">
      <c r="A485" s="38"/>
      <c r="B485" s="167"/>
      <c r="C485" s="168" t="s">
        <v>641</v>
      </c>
      <c r="D485" s="168" t="s">
        <v>138</v>
      </c>
      <c r="E485" s="169" t="s">
        <v>642</v>
      </c>
      <c r="F485" s="170" t="s">
        <v>643</v>
      </c>
      <c r="G485" s="171" t="s">
        <v>156</v>
      </c>
      <c r="H485" s="172">
        <v>18.408000000000001</v>
      </c>
      <c r="I485" s="173"/>
      <c r="J485" s="174">
        <f>ROUND(I485*H485,2)</f>
        <v>0</v>
      </c>
      <c r="K485" s="175"/>
      <c r="L485" s="39"/>
      <c r="M485" s="176" t="s">
        <v>1</v>
      </c>
      <c r="N485" s="177" t="s">
        <v>47</v>
      </c>
      <c r="O485" s="77"/>
      <c r="P485" s="178">
        <f>O485*H485</f>
        <v>0</v>
      </c>
      <c r="Q485" s="178">
        <v>0.01396</v>
      </c>
      <c r="R485" s="178">
        <f>Q485*H485</f>
        <v>0.25697568000000004</v>
      </c>
      <c r="S485" s="178">
        <v>0</v>
      </c>
      <c r="T485" s="179">
        <f>S485*H485</f>
        <v>0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180" t="s">
        <v>250</v>
      </c>
      <c r="AT485" s="180" t="s">
        <v>138</v>
      </c>
      <c r="AU485" s="180" t="s">
        <v>89</v>
      </c>
      <c r="AY485" s="19" t="s">
        <v>135</v>
      </c>
      <c r="BE485" s="181">
        <f>IF(N485="základní",J485,0)</f>
        <v>0</v>
      </c>
      <c r="BF485" s="181">
        <f>IF(N485="snížená",J485,0)</f>
        <v>0</v>
      </c>
      <c r="BG485" s="181">
        <f>IF(N485="zákl. přenesená",J485,0)</f>
        <v>0</v>
      </c>
      <c r="BH485" s="181">
        <f>IF(N485="sníž. přenesená",J485,0)</f>
        <v>0</v>
      </c>
      <c r="BI485" s="181">
        <f>IF(N485="nulová",J485,0)</f>
        <v>0</v>
      </c>
      <c r="BJ485" s="19" t="s">
        <v>87</v>
      </c>
      <c r="BK485" s="181">
        <f>ROUND(I485*H485,2)</f>
        <v>0</v>
      </c>
      <c r="BL485" s="19" t="s">
        <v>250</v>
      </c>
      <c r="BM485" s="180" t="s">
        <v>644</v>
      </c>
    </row>
    <row r="486" s="13" customFormat="1">
      <c r="A486" s="13"/>
      <c r="B486" s="182"/>
      <c r="C486" s="13"/>
      <c r="D486" s="183" t="s">
        <v>144</v>
      </c>
      <c r="E486" s="184" t="s">
        <v>1</v>
      </c>
      <c r="F486" s="185" t="s">
        <v>645</v>
      </c>
      <c r="G486" s="13"/>
      <c r="H486" s="186">
        <v>5.157</v>
      </c>
      <c r="I486" s="187"/>
      <c r="J486" s="13"/>
      <c r="K486" s="13"/>
      <c r="L486" s="182"/>
      <c r="M486" s="188"/>
      <c r="N486" s="189"/>
      <c r="O486" s="189"/>
      <c r="P486" s="189"/>
      <c r="Q486" s="189"/>
      <c r="R486" s="189"/>
      <c r="S486" s="189"/>
      <c r="T486" s="190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184" t="s">
        <v>144</v>
      </c>
      <c r="AU486" s="184" t="s">
        <v>89</v>
      </c>
      <c r="AV486" s="13" t="s">
        <v>89</v>
      </c>
      <c r="AW486" s="13" t="s">
        <v>37</v>
      </c>
      <c r="AX486" s="13" t="s">
        <v>82</v>
      </c>
      <c r="AY486" s="184" t="s">
        <v>135</v>
      </c>
    </row>
    <row r="487" s="13" customFormat="1">
      <c r="A487" s="13"/>
      <c r="B487" s="182"/>
      <c r="C487" s="13"/>
      <c r="D487" s="183" t="s">
        <v>144</v>
      </c>
      <c r="E487" s="184" t="s">
        <v>1</v>
      </c>
      <c r="F487" s="185" t="s">
        <v>646</v>
      </c>
      <c r="G487" s="13"/>
      <c r="H487" s="186">
        <v>6.3029999999999999</v>
      </c>
      <c r="I487" s="187"/>
      <c r="J487" s="13"/>
      <c r="K487" s="13"/>
      <c r="L487" s="182"/>
      <c r="M487" s="188"/>
      <c r="N487" s="189"/>
      <c r="O487" s="189"/>
      <c r="P487" s="189"/>
      <c r="Q487" s="189"/>
      <c r="R487" s="189"/>
      <c r="S487" s="189"/>
      <c r="T487" s="190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184" t="s">
        <v>144</v>
      </c>
      <c r="AU487" s="184" t="s">
        <v>89</v>
      </c>
      <c r="AV487" s="13" t="s">
        <v>89</v>
      </c>
      <c r="AW487" s="13" t="s">
        <v>37</v>
      </c>
      <c r="AX487" s="13" t="s">
        <v>82</v>
      </c>
      <c r="AY487" s="184" t="s">
        <v>135</v>
      </c>
    </row>
    <row r="488" s="13" customFormat="1">
      <c r="A488" s="13"/>
      <c r="B488" s="182"/>
      <c r="C488" s="13"/>
      <c r="D488" s="183" t="s">
        <v>144</v>
      </c>
      <c r="E488" s="184" t="s">
        <v>1</v>
      </c>
      <c r="F488" s="185" t="s">
        <v>647</v>
      </c>
      <c r="G488" s="13"/>
      <c r="H488" s="186">
        <v>6.9480000000000004</v>
      </c>
      <c r="I488" s="187"/>
      <c r="J488" s="13"/>
      <c r="K488" s="13"/>
      <c r="L488" s="182"/>
      <c r="M488" s="188"/>
      <c r="N488" s="189"/>
      <c r="O488" s="189"/>
      <c r="P488" s="189"/>
      <c r="Q488" s="189"/>
      <c r="R488" s="189"/>
      <c r="S488" s="189"/>
      <c r="T488" s="190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184" t="s">
        <v>144</v>
      </c>
      <c r="AU488" s="184" t="s">
        <v>89</v>
      </c>
      <c r="AV488" s="13" t="s">
        <v>89</v>
      </c>
      <c r="AW488" s="13" t="s">
        <v>37</v>
      </c>
      <c r="AX488" s="13" t="s">
        <v>82</v>
      </c>
      <c r="AY488" s="184" t="s">
        <v>135</v>
      </c>
    </row>
    <row r="489" s="14" customFormat="1">
      <c r="A489" s="14"/>
      <c r="B489" s="191"/>
      <c r="C489" s="14"/>
      <c r="D489" s="183" t="s">
        <v>144</v>
      </c>
      <c r="E489" s="192" t="s">
        <v>1</v>
      </c>
      <c r="F489" s="193" t="s">
        <v>153</v>
      </c>
      <c r="G489" s="14"/>
      <c r="H489" s="194">
        <v>18.408000000000001</v>
      </c>
      <c r="I489" s="195"/>
      <c r="J489" s="14"/>
      <c r="K489" s="14"/>
      <c r="L489" s="191"/>
      <c r="M489" s="196"/>
      <c r="N489" s="197"/>
      <c r="O489" s="197"/>
      <c r="P489" s="197"/>
      <c r="Q489" s="197"/>
      <c r="R489" s="197"/>
      <c r="S489" s="197"/>
      <c r="T489" s="198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192" t="s">
        <v>144</v>
      </c>
      <c r="AU489" s="192" t="s">
        <v>89</v>
      </c>
      <c r="AV489" s="14" t="s">
        <v>142</v>
      </c>
      <c r="AW489" s="14" t="s">
        <v>37</v>
      </c>
      <c r="AX489" s="14" t="s">
        <v>87</v>
      </c>
      <c r="AY489" s="192" t="s">
        <v>135</v>
      </c>
    </row>
    <row r="490" s="2" customFormat="1" ht="21.75" customHeight="1">
      <c r="A490" s="38"/>
      <c r="B490" s="167"/>
      <c r="C490" s="214" t="s">
        <v>648</v>
      </c>
      <c r="D490" s="214" t="s">
        <v>242</v>
      </c>
      <c r="E490" s="215" t="s">
        <v>649</v>
      </c>
      <c r="F490" s="216" t="s">
        <v>650</v>
      </c>
      <c r="G490" s="217" t="s">
        <v>156</v>
      </c>
      <c r="H490" s="218">
        <v>23.010000000000002</v>
      </c>
      <c r="I490" s="219"/>
      <c r="J490" s="220">
        <f>ROUND(I490*H490,2)</f>
        <v>0</v>
      </c>
      <c r="K490" s="221"/>
      <c r="L490" s="222"/>
      <c r="M490" s="223" t="s">
        <v>1</v>
      </c>
      <c r="N490" s="224" t="s">
        <v>47</v>
      </c>
      <c r="O490" s="77"/>
      <c r="P490" s="178">
        <f>O490*H490</f>
        <v>0</v>
      </c>
      <c r="Q490" s="178">
        <v>0.0149</v>
      </c>
      <c r="R490" s="178">
        <f>Q490*H490</f>
        <v>0.34284900000000001</v>
      </c>
      <c r="S490" s="178">
        <v>0</v>
      </c>
      <c r="T490" s="179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180" t="s">
        <v>314</v>
      </c>
      <c r="AT490" s="180" t="s">
        <v>242</v>
      </c>
      <c r="AU490" s="180" t="s">
        <v>89</v>
      </c>
      <c r="AY490" s="19" t="s">
        <v>135</v>
      </c>
      <c r="BE490" s="181">
        <f>IF(N490="základní",J490,0)</f>
        <v>0</v>
      </c>
      <c r="BF490" s="181">
        <f>IF(N490="snížená",J490,0)</f>
        <v>0</v>
      </c>
      <c r="BG490" s="181">
        <f>IF(N490="zákl. přenesená",J490,0)</f>
        <v>0</v>
      </c>
      <c r="BH490" s="181">
        <f>IF(N490="sníž. přenesená",J490,0)</f>
        <v>0</v>
      </c>
      <c r="BI490" s="181">
        <f>IF(N490="nulová",J490,0)</f>
        <v>0</v>
      </c>
      <c r="BJ490" s="19" t="s">
        <v>87</v>
      </c>
      <c r="BK490" s="181">
        <f>ROUND(I490*H490,2)</f>
        <v>0</v>
      </c>
      <c r="BL490" s="19" t="s">
        <v>250</v>
      </c>
      <c r="BM490" s="180" t="s">
        <v>651</v>
      </c>
    </row>
    <row r="491" s="13" customFormat="1">
      <c r="A491" s="13"/>
      <c r="B491" s="182"/>
      <c r="C491" s="13"/>
      <c r="D491" s="183" t="s">
        <v>144</v>
      </c>
      <c r="E491" s="13"/>
      <c r="F491" s="185" t="s">
        <v>652</v>
      </c>
      <c r="G491" s="13"/>
      <c r="H491" s="186">
        <v>23.010000000000002</v>
      </c>
      <c r="I491" s="187"/>
      <c r="J491" s="13"/>
      <c r="K491" s="13"/>
      <c r="L491" s="182"/>
      <c r="M491" s="188"/>
      <c r="N491" s="189"/>
      <c r="O491" s="189"/>
      <c r="P491" s="189"/>
      <c r="Q491" s="189"/>
      <c r="R491" s="189"/>
      <c r="S491" s="189"/>
      <c r="T491" s="190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184" t="s">
        <v>144</v>
      </c>
      <c r="AU491" s="184" t="s">
        <v>89</v>
      </c>
      <c r="AV491" s="13" t="s">
        <v>89</v>
      </c>
      <c r="AW491" s="13" t="s">
        <v>3</v>
      </c>
      <c r="AX491" s="13" t="s">
        <v>87</v>
      </c>
      <c r="AY491" s="184" t="s">
        <v>135</v>
      </c>
    </row>
    <row r="492" s="2" customFormat="1" ht="24.15" customHeight="1">
      <c r="A492" s="38"/>
      <c r="B492" s="167"/>
      <c r="C492" s="168" t="s">
        <v>653</v>
      </c>
      <c r="D492" s="168" t="s">
        <v>138</v>
      </c>
      <c r="E492" s="169" t="s">
        <v>654</v>
      </c>
      <c r="F492" s="170" t="s">
        <v>655</v>
      </c>
      <c r="G492" s="171" t="s">
        <v>141</v>
      </c>
      <c r="H492" s="172">
        <v>2.214</v>
      </c>
      <c r="I492" s="173"/>
      <c r="J492" s="174">
        <f>ROUND(I492*H492,2)</f>
        <v>0</v>
      </c>
      <c r="K492" s="175"/>
      <c r="L492" s="39"/>
      <c r="M492" s="176" t="s">
        <v>1</v>
      </c>
      <c r="N492" s="177" t="s">
        <v>47</v>
      </c>
      <c r="O492" s="77"/>
      <c r="P492" s="178">
        <f>O492*H492</f>
        <v>0</v>
      </c>
      <c r="Q492" s="178">
        <v>0.023300000000000001</v>
      </c>
      <c r="R492" s="178">
        <f>Q492*H492</f>
        <v>0.051586199999999999</v>
      </c>
      <c r="S492" s="178">
        <v>0</v>
      </c>
      <c r="T492" s="179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180" t="s">
        <v>250</v>
      </c>
      <c r="AT492" s="180" t="s">
        <v>138</v>
      </c>
      <c r="AU492" s="180" t="s">
        <v>89</v>
      </c>
      <c r="AY492" s="19" t="s">
        <v>135</v>
      </c>
      <c r="BE492" s="181">
        <f>IF(N492="základní",J492,0)</f>
        <v>0</v>
      </c>
      <c r="BF492" s="181">
        <f>IF(N492="snížená",J492,0)</f>
        <v>0</v>
      </c>
      <c r="BG492" s="181">
        <f>IF(N492="zákl. přenesená",J492,0)</f>
        <v>0</v>
      </c>
      <c r="BH492" s="181">
        <f>IF(N492="sníž. přenesená",J492,0)</f>
        <v>0</v>
      </c>
      <c r="BI492" s="181">
        <f>IF(N492="nulová",J492,0)</f>
        <v>0</v>
      </c>
      <c r="BJ492" s="19" t="s">
        <v>87</v>
      </c>
      <c r="BK492" s="181">
        <f>ROUND(I492*H492,2)</f>
        <v>0</v>
      </c>
      <c r="BL492" s="19" t="s">
        <v>250</v>
      </c>
      <c r="BM492" s="180" t="s">
        <v>656</v>
      </c>
    </row>
    <row r="493" s="13" customFormat="1">
      <c r="A493" s="13"/>
      <c r="B493" s="182"/>
      <c r="C493" s="13"/>
      <c r="D493" s="183" t="s">
        <v>144</v>
      </c>
      <c r="E493" s="184" t="s">
        <v>1</v>
      </c>
      <c r="F493" s="185" t="s">
        <v>634</v>
      </c>
      <c r="G493" s="13"/>
      <c r="H493" s="186">
        <v>0.59499999999999997</v>
      </c>
      <c r="I493" s="187"/>
      <c r="J493" s="13"/>
      <c r="K493" s="13"/>
      <c r="L493" s="182"/>
      <c r="M493" s="188"/>
      <c r="N493" s="189"/>
      <c r="O493" s="189"/>
      <c r="P493" s="189"/>
      <c r="Q493" s="189"/>
      <c r="R493" s="189"/>
      <c r="S493" s="189"/>
      <c r="T493" s="190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184" t="s">
        <v>144</v>
      </c>
      <c r="AU493" s="184" t="s">
        <v>89</v>
      </c>
      <c r="AV493" s="13" t="s">
        <v>89</v>
      </c>
      <c r="AW493" s="13" t="s">
        <v>37</v>
      </c>
      <c r="AX493" s="13" t="s">
        <v>82</v>
      </c>
      <c r="AY493" s="184" t="s">
        <v>135</v>
      </c>
    </row>
    <row r="494" s="13" customFormat="1">
      <c r="A494" s="13"/>
      <c r="B494" s="182"/>
      <c r="C494" s="13"/>
      <c r="D494" s="183" t="s">
        <v>144</v>
      </c>
      <c r="E494" s="184" t="s">
        <v>1</v>
      </c>
      <c r="F494" s="185" t="s">
        <v>635</v>
      </c>
      <c r="G494" s="13"/>
      <c r="H494" s="186">
        <v>1.619</v>
      </c>
      <c r="I494" s="187"/>
      <c r="J494" s="13"/>
      <c r="K494" s="13"/>
      <c r="L494" s="182"/>
      <c r="M494" s="188"/>
      <c r="N494" s="189"/>
      <c r="O494" s="189"/>
      <c r="P494" s="189"/>
      <c r="Q494" s="189"/>
      <c r="R494" s="189"/>
      <c r="S494" s="189"/>
      <c r="T494" s="190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184" t="s">
        <v>144</v>
      </c>
      <c r="AU494" s="184" t="s">
        <v>89</v>
      </c>
      <c r="AV494" s="13" t="s">
        <v>89</v>
      </c>
      <c r="AW494" s="13" t="s">
        <v>37</v>
      </c>
      <c r="AX494" s="13" t="s">
        <v>82</v>
      </c>
      <c r="AY494" s="184" t="s">
        <v>135</v>
      </c>
    </row>
    <row r="495" s="14" customFormat="1">
      <c r="A495" s="14"/>
      <c r="B495" s="191"/>
      <c r="C495" s="14"/>
      <c r="D495" s="183" t="s">
        <v>144</v>
      </c>
      <c r="E495" s="192" t="s">
        <v>1</v>
      </c>
      <c r="F495" s="193" t="s">
        <v>153</v>
      </c>
      <c r="G495" s="14"/>
      <c r="H495" s="194">
        <v>2.214</v>
      </c>
      <c r="I495" s="195"/>
      <c r="J495" s="14"/>
      <c r="K495" s="14"/>
      <c r="L495" s="191"/>
      <c r="M495" s="196"/>
      <c r="N495" s="197"/>
      <c r="O495" s="197"/>
      <c r="P495" s="197"/>
      <c r="Q495" s="197"/>
      <c r="R495" s="197"/>
      <c r="S495" s="197"/>
      <c r="T495" s="198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192" t="s">
        <v>144</v>
      </c>
      <c r="AU495" s="192" t="s">
        <v>89</v>
      </c>
      <c r="AV495" s="14" t="s">
        <v>142</v>
      </c>
      <c r="AW495" s="14" t="s">
        <v>37</v>
      </c>
      <c r="AX495" s="14" t="s">
        <v>87</v>
      </c>
      <c r="AY495" s="192" t="s">
        <v>135</v>
      </c>
    </row>
    <row r="496" s="2" customFormat="1" ht="24.15" customHeight="1">
      <c r="A496" s="38"/>
      <c r="B496" s="167"/>
      <c r="C496" s="168" t="s">
        <v>657</v>
      </c>
      <c r="D496" s="168" t="s">
        <v>138</v>
      </c>
      <c r="E496" s="169" t="s">
        <v>658</v>
      </c>
      <c r="F496" s="170" t="s">
        <v>659</v>
      </c>
      <c r="G496" s="171" t="s">
        <v>549</v>
      </c>
      <c r="H496" s="225"/>
      <c r="I496" s="173"/>
      <c r="J496" s="174">
        <f>ROUND(I496*H496,2)</f>
        <v>0</v>
      </c>
      <c r="K496" s="175"/>
      <c r="L496" s="39"/>
      <c r="M496" s="176" t="s">
        <v>1</v>
      </c>
      <c r="N496" s="177" t="s">
        <v>47</v>
      </c>
      <c r="O496" s="77"/>
      <c r="P496" s="178">
        <f>O496*H496</f>
        <v>0</v>
      </c>
      <c r="Q496" s="178">
        <v>0</v>
      </c>
      <c r="R496" s="178">
        <f>Q496*H496</f>
        <v>0</v>
      </c>
      <c r="S496" s="178">
        <v>0</v>
      </c>
      <c r="T496" s="179">
        <f>S496*H496</f>
        <v>0</v>
      </c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180" t="s">
        <v>250</v>
      </c>
      <c r="AT496" s="180" t="s">
        <v>138</v>
      </c>
      <c r="AU496" s="180" t="s">
        <v>89</v>
      </c>
      <c r="AY496" s="19" t="s">
        <v>135</v>
      </c>
      <c r="BE496" s="181">
        <f>IF(N496="základní",J496,0)</f>
        <v>0</v>
      </c>
      <c r="BF496" s="181">
        <f>IF(N496="snížená",J496,0)</f>
        <v>0</v>
      </c>
      <c r="BG496" s="181">
        <f>IF(N496="zákl. přenesená",J496,0)</f>
        <v>0</v>
      </c>
      <c r="BH496" s="181">
        <f>IF(N496="sníž. přenesená",J496,0)</f>
        <v>0</v>
      </c>
      <c r="BI496" s="181">
        <f>IF(N496="nulová",J496,0)</f>
        <v>0</v>
      </c>
      <c r="BJ496" s="19" t="s">
        <v>87</v>
      </c>
      <c r="BK496" s="181">
        <f>ROUND(I496*H496,2)</f>
        <v>0</v>
      </c>
      <c r="BL496" s="19" t="s">
        <v>250</v>
      </c>
      <c r="BM496" s="180" t="s">
        <v>660</v>
      </c>
    </row>
    <row r="497" s="12" customFormat="1" ht="22.8" customHeight="1">
      <c r="A497" s="12"/>
      <c r="B497" s="155"/>
      <c r="C497" s="12"/>
      <c r="D497" s="156" t="s">
        <v>81</v>
      </c>
      <c r="E497" s="165" t="s">
        <v>661</v>
      </c>
      <c r="F497" s="165" t="s">
        <v>662</v>
      </c>
      <c r="G497" s="12"/>
      <c r="H497" s="12"/>
      <c r="I497" s="158"/>
      <c r="J497" s="166">
        <f>BK497</f>
        <v>0</v>
      </c>
      <c r="K497" s="12"/>
      <c r="L497" s="155"/>
      <c r="M497" s="159"/>
      <c r="N497" s="160"/>
      <c r="O497" s="160"/>
      <c r="P497" s="161">
        <f>SUM(P498:P559)</f>
        <v>0</v>
      </c>
      <c r="Q497" s="160"/>
      <c r="R497" s="161">
        <f>SUM(R498:R559)</f>
        <v>0.82705198999999985</v>
      </c>
      <c r="S497" s="160"/>
      <c r="T497" s="162">
        <f>SUM(T498:T559)</f>
        <v>0.58259675</v>
      </c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R497" s="156" t="s">
        <v>89</v>
      </c>
      <c r="AT497" s="163" t="s">
        <v>81</v>
      </c>
      <c r="AU497" s="163" t="s">
        <v>87</v>
      </c>
      <c r="AY497" s="156" t="s">
        <v>135</v>
      </c>
      <c r="BK497" s="164">
        <f>SUM(BK498:BK559)</f>
        <v>0</v>
      </c>
    </row>
    <row r="498" s="2" customFormat="1" ht="24.15" customHeight="1">
      <c r="A498" s="38"/>
      <c r="B498" s="167"/>
      <c r="C498" s="168" t="s">
        <v>663</v>
      </c>
      <c r="D498" s="168" t="s">
        <v>138</v>
      </c>
      <c r="E498" s="169" t="s">
        <v>664</v>
      </c>
      <c r="F498" s="170" t="s">
        <v>665</v>
      </c>
      <c r="G498" s="171" t="s">
        <v>236</v>
      </c>
      <c r="H498" s="172">
        <v>136.44999999999999</v>
      </c>
      <c r="I498" s="173"/>
      <c r="J498" s="174">
        <f>ROUND(I498*H498,2)</f>
        <v>0</v>
      </c>
      <c r="K498" s="175"/>
      <c r="L498" s="39"/>
      <c r="M498" s="176" t="s">
        <v>1</v>
      </c>
      <c r="N498" s="177" t="s">
        <v>47</v>
      </c>
      <c r="O498" s="77"/>
      <c r="P498" s="178">
        <f>O498*H498</f>
        <v>0</v>
      </c>
      <c r="Q498" s="178">
        <v>0</v>
      </c>
      <c r="R498" s="178">
        <f>Q498*H498</f>
        <v>0</v>
      </c>
      <c r="S498" s="178">
        <v>0.00191</v>
      </c>
      <c r="T498" s="179">
        <f>S498*H498</f>
        <v>0.2606195</v>
      </c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180" t="s">
        <v>250</v>
      </c>
      <c r="AT498" s="180" t="s">
        <v>138</v>
      </c>
      <c r="AU498" s="180" t="s">
        <v>89</v>
      </c>
      <c r="AY498" s="19" t="s">
        <v>135</v>
      </c>
      <c r="BE498" s="181">
        <f>IF(N498="základní",J498,0)</f>
        <v>0</v>
      </c>
      <c r="BF498" s="181">
        <f>IF(N498="snížená",J498,0)</f>
        <v>0</v>
      </c>
      <c r="BG498" s="181">
        <f>IF(N498="zákl. přenesená",J498,0)</f>
        <v>0</v>
      </c>
      <c r="BH498" s="181">
        <f>IF(N498="sníž. přenesená",J498,0)</f>
        <v>0</v>
      </c>
      <c r="BI498" s="181">
        <f>IF(N498="nulová",J498,0)</f>
        <v>0</v>
      </c>
      <c r="BJ498" s="19" t="s">
        <v>87</v>
      </c>
      <c r="BK498" s="181">
        <f>ROUND(I498*H498,2)</f>
        <v>0</v>
      </c>
      <c r="BL498" s="19" t="s">
        <v>250</v>
      </c>
      <c r="BM498" s="180" t="s">
        <v>666</v>
      </c>
    </row>
    <row r="499" s="13" customFormat="1">
      <c r="A499" s="13"/>
      <c r="B499" s="182"/>
      <c r="C499" s="13"/>
      <c r="D499" s="183" t="s">
        <v>144</v>
      </c>
      <c r="E499" s="184" t="s">
        <v>1</v>
      </c>
      <c r="F499" s="185" t="s">
        <v>667</v>
      </c>
      <c r="G499" s="13"/>
      <c r="H499" s="186">
        <v>43.810000000000002</v>
      </c>
      <c r="I499" s="187"/>
      <c r="J499" s="13"/>
      <c r="K499" s="13"/>
      <c r="L499" s="182"/>
      <c r="M499" s="188"/>
      <c r="N499" s="189"/>
      <c r="O499" s="189"/>
      <c r="P499" s="189"/>
      <c r="Q499" s="189"/>
      <c r="R499" s="189"/>
      <c r="S499" s="189"/>
      <c r="T499" s="190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184" t="s">
        <v>144</v>
      </c>
      <c r="AU499" s="184" t="s">
        <v>89</v>
      </c>
      <c r="AV499" s="13" t="s">
        <v>89</v>
      </c>
      <c r="AW499" s="13" t="s">
        <v>37</v>
      </c>
      <c r="AX499" s="13" t="s">
        <v>82</v>
      </c>
      <c r="AY499" s="184" t="s">
        <v>135</v>
      </c>
    </row>
    <row r="500" s="13" customFormat="1">
      <c r="A500" s="13"/>
      <c r="B500" s="182"/>
      <c r="C500" s="13"/>
      <c r="D500" s="183" t="s">
        <v>144</v>
      </c>
      <c r="E500" s="184" t="s">
        <v>1</v>
      </c>
      <c r="F500" s="185" t="s">
        <v>668</v>
      </c>
      <c r="G500" s="13"/>
      <c r="H500" s="186">
        <v>5.25</v>
      </c>
      <c r="I500" s="187"/>
      <c r="J500" s="13"/>
      <c r="K500" s="13"/>
      <c r="L500" s="182"/>
      <c r="M500" s="188"/>
      <c r="N500" s="189"/>
      <c r="O500" s="189"/>
      <c r="P500" s="189"/>
      <c r="Q500" s="189"/>
      <c r="R500" s="189"/>
      <c r="S500" s="189"/>
      <c r="T500" s="190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184" t="s">
        <v>144</v>
      </c>
      <c r="AU500" s="184" t="s">
        <v>89</v>
      </c>
      <c r="AV500" s="13" t="s">
        <v>89</v>
      </c>
      <c r="AW500" s="13" t="s">
        <v>37</v>
      </c>
      <c r="AX500" s="13" t="s">
        <v>82</v>
      </c>
      <c r="AY500" s="184" t="s">
        <v>135</v>
      </c>
    </row>
    <row r="501" s="13" customFormat="1">
      <c r="A501" s="13"/>
      <c r="B501" s="182"/>
      <c r="C501" s="13"/>
      <c r="D501" s="183" t="s">
        <v>144</v>
      </c>
      <c r="E501" s="184" t="s">
        <v>1</v>
      </c>
      <c r="F501" s="185" t="s">
        <v>669</v>
      </c>
      <c r="G501" s="13"/>
      <c r="H501" s="186">
        <v>49.229999999999997</v>
      </c>
      <c r="I501" s="187"/>
      <c r="J501" s="13"/>
      <c r="K501" s="13"/>
      <c r="L501" s="182"/>
      <c r="M501" s="188"/>
      <c r="N501" s="189"/>
      <c r="O501" s="189"/>
      <c r="P501" s="189"/>
      <c r="Q501" s="189"/>
      <c r="R501" s="189"/>
      <c r="S501" s="189"/>
      <c r="T501" s="190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184" t="s">
        <v>144</v>
      </c>
      <c r="AU501" s="184" t="s">
        <v>89</v>
      </c>
      <c r="AV501" s="13" t="s">
        <v>89</v>
      </c>
      <c r="AW501" s="13" t="s">
        <v>37</v>
      </c>
      <c r="AX501" s="13" t="s">
        <v>82</v>
      </c>
      <c r="AY501" s="184" t="s">
        <v>135</v>
      </c>
    </row>
    <row r="502" s="13" customFormat="1">
      <c r="A502" s="13"/>
      <c r="B502" s="182"/>
      <c r="C502" s="13"/>
      <c r="D502" s="183" t="s">
        <v>144</v>
      </c>
      <c r="E502" s="184" t="s">
        <v>1</v>
      </c>
      <c r="F502" s="185" t="s">
        <v>670</v>
      </c>
      <c r="G502" s="13"/>
      <c r="H502" s="186">
        <v>10.574999999999999</v>
      </c>
      <c r="I502" s="187"/>
      <c r="J502" s="13"/>
      <c r="K502" s="13"/>
      <c r="L502" s="182"/>
      <c r="M502" s="188"/>
      <c r="N502" s="189"/>
      <c r="O502" s="189"/>
      <c r="P502" s="189"/>
      <c r="Q502" s="189"/>
      <c r="R502" s="189"/>
      <c r="S502" s="189"/>
      <c r="T502" s="190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184" t="s">
        <v>144</v>
      </c>
      <c r="AU502" s="184" t="s">
        <v>89</v>
      </c>
      <c r="AV502" s="13" t="s">
        <v>89</v>
      </c>
      <c r="AW502" s="13" t="s">
        <v>37</v>
      </c>
      <c r="AX502" s="13" t="s">
        <v>82</v>
      </c>
      <c r="AY502" s="184" t="s">
        <v>135</v>
      </c>
    </row>
    <row r="503" s="13" customFormat="1">
      <c r="A503" s="13"/>
      <c r="B503" s="182"/>
      <c r="C503" s="13"/>
      <c r="D503" s="183" t="s">
        <v>144</v>
      </c>
      <c r="E503" s="184" t="s">
        <v>1</v>
      </c>
      <c r="F503" s="185" t="s">
        <v>671</v>
      </c>
      <c r="G503" s="13"/>
      <c r="H503" s="186">
        <v>27.585000000000001</v>
      </c>
      <c r="I503" s="187"/>
      <c r="J503" s="13"/>
      <c r="K503" s="13"/>
      <c r="L503" s="182"/>
      <c r="M503" s="188"/>
      <c r="N503" s="189"/>
      <c r="O503" s="189"/>
      <c r="P503" s="189"/>
      <c r="Q503" s="189"/>
      <c r="R503" s="189"/>
      <c r="S503" s="189"/>
      <c r="T503" s="190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184" t="s">
        <v>144</v>
      </c>
      <c r="AU503" s="184" t="s">
        <v>89</v>
      </c>
      <c r="AV503" s="13" t="s">
        <v>89</v>
      </c>
      <c r="AW503" s="13" t="s">
        <v>37</v>
      </c>
      <c r="AX503" s="13" t="s">
        <v>82</v>
      </c>
      <c r="AY503" s="184" t="s">
        <v>135</v>
      </c>
    </row>
    <row r="504" s="14" customFormat="1">
      <c r="A504" s="14"/>
      <c r="B504" s="191"/>
      <c r="C504" s="14"/>
      <c r="D504" s="183" t="s">
        <v>144</v>
      </c>
      <c r="E504" s="192" t="s">
        <v>1</v>
      </c>
      <c r="F504" s="193" t="s">
        <v>153</v>
      </c>
      <c r="G504" s="14"/>
      <c r="H504" s="194">
        <v>136.44999999999999</v>
      </c>
      <c r="I504" s="195"/>
      <c r="J504" s="14"/>
      <c r="K504" s="14"/>
      <c r="L504" s="191"/>
      <c r="M504" s="196"/>
      <c r="N504" s="197"/>
      <c r="O504" s="197"/>
      <c r="P504" s="197"/>
      <c r="Q504" s="197"/>
      <c r="R504" s="197"/>
      <c r="S504" s="197"/>
      <c r="T504" s="198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192" t="s">
        <v>144</v>
      </c>
      <c r="AU504" s="192" t="s">
        <v>89</v>
      </c>
      <c r="AV504" s="14" t="s">
        <v>142</v>
      </c>
      <c r="AW504" s="14" t="s">
        <v>37</v>
      </c>
      <c r="AX504" s="14" t="s">
        <v>87</v>
      </c>
      <c r="AY504" s="192" t="s">
        <v>135</v>
      </c>
    </row>
    <row r="505" s="2" customFormat="1" ht="16.5" customHeight="1">
      <c r="A505" s="38"/>
      <c r="B505" s="167"/>
      <c r="C505" s="168" t="s">
        <v>672</v>
      </c>
      <c r="D505" s="168" t="s">
        <v>138</v>
      </c>
      <c r="E505" s="169" t="s">
        <v>673</v>
      </c>
      <c r="F505" s="170" t="s">
        <v>674</v>
      </c>
      <c r="G505" s="171" t="s">
        <v>236</v>
      </c>
      <c r="H505" s="172">
        <v>183.987</v>
      </c>
      <c r="I505" s="173"/>
      <c r="J505" s="174">
        <f>ROUND(I505*H505,2)</f>
        <v>0</v>
      </c>
      <c r="K505" s="175"/>
      <c r="L505" s="39"/>
      <c r="M505" s="176" t="s">
        <v>1</v>
      </c>
      <c r="N505" s="177" t="s">
        <v>47</v>
      </c>
      <c r="O505" s="77"/>
      <c r="P505" s="178">
        <f>O505*H505</f>
        <v>0</v>
      </c>
      <c r="Q505" s="178">
        <v>0</v>
      </c>
      <c r="R505" s="178">
        <f>Q505*H505</f>
        <v>0</v>
      </c>
      <c r="S505" s="178">
        <v>0.00175</v>
      </c>
      <c r="T505" s="179">
        <f>S505*H505</f>
        <v>0.32197724999999999</v>
      </c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R505" s="180" t="s">
        <v>250</v>
      </c>
      <c r="AT505" s="180" t="s">
        <v>138</v>
      </c>
      <c r="AU505" s="180" t="s">
        <v>89</v>
      </c>
      <c r="AY505" s="19" t="s">
        <v>135</v>
      </c>
      <c r="BE505" s="181">
        <f>IF(N505="základní",J505,0)</f>
        <v>0</v>
      </c>
      <c r="BF505" s="181">
        <f>IF(N505="snížená",J505,0)</f>
        <v>0</v>
      </c>
      <c r="BG505" s="181">
        <f>IF(N505="zákl. přenesená",J505,0)</f>
        <v>0</v>
      </c>
      <c r="BH505" s="181">
        <f>IF(N505="sníž. přenesená",J505,0)</f>
        <v>0</v>
      </c>
      <c r="BI505" s="181">
        <f>IF(N505="nulová",J505,0)</f>
        <v>0</v>
      </c>
      <c r="BJ505" s="19" t="s">
        <v>87</v>
      </c>
      <c r="BK505" s="181">
        <f>ROUND(I505*H505,2)</f>
        <v>0</v>
      </c>
      <c r="BL505" s="19" t="s">
        <v>250</v>
      </c>
      <c r="BM505" s="180" t="s">
        <v>675</v>
      </c>
    </row>
    <row r="506" s="13" customFormat="1">
      <c r="A506" s="13"/>
      <c r="B506" s="182"/>
      <c r="C506" s="13"/>
      <c r="D506" s="183" t="s">
        <v>144</v>
      </c>
      <c r="E506" s="184" t="s">
        <v>1</v>
      </c>
      <c r="F506" s="185" t="s">
        <v>676</v>
      </c>
      <c r="G506" s="13"/>
      <c r="H506" s="186">
        <v>76.194000000000003</v>
      </c>
      <c r="I506" s="187"/>
      <c r="J506" s="13"/>
      <c r="K506" s="13"/>
      <c r="L506" s="182"/>
      <c r="M506" s="188"/>
      <c r="N506" s="189"/>
      <c r="O506" s="189"/>
      <c r="P506" s="189"/>
      <c r="Q506" s="189"/>
      <c r="R506" s="189"/>
      <c r="S506" s="189"/>
      <c r="T506" s="190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184" t="s">
        <v>144</v>
      </c>
      <c r="AU506" s="184" t="s">
        <v>89</v>
      </c>
      <c r="AV506" s="13" t="s">
        <v>89</v>
      </c>
      <c r="AW506" s="13" t="s">
        <v>37</v>
      </c>
      <c r="AX506" s="13" t="s">
        <v>82</v>
      </c>
      <c r="AY506" s="184" t="s">
        <v>135</v>
      </c>
    </row>
    <row r="507" s="13" customFormat="1">
      <c r="A507" s="13"/>
      <c r="B507" s="182"/>
      <c r="C507" s="13"/>
      <c r="D507" s="183" t="s">
        <v>144</v>
      </c>
      <c r="E507" s="184" t="s">
        <v>1</v>
      </c>
      <c r="F507" s="185" t="s">
        <v>677</v>
      </c>
      <c r="G507" s="13"/>
      <c r="H507" s="186">
        <v>15.85</v>
      </c>
      <c r="I507" s="187"/>
      <c r="J507" s="13"/>
      <c r="K507" s="13"/>
      <c r="L507" s="182"/>
      <c r="M507" s="188"/>
      <c r="N507" s="189"/>
      <c r="O507" s="189"/>
      <c r="P507" s="189"/>
      <c r="Q507" s="189"/>
      <c r="R507" s="189"/>
      <c r="S507" s="189"/>
      <c r="T507" s="190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184" t="s">
        <v>144</v>
      </c>
      <c r="AU507" s="184" t="s">
        <v>89</v>
      </c>
      <c r="AV507" s="13" t="s">
        <v>89</v>
      </c>
      <c r="AW507" s="13" t="s">
        <v>37</v>
      </c>
      <c r="AX507" s="13" t="s">
        <v>82</v>
      </c>
      <c r="AY507" s="184" t="s">
        <v>135</v>
      </c>
    </row>
    <row r="508" s="13" customFormat="1">
      <c r="A508" s="13"/>
      <c r="B508" s="182"/>
      <c r="C508" s="13"/>
      <c r="D508" s="183" t="s">
        <v>144</v>
      </c>
      <c r="E508" s="184" t="s">
        <v>1</v>
      </c>
      <c r="F508" s="185" t="s">
        <v>678</v>
      </c>
      <c r="G508" s="13"/>
      <c r="H508" s="186">
        <v>19.699999999999999</v>
      </c>
      <c r="I508" s="187"/>
      <c r="J508" s="13"/>
      <c r="K508" s="13"/>
      <c r="L508" s="182"/>
      <c r="M508" s="188"/>
      <c r="N508" s="189"/>
      <c r="O508" s="189"/>
      <c r="P508" s="189"/>
      <c r="Q508" s="189"/>
      <c r="R508" s="189"/>
      <c r="S508" s="189"/>
      <c r="T508" s="190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184" t="s">
        <v>144</v>
      </c>
      <c r="AU508" s="184" t="s">
        <v>89</v>
      </c>
      <c r="AV508" s="13" t="s">
        <v>89</v>
      </c>
      <c r="AW508" s="13" t="s">
        <v>37</v>
      </c>
      <c r="AX508" s="13" t="s">
        <v>82</v>
      </c>
      <c r="AY508" s="184" t="s">
        <v>135</v>
      </c>
    </row>
    <row r="509" s="13" customFormat="1">
      <c r="A509" s="13"/>
      <c r="B509" s="182"/>
      <c r="C509" s="13"/>
      <c r="D509" s="183" t="s">
        <v>144</v>
      </c>
      <c r="E509" s="184" t="s">
        <v>1</v>
      </c>
      <c r="F509" s="185" t="s">
        <v>679</v>
      </c>
      <c r="G509" s="13"/>
      <c r="H509" s="186">
        <v>34.378</v>
      </c>
      <c r="I509" s="187"/>
      <c r="J509" s="13"/>
      <c r="K509" s="13"/>
      <c r="L509" s="182"/>
      <c r="M509" s="188"/>
      <c r="N509" s="189"/>
      <c r="O509" s="189"/>
      <c r="P509" s="189"/>
      <c r="Q509" s="189"/>
      <c r="R509" s="189"/>
      <c r="S509" s="189"/>
      <c r="T509" s="190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184" t="s">
        <v>144</v>
      </c>
      <c r="AU509" s="184" t="s">
        <v>89</v>
      </c>
      <c r="AV509" s="13" t="s">
        <v>89</v>
      </c>
      <c r="AW509" s="13" t="s">
        <v>37</v>
      </c>
      <c r="AX509" s="13" t="s">
        <v>82</v>
      </c>
      <c r="AY509" s="184" t="s">
        <v>135</v>
      </c>
    </row>
    <row r="510" s="13" customFormat="1">
      <c r="A510" s="13"/>
      <c r="B510" s="182"/>
      <c r="C510" s="13"/>
      <c r="D510" s="183" t="s">
        <v>144</v>
      </c>
      <c r="E510" s="184" t="s">
        <v>1</v>
      </c>
      <c r="F510" s="185" t="s">
        <v>680</v>
      </c>
      <c r="G510" s="13"/>
      <c r="H510" s="186">
        <v>11.380000000000001</v>
      </c>
      <c r="I510" s="187"/>
      <c r="J510" s="13"/>
      <c r="K510" s="13"/>
      <c r="L510" s="182"/>
      <c r="M510" s="188"/>
      <c r="N510" s="189"/>
      <c r="O510" s="189"/>
      <c r="P510" s="189"/>
      <c r="Q510" s="189"/>
      <c r="R510" s="189"/>
      <c r="S510" s="189"/>
      <c r="T510" s="190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184" t="s">
        <v>144</v>
      </c>
      <c r="AU510" s="184" t="s">
        <v>89</v>
      </c>
      <c r="AV510" s="13" t="s">
        <v>89</v>
      </c>
      <c r="AW510" s="13" t="s">
        <v>37</v>
      </c>
      <c r="AX510" s="13" t="s">
        <v>82</v>
      </c>
      <c r="AY510" s="184" t="s">
        <v>135</v>
      </c>
    </row>
    <row r="511" s="13" customFormat="1">
      <c r="A511" s="13"/>
      <c r="B511" s="182"/>
      <c r="C511" s="13"/>
      <c r="D511" s="183" t="s">
        <v>144</v>
      </c>
      <c r="E511" s="184" t="s">
        <v>1</v>
      </c>
      <c r="F511" s="185" t="s">
        <v>681</v>
      </c>
      <c r="G511" s="13"/>
      <c r="H511" s="186">
        <v>26.484999999999999</v>
      </c>
      <c r="I511" s="187"/>
      <c r="J511" s="13"/>
      <c r="K511" s="13"/>
      <c r="L511" s="182"/>
      <c r="M511" s="188"/>
      <c r="N511" s="189"/>
      <c r="O511" s="189"/>
      <c r="P511" s="189"/>
      <c r="Q511" s="189"/>
      <c r="R511" s="189"/>
      <c r="S511" s="189"/>
      <c r="T511" s="190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184" t="s">
        <v>144</v>
      </c>
      <c r="AU511" s="184" t="s">
        <v>89</v>
      </c>
      <c r="AV511" s="13" t="s">
        <v>89</v>
      </c>
      <c r="AW511" s="13" t="s">
        <v>37</v>
      </c>
      <c r="AX511" s="13" t="s">
        <v>82</v>
      </c>
      <c r="AY511" s="184" t="s">
        <v>135</v>
      </c>
    </row>
    <row r="512" s="14" customFormat="1">
      <c r="A512" s="14"/>
      <c r="B512" s="191"/>
      <c r="C512" s="14"/>
      <c r="D512" s="183" t="s">
        <v>144</v>
      </c>
      <c r="E512" s="192" t="s">
        <v>1</v>
      </c>
      <c r="F512" s="193" t="s">
        <v>153</v>
      </c>
      <c r="G512" s="14"/>
      <c r="H512" s="194">
        <v>183.98700000000002</v>
      </c>
      <c r="I512" s="195"/>
      <c r="J512" s="14"/>
      <c r="K512" s="14"/>
      <c r="L512" s="191"/>
      <c r="M512" s="196"/>
      <c r="N512" s="197"/>
      <c r="O512" s="197"/>
      <c r="P512" s="197"/>
      <c r="Q512" s="197"/>
      <c r="R512" s="197"/>
      <c r="S512" s="197"/>
      <c r="T512" s="198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192" t="s">
        <v>144</v>
      </c>
      <c r="AU512" s="192" t="s">
        <v>89</v>
      </c>
      <c r="AV512" s="14" t="s">
        <v>142</v>
      </c>
      <c r="AW512" s="14" t="s">
        <v>37</v>
      </c>
      <c r="AX512" s="14" t="s">
        <v>87</v>
      </c>
      <c r="AY512" s="192" t="s">
        <v>135</v>
      </c>
    </row>
    <row r="513" s="2" customFormat="1" ht="33" customHeight="1">
      <c r="A513" s="38"/>
      <c r="B513" s="167"/>
      <c r="C513" s="168" t="s">
        <v>682</v>
      </c>
      <c r="D513" s="168" t="s">
        <v>138</v>
      </c>
      <c r="E513" s="169" t="s">
        <v>683</v>
      </c>
      <c r="F513" s="170" t="s">
        <v>684</v>
      </c>
      <c r="G513" s="171" t="s">
        <v>236</v>
      </c>
      <c r="H513" s="172">
        <v>142.78</v>
      </c>
      <c r="I513" s="173"/>
      <c r="J513" s="174">
        <f>ROUND(I513*H513,2)</f>
        <v>0</v>
      </c>
      <c r="K513" s="175"/>
      <c r="L513" s="39"/>
      <c r="M513" s="176" t="s">
        <v>1</v>
      </c>
      <c r="N513" s="177" t="s">
        <v>47</v>
      </c>
      <c r="O513" s="77"/>
      <c r="P513" s="178">
        <f>O513*H513</f>
        <v>0</v>
      </c>
      <c r="Q513" s="178">
        <v>0.00141</v>
      </c>
      <c r="R513" s="178">
        <f>Q513*H513</f>
        <v>0.20131979999999999</v>
      </c>
      <c r="S513" s="178">
        <v>0</v>
      </c>
      <c r="T513" s="179">
        <f>S513*H513</f>
        <v>0</v>
      </c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R513" s="180" t="s">
        <v>250</v>
      </c>
      <c r="AT513" s="180" t="s">
        <v>138</v>
      </c>
      <c r="AU513" s="180" t="s">
        <v>89</v>
      </c>
      <c r="AY513" s="19" t="s">
        <v>135</v>
      </c>
      <c r="BE513" s="181">
        <f>IF(N513="základní",J513,0)</f>
        <v>0</v>
      </c>
      <c r="BF513" s="181">
        <f>IF(N513="snížená",J513,0)</f>
        <v>0</v>
      </c>
      <c r="BG513" s="181">
        <f>IF(N513="zákl. přenesená",J513,0)</f>
        <v>0</v>
      </c>
      <c r="BH513" s="181">
        <f>IF(N513="sníž. přenesená",J513,0)</f>
        <v>0</v>
      </c>
      <c r="BI513" s="181">
        <f>IF(N513="nulová",J513,0)</f>
        <v>0</v>
      </c>
      <c r="BJ513" s="19" t="s">
        <v>87</v>
      </c>
      <c r="BK513" s="181">
        <f>ROUND(I513*H513,2)</f>
        <v>0</v>
      </c>
      <c r="BL513" s="19" t="s">
        <v>250</v>
      </c>
      <c r="BM513" s="180" t="s">
        <v>685</v>
      </c>
    </row>
    <row r="514" s="15" customFormat="1">
      <c r="A514" s="15"/>
      <c r="B514" s="199"/>
      <c r="C514" s="15"/>
      <c r="D514" s="183" t="s">
        <v>144</v>
      </c>
      <c r="E514" s="200" t="s">
        <v>1</v>
      </c>
      <c r="F514" s="201" t="s">
        <v>686</v>
      </c>
      <c r="G514" s="15"/>
      <c r="H514" s="200" t="s">
        <v>1</v>
      </c>
      <c r="I514" s="202"/>
      <c r="J514" s="15"/>
      <c r="K514" s="15"/>
      <c r="L514" s="199"/>
      <c r="M514" s="203"/>
      <c r="N514" s="204"/>
      <c r="O514" s="204"/>
      <c r="P514" s="204"/>
      <c r="Q514" s="204"/>
      <c r="R514" s="204"/>
      <c r="S514" s="204"/>
      <c r="T514" s="205"/>
      <c r="U514" s="15"/>
      <c r="V514" s="15"/>
      <c r="W514" s="15"/>
      <c r="X514" s="15"/>
      <c r="Y514" s="15"/>
      <c r="Z514" s="15"/>
      <c r="AA514" s="15"/>
      <c r="AB514" s="15"/>
      <c r="AC514" s="15"/>
      <c r="AD514" s="15"/>
      <c r="AE514" s="15"/>
      <c r="AT514" s="200" t="s">
        <v>144</v>
      </c>
      <c r="AU514" s="200" t="s">
        <v>89</v>
      </c>
      <c r="AV514" s="15" t="s">
        <v>87</v>
      </c>
      <c r="AW514" s="15" t="s">
        <v>37</v>
      </c>
      <c r="AX514" s="15" t="s">
        <v>82</v>
      </c>
      <c r="AY514" s="200" t="s">
        <v>135</v>
      </c>
    </row>
    <row r="515" s="13" customFormat="1">
      <c r="A515" s="13"/>
      <c r="B515" s="182"/>
      <c r="C515" s="13"/>
      <c r="D515" s="183" t="s">
        <v>144</v>
      </c>
      <c r="E515" s="184" t="s">
        <v>1</v>
      </c>
      <c r="F515" s="185" t="s">
        <v>424</v>
      </c>
      <c r="G515" s="13"/>
      <c r="H515" s="186">
        <v>15.85</v>
      </c>
      <c r="I515" s="187"/>
      <c r="J515" s="13"/>
      <c r="K515" s="13"/>
      <c r="L515" s="182"/>
      <c r="M515" s="188"/>
      <c r="N515" s="189"/>
      <c r="O515" s="189"/>
      <c r="P515" s="189"/>
      <c r="Q515" s="189"/>
      <c r="R515" s="189"/>
      <c r="S515" s="189"/>
      <c r="T515" s="190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184" t="s">
        <v>144</v>
      </c>
      <c r="AU515" s="184" t="s">
        <v>89</v>
      </c>
      <c r="AV515" s="13" t="s">
        <v>89</v>
      </c>
      <c r="AW515" s="13" t="s">
        <v>37</v>
      </c>
      <c r="AX515" s="13" t="s">
        <v>82</v>
      </c>
      <c r="AY515" s="184" t="s">
        <v>135</v>
      </c>
    </row>
    <row r="516" s="13" customFormat="1">
      <c r="A516" s="13"/>
      <c r="B516" s="182"/>
      <c r="C516" s="13"/>
      <c r="D516" s="183" t="s">
        <v>144</v>
      </c>
      <c r="E516" s="184" t="s">
        <v>1</v>
      </c>
      <c r="F516" s="185" t="s">
        <v>425</v>
      </c>
      <c r="G516" s="13"/>
      <c r="H516" s="186">
        <v>26.484999999999999</v>
      </c>
      <c r="I516" s="187"/>
      <c r="J516" s="13"/>
      <c r="K516" s="13"/>
      <c r="L516" s="182"/>
      <c r="M516" s="188"/>
      <c r="N516" s="189"/>
      <c r="O516" s="189"/>
      <c r="P516" s="189"/>
      <c r="Q516" s="189"/>
      <c r="R516" s="189"/>
      <c r="S516" s="189"/>
      <c r="T516" s="190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184" t="s">
        <v>144</v>
      </c>
      <c r="AU516" s="184" t="s">
        <v>89</v>
      </c>
      <c r="AV516" s="13" t="s">
        <v>89</v>
      </c>
      <c r="AW516" s="13" t="s">
        <v>37</v>
      </c>
      <c r="AX516" s="13" t="s">
        <v>82</v>
      </c>
      <c r="AY516" s="184" t="s">
        <v>135</v>
      </c>
    </row>
    <row r="517" s="13" customFormat="1">
      <c r="A517" s="13"/>
      <c r="B517" s="182"/>
      <c r="C517" s="13"/>
      <c r="D517" s="183" t="s">
        <v>144</v>
      </c>
      <c r="E517" s="184" t="s">
        <v>1</v>
      </c>
      <c r="F517" s="185" t="s">
        <v>426</v>
      </c>
      <c r="G517" s="13"/>
      <c r="H517" s="186">
        <v>53.82</v>
      </c>
      <c r="I517" s="187"/>
      <c r="J517" s="13"/>
      <c r="K517" s="13"/>
      <c r="L517" s="182"/>
      <c r="M517" s="188"/>
      <c r="N517" s="189"/>
      <c r="O517" s="189"/>
      <c r="P517" s="189"/>
      <c r="Q517" s="189"/>
      <c r="R517" s="189"/>
      <c r="S517" s="189"/>
      <c r="T517" s="190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184" t="s">
        <v>144</v>
      </c>
      <c r="AU517" s="184" t="s">
        <v>89</v>
      </c>
      <c r="AV517" s="13" t="s">
        <v>89</v>
      </c>
      <c r="AW517" s="13" t="s">
        <v>37</v>
      </c>
      <c r="AX517" s="13" t="s">
        <v>82</v>
      </c>
      <c r="AY517" s="184" t="s">
        <v>135</v>
      </c>
    </row>
    <row r="518" s="13" customFormat="1">
      <c r="A518" s="13"/>
      <c r="B518" s="182"/>
      <c r="C518" s="13"/>
      <c r="D518" s="183" t="s">
        <v>144</v>
      </c>
      <c r="E518" s="184" t="s">
        <v>1</v>
      </c>
      <c r="F518" s="185" t="s">
        <v>427</v>
      </c>
      <c r="G518" s="13"/>
      <c r="H518" s="186">
        <v>13.779999999999999</v>
      </c>
      <c r="I518" s="187"/>
      <c r="J518" s="13"/>
      <c r="K518" s="13"/>
      <c r="L518" s="182"/>
      <c r="M518" s="188"/>
      <c r="N518" s="189"/>
      <c r="O518" s="189"/>
      <c r="P518" s="189"/>
      <c r="Q518" s="189"/>
      <c r="R518" s="189"/>
      <c r="S518" s="189"/>
      <c r="T518" s="190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184" t="s">
        <v>144</v>
      </c>
      <c r="AU518" s="184" t="s">
        <v>89</v>
      </c>
      <c r="AV518" s="13" t="s">
        <v>89</v>
      </c>
      <c r="AW518" s="13" t="s">
        <v>37</v>
      </c>
      <c r="AX518" s="13" t="s">
        <v>82</v>
      </c>
      <c r="AY518" s="184" t="s">
        <v>135</v>
      </c>
    </row>
    <row r="519" s="15" customFormat="1">
      <c r="A519" s="15"/>
      <c r="B519" s="199"/>
      <c r="C519" s="15"/>
      <c r="D519" s="183" t="s">
        <v>144</v>
      </c>
      <c r="E519" s="200" t="s">
        <v>1</v>
      </c>
      <c r="F519" s="201" t="s">
        <v>687</v>
      </c>
      <c r="G519" s="15"/>
      <c r="H519" s="200" t="s">
        <v>1</v>
      </c>
      <c r="I519" s="202"/>
      <c r="J519" s="15"/>
      <c r="K519" s="15"/>
      <c r="L519" s="199"/>
      <c r="M519" s="203"/>
      <c r="N519" s="204"/>
      <c r="O519" s="204"/>
      <c r="P519" s="204"/>
      <c r="Q519" s="204"/>
      <c r="R519" s="204"/>
      <c r="S519" s="204"/>
      <c r="T519" s="205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T519" s="200" t="s">
        <v>144</v>
      </c>
      <c r="AU519" s="200" t="s">
        <v>89</v>
      </c>
      <c r="AV519" s="15" t="s">
        <v>87</v>
      </c>
      <c r="AW519" s="15" t="s">
        <v>37</v>
      </c>
      <c r="AX519" s="15" t="s">
        <v>82</v>
      </c>
      <c r="AY519" s="200" t="s">
        <v>135</v>
      </c>
    </row>
    <row r="520" s="13" customFormat="1">
      <c r="A520" s="13"/>
      <c r="B520" s="182"/>
      <c r="C520" s="13"/>
      <c r="D520" s="183" t="s">
        <v>144</v>
      </c>
      <c r="E520" s="184" t="s">
        <v>1</v>
      </c>
      <c r="F520" s="185" t="s">
        <v>458</v>
      </c>
      <c r="G520" s="13"/>
      <c r="H520" s="186">
        <v>11.460000000000001</v>
      </c>
      <c r="I520" s="187"/>
      <c r="J520" s="13"/>
      <c r="K520" s="13"/>
      <c r="L520" s="182"/>
      <c r="M520" s="188"/>
      <c r="N520" s="189"/>
      <c r="O520" s="189"/>
      <c r="P520" s="189"/>
      <c r="Q520" s="189"/>
      <c r="R520" s="189"/>
      <c r="S520" s="189"/>
      <c r="T520" s="190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184" t="s">
        <v>144</v>
      </c>
      <c r="AU520" s="184" t="s">
        <v>89</v>
      </c>
      <c r="AV520" s="13" t="s">
        <v>89</v>
      </c>
      <c r="AW520" s="13" t="s">
        <v>37</v>
      </c>
      <c r="AX520" s="13" t="s">
        <v>82</v>
      </c>
      <c r="AY520" s="184" t="s">
        <v>135</v>
      </c>
    </row>
    <row r="521" s="15" customFormat="1">
      <c r="A521" s="15"/>
      <c r="B521" s="199"/>
      <c r="C521" s="15"/>
      <c r="D521" s="183" t="s">
        <v>144</v>
      </c>
      <c r="E521" s="200" t="s">
        <v>1</v>
      </c>
      <c r="F521" s="201" t="s">
        <v>688</v>
      </c>
      <c r="G521" s="15"/>
      <c r="H521" s="200" t="s">
        <v>1</v>
      </c>
      <c r="I521" s="202"/>
      <c r="J521" s="15"/>
      <c r="K521" s="15"/>
      <c r="L521" s="199"/>
      <c r="M521" s="203"/>
      <c r="N521" s="204"/>
      <c r="O521" s="204"/>
      <c r="P521" s="204"/>
      <c r="Q521" s="204"/>
      <c r="R521" s="204"/>
      <c r="S521" s="204"/>
      <c r="T521" s="205"/>
      <c r="U521" s="15"/>
      <c r="V521" s="15"/>
      <c r="W521" s="15"/>
      <c r="X521" s="15"/>
      <c r="Y521" s="15"/>
      <c r="Z521" s="15"/>
      <c r="AA521" s="15"/>
      <c r="AB521" s="15"/>
      <c r="AC521" s="15"/>
      <c r="AD521" s="15"/>
      <c r="AE521" s="15"/>
      <c r="AT521" s="200" t="s">
        <v>144</v>
      </c>
      <c r="AU521" s="200" t="s">
        <v>89</v>
      </c>
      <c r="AV521" s="15" t="s">
        <v>87</v>
      </c>
      <c r="AW521" s="15" t="s">
        <v>37</v>
      </c>
      <c r="AX521" s="15" t="s">
        <v>82</v>
      </c>
      <c r="AY521" s="200" t="s">
        <v>135</v>
      </c>
    </row>
    <row r="522" s="13" customFormat="1">
      <c r="A522" s="13"/>
      <c r="B522" s="182"/>
      <c r="C522" s="13"/>
      <c r="D522" s="183" t="s">
        <v>144</v>
      </c>
      <c r="E522" s="184" t="s">
        <v>1</v>
      </c>
      <c r="F522" s="185" t="s">
        <v>428</v>
      </c>
      <c r="G522" s="13"/>
      <c r="H522" s="186">
        <v>11.460000000000001</v>
      </c>
      <c r="I522" s="187"/>
      <c r="J522" s="13"/>
      <c r="K522" s="13"/>
      <c r="L522" s="182"/>
      <c r="M522" s="188"/>
      <c r="N522" s="189"/>
      <c r="O522" s="189"/>
      <c r="P522" s="189"/>
      <c r="Q522" s="189"/>
      <c r="R522" s="189"/>
      <c r="S522" s="189"/>
      <c r="T522" s="190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184" t="s">
        <v>144</v>
      </c>
      <c r="AU522" s="184" t="s">
        <v>89</v>
      </c>
      <c r="AV522" s="13" t="s">
        <v>89</v>
      </c>
      <c r="AW522" s="13" t="s">
        <v>37</v>
      </c>
      <c r="AX522" s="13" t="s">
        <v>82</v>
      </c>
      <c r="AY522" s="184" t="s">
        <v>135</v>
      </c>
    </row>
    <row r="523" s="15" customFormat="1">
      <c r="A523" s="15"/>
      <c r="B523" s="199"/>
      <c r="C523" s="15"/>
      <c r="D523" s="183" t="s">
        <v>144</v>
      </c>
      <c r="E523" s="200" t="s">
        <v>1</v>
      </c>
      <c r="F523" s="201" t="s">
        <v>689</v>
      </c>
      <c r="G523" s="15"/>
      <c r="H523" s="200" t="s">
        <v>1</v>
      </c>
      <c r="I523" s="202"/>
      <c r="J523" s="15"/>
      <c r="K523" s="15"/>
      <c r="L523" s="199"/>
      <c r="M523" s="203"/>
      <c r="N523" s="204"/>
      <c r="O523" s="204"/>
      <c r="P523" s="204"/>
      <c r="Q523" s="204"/>
      <c r="R523" s="204"/>
      <c r="S523" s="204"/>
      <c r="T523" s="205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T523" s="200" t="s">
        <v>144</v>
      </c>
      <c r="AU523" s="200" t="s">
        <v>89</v>
      </c>
      <c r="AV523" s="15" t="s">
        <v>87</v>
      </c>
      <c r="AW523" s="15" t="s">
        <v>37</v>
      </c>
      <c r="AX523" s="15" t="s">
        <v>82</v>
      </c>
      <c r="AY523" s="200" t="s">
        <v>135</v>
      </c>
    </row>
    <row r="524" s="13" customFormat="1">
      <c r="A524" s="13"/>
      <c r="B524" s="182"/>
      <c r="C524" s="13"/>
      <c r="D524" s="183" t="s">
        <v>144</v>
      </c>
      <c r="E524" s="184" t="s">
        <v>1</v>
      </c>
      <c r="F524" s="185" t="s">
        <v>429</v>
      </c>
      <c r="G524" s="13"/>
      <c r="H524" s="186">
        <v>9.9250000000000007</v>
      </c>
      <c r="I524" s="187"/>
      <c r="J524" s="13"/>
      <c r="K524" s="13"/>
      <c r="L524" s="182"/>
      <c r="M524" s="188"/>
      <c r="N524" s="189"/>
      <c r="O524" s="189"/>
      <c r="P524" s="189"/>
      <c r="Q524" s="189"/>
      <c r="R524" s="189"/>
      <c r="S524" s="189"/>
      <c r="T524" s="190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184" t="s">
        <v>144</v>
      </c>
      <c r="AU524" s="184" t="s">
        <v>89</v>
      </c>
      <c r="AV524" s="13" t="s">
        <v>89</v>
      </c>
      <c r="AW524" s="13" t="s">
        <v>37</v>
      </c>
      <c r="AX524" s="13" t="s">
        <v>82</v>
      </c>
      <c r="AY524" s="184" t="s">
        <v>135</v>
      </c>
    </row>
    <row r="525" s="14" customFormat="1">
      <c r="A525" s="14"/>
      <c r="B525" s="191"/>
      <c r="C525" s="14"/>
      <c r="D525" s="183" t="s">
        <v>144</v>
      </c>
      <c r="E525" s="192" t="s">
        <v>1</v>
      </c>
      <c r="F525" s="193" t="s">
        <v>153</v>
      </c>
      <c r="G525" s="14"/>
      <c r="H525" s="194">
        <v>142.78000000000003</v>
      </c>
      <c r="I525" s="195"/>
      <c r="J525" s="14"/>
      <c r="K525" s="14"/>
      <c r="L525" s="191"/>
      <c r="M525" s="196"/>
      <c r="N525" s="197"/>
      <c r="O525" s="197"/>
      <c r="P525" s="197"/>
      <c r="Q525" s="197"/>
      <c r="R525" s="197"/>
      <c r="S525" s="197"/>
      <c r="T525" s="198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192" t="s">
        <v>144</v>
      </c>
      <c r="AU525" s="192" t="s">
        <v>89</v>
      </c>
      <c r="AV525" s="14" t="s">
        <v>142</v>
      </c>
      <c r="AW525" s="14" t="s">
        <v>37</v>
      </c>
      <c r="AX525" s="14" t="s">
        <v>87</v>
      </c>
      <c r="AY525" s="192" t="s">
        <v>135</v>
      </c>
    </row>
    <row r="526" s="2" customFormat="1" ht="33" customHeight="1">
      <c r="A526" s="38"/>
      <c r="B526" s="167"/>
      <c r="C526" s="168" t="s">
        <v>690</v>
      </c>
      <c r="D526" s="168" t="s">
        <v>138</v>
      </c>
      <c r="E526" s="169" t="s">
        <v>691</v>
      </c>
      <c r="F526" s="170" t="s">
        <v>692</v>
      </c>
      <c r="G526" s="171" t="s">
        <v>236</v>
      </c>
      <c r="H526" s="172">
        <v>109.935</v>
      </c>
      <c r="I526" s="173"/>
      <c r="J526" s="174">
        <f>ROUND(I526*H526,2)</f>
        <v>0</v>
      </c>
      <c r="K526" s="175"/>
      <c r="L526" s="39"/>
      <c r="M526" s="176" t="s">
        <v>1</v>
      </c>
      <c r="N526" s="177" t="s">
        <v>47</v>
      </c>
      <c r="O526" s="77"/>
      <c r="P526" s="178">
        <f>O526*H526</f>
        <v>0</v>
      </c>
      <c r="Q526" s="178">
        <v>0.0024199999999999998</v>
      </c>
      <c r="R526" s="178">
        <f>Q526*H526</f>
        <v>0.26604269999999997</v>
      </c>
      <c r="S526" s="178">
        <v>0</v>
      </c>
      <c r="T526" s="179">
        <f>S526*H526</f>
        <v>0</v>
      </c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R526" s="180" t="s">
        <v>250</v>
      </c>
      <c r="AT526" s="180" t="s">
        <v>138</v>
      </c>
      <c r="AU526" s="180" t="s">
        <v>89</v>
      </c>
      <c r="AY526" s="19" t="s">
        <v>135</v>
      </c>
      <c r="BE526" s="181">
        <f>IF(N526="základní",J526,0)</f>
        <v>0</v>
      </c>
      <c r="BF526" s="181">
        <f>IF(N526="snížená",J526,0)</f>
        <v>0</v>
      </c>
      <c r="BG526" s="181">
        <f>IF(N526="zákl. přenesená",J526,0)</f>
        <v>0</v>
      </c>
      <c r="BH526" s="181">
        <f>IF(N526="sníž. přenesená",J526,0)</f>
        <v>0</v>
      </c>
      <c r="BI526" s="181">
        <f>IF(N526="nulová",J526,0)</f>
        <v>0</v>
      </c>
      <c r="BJ526" s="19" t="s">
        <v>87</v>
      </c>
      <c r="BK526" s="181">
        <f>ROUND(I526*H526,2)</f>
        <v>0</v>
      </c>
      <c r="BL526" s="19" t="s">
        <v>250</v>
      </c>
      <c r="BM526" s="180" t="s">
        <v>693</v>
      </c>
    </row>
    <row r="527" s="15" customFormat="1">
      <c r="A527" s="15"/>
      <c r="B527" s="199"/>
      <c r="C527" s="15"/>
      <c r="D527" s="183" t="s">
        <v>144</v>
      </c>
      <c r="E527" s="200" t="s">
        <v>1</v>
      </c>
      <c r="F527" s="201" t="s">
        <v>686</v>
      </c>
      <c r="G527" s="15"/>
      <c r="H527" s="200" t="s">
        <v>1</v>
      </c>
      <c r="I527" s="202"/>
      <c r="J527" s="15"/>
      <c r="K527" s="15"/>
      <c r="L527" s="199"/>
      <c r="M527" s="203"/>
      <c r="N527" s="204"/>
      <c r="O527" s="204"/>
      <c r="P527" s="204"/>
      <c r="Q527" s="204"/>
      <c r="R527" s="204"/>
      <c r="S527" s="204"/>
      <c r="T527" s="205"/>
      <c r="U527" s="15"/>
      <c r="V527" s="15"/>
      <c r="W527" s="15"/>
      <c r="X527" s="15"/>
      <c r="Y527" s="15"/>
      <c r="Z527" s="15"/>
      <c r="AA527" s="15"/>
      <c r="AB527" s="15"/>
      <c r="AC527" s="15"/>
      <c r="AD527" s="15"/>
      <c r="AE527" s="15"/>
      <c r="AT527" s="200" t="s">
        <v>144</v>
      </c>
      <c r="AU527" s="200" t="s">
        <v>89</v>
      </c>
      <c r="AV527" s="15" t="s">
        <v>87</v>
      </c>
      <c r="AW527" s="15" t="s">
        <v>37</v>
      </c>
      <c r="AX527" s="15" t="s">
        <v>82</v>
      </c>
      <c r="AY527" s="200" t="s">
        <v>135</v>
      </c>
    </row>
    <row r="528" s="13" customFormat="1">
      <c r="A528" s="13"/>
      <c r="B528" s="182"/>
      <c r="C528" s="13"/>
      <c r="D528" s="183" t="s">
        <v>144</v>
      </c>
      <c r="E528" s="184" t="s">
        <v>1</v>
      </c>
      <c r="F528" s="185" t="s">
        <v>424</v>
      </c>
      <c r="G528" s="13"/>
      <c r="H528" s="186">
        <v>15.85</v>
      </c>
      <c r="I528" s="187"/>
      <c r="J528" s="13"/>
      <c r="K528" s="13"/>
      <c r="L528" s="182"/>
      <c r="M528" s="188"/>
      <c r="N528" s="189"/>
      <c r="O528" s="189"/>
      <c r="P528" s="189"/>
      <c r="Q528" s="189"/>
      <c r="R528" s="189"/>
      <c r="S528" s="189"/>
      <c r="T528" s="190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184" t="s">
        <v>144</v>
      </c>
      <c r="AU528" s="184" t="s">
        <v>89</v>
      </c>
      <c r="AV528" s="13" t="s">
        <v>89</v>
      </c>
      <c r="AW528" s="13" t="s">
        <v>37</v>
      </c>
      <c r="AX528" s="13" t="s">
        <v>82</v>
      </c>
      <c r="AY528" s="184" t="s">
        <v>135</v>
      </c>
    </row>
    <row r="529" s="13" customFormat="1">
      <c r="A529" s="13"/>
      <c r="B529" s="182"/>
      <c r="C529" s="13"/>
      <c r="D529" s="183" t="s">
        <v>144</v>
      </c>
      <c r="E529" s="184" t="s">
        <v>1</v>
      </c>
      <c r="F529" s="185" t="s">
        <v>425</v>
      </c>
      <c r="G529" s="13"/>
      <c r="H529" s="186">
        <v>26.484999999999999</v>
      </c>
      <c r="I529" s="187"/>
      <c r="J529" s="13"/>
      <c r="K529" s="13"/>
      <c r="L529" s="182"/>
      <c r="M529" s="188"/>
      <c r="N529" s="189"/>
      <c r="O529" s="189"/>
      <c r="P529" s="189"/>
      <c r="Q529" s="189"/>
      <c r="R529" s="189"/>
      <c r="S529" s="189"/>
      <c r="T529" s="190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184" t="s">
        <v>144</v>
      </c>
      <c r="AU529" s="184" t="s">
        <v>89</v>
      </c>
      <c r="AV529" s="13" t="s">
        <v>89</v>
      </c>
      <c r="AW529" s="13" t="s">
        <v>37</v>
      </c>
      <c r="AX529" s="13" t="s">
        <v>82</v>
      </c>
      <c r="AY529" s="184" t="s">
        <v>135</v>
      </c>
    </row>
    <row r="530" s="13" customFormat="1">
      <c r="A530" s="13"/>
      <c r="B530" s="182"/>
      <c r="C530" s="13"/>
      <c r="D530" s="183" t="s">
        <v>144</v>
      </c>
      <c r="E530" s="184" t="s">
        <v>1</v>
      </c>
      <c r="F530" s="185" t="s">
        <v>426</v>
      </c>
      <c r="G530" s="13"/>
      <c r="H530" s="186">
        <v>53.82</v>
      </c>
      <c r="I530" s="187"/>
      <c r="J530" s="13"/>
      <c r="K530" s="13"/>
      <c r="L530" s="182"/>
      <c r="M530" s="188"/>
      <c r="N530" s="189"/>
      <c r="O530" s="189"/>
      <c r="P530" s="189"/>
      <c r="Q530" s="189"/>
      <c r="R530" s="189"/>
      <c r="S530" s="189"/>
      <c r="T530" s="190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184" t="s">
        <v>144</v>
      </c>
      <c r="AU530" s="184" t="s">
        <v>89</v>
      </c>
      <c r="AV530" s="13" t="s">
        <v>89</v>
      </c>
      <c r="AW530" s="13" t="s">
        <v>37</v>
      </c>
      <c r="AX530" s="13" t="s">
        <v>82</v>
      </c>
      <c r="AY530" s="184" t="s">
        <v>135</v>
      </c>
    </row>
    <row r="531" s="13" customFormat="1">
      <c r="A531" s="13"/>
      <c r="B531" s="182"/>
      <c r="C531" s="13"/>
      <c r="D531" s="183" t="s">
        <v>144</v>
      </c>
      <c r="E531" s="184" t="s">
        <v>1</v>
      </c>
      <c r="F531" s="185" t="s">
        <v>427</v>
      </c>
      <c r="G531" s="13"/>
      <c r="H531" s="186">
        <v>13.779999999999999</v>
      </c>
      <c r="I531" s="187"/>
      <c r="J531" s="13"/>
      <c r="K531" s="13"/>
      <c r="L531" s="182"/>
      <c r="M531" s="188"/>
      <c r="N531" s="189"/>
      <c r="O531" s="189"/>
      <c r="P531" s="189"/>
      <c r="Q531" s="189"/>
      <c r="R531" s="189"/>
      <c r="S531" s="189"/>
      <c r="T531" s="190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184" t="s">
        <v>144</v>
      </c>
      <c r="AU531" s="184" t="s">
        <v>89</v>
      </c>
      <c r="AV531" s="13" t="s">
        <v>89</v>
      </c>
      <c r="AW531" s="13" t="s">
        <v>37</v>
      </c>
      <c r="AX531" s="13" t="s">
        <v>82</v>
      </c>
      <c r="AY531" s="184" t="s">
        <v>135</v>
      </c>
    </row>
    <row r="532" s="14" customFormat="1">
      <c r="A532" s="14"/>
      <c r="B532" s="191"/>
      <c r="C532" s="14"/>
      <c r="D532" s="183" t="s">
        <v>144</v>
      </c>
      <c r="E532" s="192" t="s">
        <v>1</v>
      </c>
      <c r="F532" s="193" t="s">
        <v>153</v>
      </c>
      <c r="G532" s="14"/>
      <c r="H532" s="194">
        <v>109.935</v>
      </c>
      <c r="I532" s="195"/>
      <c r="J532" s="14"/>
      <c r="K532" s="14"/>
      <c r="L532" s="191"/>
      <c r="M532" s="196"/>
      <c r="N532" s="197"/>
      <c r="O532" s="197"/>
      <c r="P532" s="197"/>
      <c r="Q532" s="197"/>
      <c r="R532" s="197"/>
      <c r="S532" s="197"/>
      <c r="T532" s="198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192" t="s">
        <v>144</v>
      </c>
      <c r="AU532" s="192" t="s">
        <v>89</v>
      </c>
      <c r="AV532" s="14" t="s">
        <v>142</v>
      </c>
      <c r="AW532" s="14" t="s">
        <v>37</v>
      </c>
      <c r="AX532" s="14" t="s">
        <v>87</v>
      </c>
      <c r="AY532" s="192" t="s">
        <v>135</v>
      </c>
    </row>
    <row r="533" s="2" customFormat="1" ht="33" customHeight="1">
      <c r="A533" s="38"/>
      <c r="B533" s="167"/>
      <c r="C533" s="168" t="s">
        <v>694</v>
      </c>
      <c r="D533" s="168" t="s">
        <v>138</v>
      </c>
      <c r="E533" s="169" t="s">
        <v>695</v>
      </c>
      <c r="F533" s="170" t="s">
        <v>696</v>
      </c>
      <c r="G533" s="171" t="s">
        <v>236</v>
      </c>
      <c r="H533" s="172">
        <v>11.460000000000001</v>
      </c>
      <c r="I533" s="173"/>
      <c r="J533" s="174">
        <f>ROUND(I533*H533,2)</f>
        <v>0</v>
      </c>
      <c r="K533" s="175"/>
      <c r="L533" s="39"/>
      <c r="M533" s="176" t="s">
        <v>1</v>
      </c>
      <c r="N533" s="177" t="s">
        <v>47</v>
      </c>
      <c r="O533" s="77"/>
      <c r="P533" s="178">
        <f>O533*H533</f>
        <v>0</v>
      </c>
      <c r="Q533" s="178">
        <v>0.0040099999999999997</v>
      </c>
      <c r="R533" s="178">
        <f>Q533*H533</f>
        <v>0.045954599999999998</v>
      </c>
      <c r="S533" s="178">
        <v>0</v>
      </c>
      <c r="T533" s="179">
        <f>S533*H533</f>
        <v>0</v>
      </c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R533" s="180" t="s">
        <v>250</v>
      </c>
      <c r="AT533" s="180" t="s">
        <v>138</v>
      </c>
      <c r="AU533" s="180" t="s">
        <v>89</v>
      </c>
      <c r="AY533" s="19" t="s">
        <v>135</v>
      </c>
      <c r="BE533" s="181">
        <f>IF(N533="základní",J533,0)</f>
        <v>0</v>
      </c>
      <c r="BF533" s="181">
        <f>IF(N533="snížená",J533,0)</f>
        <v>0</v>
      </c>
      <c r="BG533" s="181">
        <f>IF(N533="zákl. přenesená",J533,0)</f>
        <v>0</v>
      </c>
      <c r="BH533" s="181">
        <f>IF(N533="sníž. přenesená",J533,0)</f>
        <v>0</v>
      </c>
      <c r="BI533" s="181">
        <f>IF(N533="nulová",J533,0)</f>
        <v>0</v>
      </c>
      <c r="BJ533" s="19" t="s">
        <v>87</v>
      </c>
      <c r="BK533" s="181">
        <f>ROUND(I533*H533,2)</f>
        <v>0</v>
      </c>
      <c r="BL533" s="19" t="s">
        <v>250</v>
      </c>
      <c r="BM533" s="180" t="s">
        <v>697</v>
      </c>
    </row>
    <row r="534" s="15" customFormat="1">
      <c r="A534" s="15"/>
      <c r="B534" s="199"/>
      <c r="C534" s="15"/>
      <c r="D534" s="183" t="s">
        <v>144</v>
      </c>
      <c r="E534" s="200" t="s">
        <v>1</v>
      </c>
      <c r="F534" s="201" t="s">
        <v>687</v>
      </c>
      <c r="G534" s="15"/>
      <c r="H534" s="200" t="s">
        <v>1</v>
      </c>
      <c r="I534" s="202"/>
      <c r="J534" s="15"/>
      <c r="K534" s="15"/>
      <c r="L534" s="199"/>
      <c r="M534" s="203"/>
      <c r="N534" s="204"/>
      <c r="O534" s="204"/>
      <c r="P534" s="204"/>
      <c r="Q534" s="204"/>
      <c r="R534" s="204"/>
      <c r="S534" s="204"/>
      <c r="T534" s="205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T534" s="200" t="s">
        <v>144</v>
      </c>
      <c r="AU534" s="200" t="s">
        <v>89</v>
      </c>
      <c r="AV534" s="15" t="s">
        <v>87</v>
      </c>
      <c r="AW534" s="15" t="s">
        <v>37</v>
      </c>
      <c r="AX534" s="15" t="s">
        <v>82</v>
      </c>
      <c r="AY534" s="200" t="s">
        <v>135</v>
      </c>
    </row>
    <row r="535" s="13" customFormat="1">
      <c r="A535" s="13"/>
      <c r="B535" s="182"/>
      <c r="C535" s="13"/>
      <c r="D535" s="183" t="s">
        <v>144</v>
      </c>
      <c r="E535" s="184" t="s">
        <v>1</v>
      </c>
      <c r="F535" s="185" t="s">
        <v>458</v>
      </c>
      <c r="G535" s="13"/>
      <c r="H535" s="186">
        <v>11.460000000000001</v>
      </c>
      <c r="I535" s="187"/>
      <c r="J535" s="13"/>
      <c r="K535" s="13"/>
      <c r="L535" s="182"/>
      <c r="M535" s="188"/>
      <c r="N535" s="189"/>
      <c r="O535" s="189"/>
      <c r="P535" s="189"/>
      <c r="Q535" s="189"/>
      <c r="R535" s="189"/>
      <c r="S535" s="189"/>
      <c r="T535" s="190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184" t="s">
        <v>144</v>
      </c>
      <c r="AU535" s="184" t="s">
        <v>89</v>
      </c>
      <c r="AV535" s="13" t="s">
        <v>89</v>
      </c>
      <c r="AW535" s="13" t="s">
        <v>37</v>
      </c>
      <c r="AX535" s="13" t="s">
        <v>87</v>
      </c>
      <c r="AY535" s="184" t="s">
        <v>135</v>
      </c>
    </row>
    <row r="536" s="2" customFormat="1" ht="33" customHeight="1">
      <c r="A536" s="38"/>
      <c r="B536" s="167"/>
      <c r="C536" s="168" t="s">
        <v>698</v>
      </c>
      <c r="D536" s="168" t="s">
        <v>138</v>
      </c>
      <c r="E536" s="169" t="s">
        <v>699</v>
      </c>
      <c r="F536" s="170" t="s">
        <v>700</v>
      </c>
      <c r="G536" s="171" t="s">
        <v>236</v>
      </c>
      <c r="H536" s="172">
        <v>11.460000000000001</v>
      </c>
      <c r="I536" s="173"/>
      <c r="J536" s="174">
        <f>ROUND(I536*H536,2)</f>
        <v>0</v>
      </c>
      <c r="K536" s="175"/>
      <c r="L536" s="39"/>
      <c r="M536" s="176" t="s">
        <v>1</v>
      </c>
      <c r="N536" s="177" t="s">
        <v>47</v>
      </c>
      <c r="O536" s="77"/>
      <c r="P536" s="178">
        <f>O536*H536</f>
        <v>0</v>
      </c>
      <c r="Q536" s="178">
        <v>0.0044799999999999996</v>
      </c>
      <c r="R536" s="178">
        <f>Q536*H536</f>
        <v>0.051340799999999999</v>
      </c>
      <c r="S536" s="178">
        <v>0</v>
      </c>
      <c r="T536" s="179">
        <f>S536*H536</f>
        <v>0</v>
      </c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R536" s="180" t="s">
        <v>250</v>
      </c>
      <c r="AT536" s="180" t="s">
        <v>138</v>
      </c>
      <c r="AU536" s="180" t="s">
        <v>89</v>
      </c>
      <c r="AY536" s="19" t="s">
        <v>135</v>
      </c>
      <c r="BE536" s="181">
        <f>IF(N536="základní",J536,0)</f>
        <v>0</v>
      </c>
      <c r="BF536" s="181">
        <f>IF(N536="snížená",J536,0)</f>
        <v>0</v>
      </c>
      <c r="BG536" s="181">
        <f>IF(N536="zákl. přenesená",J536,0)</f>
        <v>0</v>
      </c>
      <c r="BH536" s="181">
        <f>IF(N536="sníž. přenesená",J536,0)</f>
        <v>0</v>
      </c>
      <c r="BI536" s="181">
        <f>IF(N536="nulová",J536,0)</f>
        <v>0</v>
      </c>
      <c r="BJ536" s="19" t="s">
        <v>87</v>
      </c>
      <c r="BK536" s="181">
        <f>ROUND(I536*H536,2)</f>
        <v>0</v>
      </c>
      <c r="BL536" s="19" t="s">
        <v>250</v>
      </c>
      <c r="BM536" s="180" t="s">
        <v>701</v>
      </c>
    </row>
    <row r="537" s="15" customFormat="1">
      <c r="A537" s="15"/>
      <c r="B537" s="199"/>
      <c r="C537" s="15"/>
      <c r="D537" s="183" t="s">
        <v>144</v>
      </c>
      <c r="E537" s="200" t="s">
        <v>1</v>
      </c>
      <c r="F537" s="201" t="s">
        <v>688</v>
      </c>
      <c r="G537" s="15"/>
      <c r="H537" s="200" t="s">
        <v>1</v>
      </c>
      <c r="I537" s="202"/>
      <c r="J537" s="15"/>
      <c r="K537" s="15"/>
      <c r="L537" s="199"/>
      <c r="M537" s="203"/>
      <c r="N537" s="204"/>
      <c r="O537" s="204"/>
      <c r="P537" s="204"/>
      <c r="Q537" s="204"/>
      <c r="R537" s="204"/>
      <c r="S537" s="204"/>
      <c r="T537" s="205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T537" s="200" t="s">
        <v>144</v>
      </c>
      <c r="AU537" s="200" t="s">
        <v>89</v>
      </c>
      <c r="AV537" s="15" t="s">
        <v>87</v>
      </c>
      <c r="AW537" s="15" t="s">
        <v>37</v>
      </c>
      <c r="AX537" s="15" t="s">
        <v>82</v>
      </c>
      <c r="AY537" s="200" t="s">
        <v>135</v>
      </c>
    </row>
    <row r="538" s="13" customFormat="1">
      <c r="A538" s="13"/>
      <c r="B538" s="182"/>
      <c r="C538" s="13"/>
      <c r="D538" s="183" t="s">
        <v>144</v>
      </c>
      <c r="E538" s="184" t="s">
        <v>1</v>
      </c>
      <c r="F538" s="185" t="s">
        <v>428</v>
      </c>
      <c r="G538" s="13"/>
      <c r="H538" s="186">
        <v>11.460000000000001</v>
      </c>
      <c r="I538" s="187"/>
      <c r="J538" s="13"/>
      <c r="K538" s="13"/>
      <c r="L538" s="182"/>
      <c r="M538" s="188"/>
      <c r="N538" s="189"/>
      <c r="O538" s="189"/>
      <c r="P538" s="189"/>
      <c r="Q538" s="189"/>
      <c r="R538" s="189"/>
      <c r="S538" s="189"/>
      <c r="T538" s="190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184" t="s">
        <v>144</v>
      </c>
      <c r="AU538" s="184" t="s">
        <v>89</v>
      </c>
      <c r="AV538" s="13" t="s">
        <v>89</v>
      </c>
      <c r="AW538" s="13" t="s">
        <v>37</v>
      </c>
      <c r="AX538" s="13" t="s">
        <v>87</v>
      </c>
      <c r="AY538" s="184" t="s">
        <v>135</v>
      </c>
    </row>
    <row r="539" s="2" customFormat="1" ht="33" customHeight="1">
      <c r="A539" s="38"/>
      <c r="B539" s="167"/>
      <c r="C539" s="168" t="s">
        <v>702</v>
      </c>
      <c r="D539" s="168" t="s">
        <v>138</v>
      </c>
      <c r="E539" s="169" t="s">
        <v>703</v>
      </c>
      <c r="F539" s="170" t="s">
        <v>704</v>
      </c>
      <c r="G539" s="171" t="s">
        <v>156</v>
      </c>
      <c r="H539" s="172">
        <v>8.3870000000000005</v>
      </c>
      <c r="I539" s="173"/>
      <c r="J539" s="174">
        <f>ROUND(I539*H539,2)</f>
        <v>0</v>
      </c>
      <c r="K539" s="175"/>
      <c r="L539" s="39"/>
      <c r="M539" s="176" t="s">
        <v>1</v>
      </c>
      <c r="N539" s="177" t="s">
        <v>47</v>
      </c>
      <c r="O539" s="77"/>
      <c r="P539" s="178">
        <f>O539*H539</f>
        <v>0</v>
      </c>
      <c r="Q539" s="178">
        <v>0.0053699999999999998</v>
      </c>
      <c r="R539" s="178">
        <f>Q539*H539</f>
        <v>0.045038189999999999</v>
      </c>
      <c r="S539" s="178">
        <v>0</v>
      </c>
      <c r="T539" s="179">
        <f>S539*H539</f>
        <v>0</v>
      </c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R539" s="180" t="s">
        <v>250</v>
      </c>
      <c r="AT539" s="180" t="s">
        <v>138</v>
      </c>
      <c r="AU539" s="180" t="s">
        <v>89</v>
      </c>
      <c r="AY539" s="19" t="s">
        <v>135</v>
      </c>
      <c r="BE539" s="181">
        <f>IF(N539="základní",J539,0)</f>
        <v>0</v>
      </c>
      <c r="BF539" s="181">
        <f>IF(N539="snížená",J539,0)</f>
        <v>0</v>
      </c>
      <c r="BG539" s="181">
        <f>IF(N539="zákl. přenesená",J539,0)</f>
        <v>0</v>
      </c>
      <c r="BH539" s="181">
        <f>IF(N539="sníž. přenesená",J539,0)</f>
        <v>0</v>
      </c>
      <c r="BI539" s="181">
        <f>IF(N539="nulová",J539,0)</f>
        <v>0</v>
      </c>
      <c r="BJ539" s="19" t="s">
        <v>87</v>
      </c>
      <c r="BK539" s="181">
        <f>ROUND(I539*H539,2)</f>
        <v>0</v>
      </c>
      <c r="BL539" s="19" t="s">
        <v>250</v>
      </c>
      <c r="BM539" s="180" t="s">
        <v>705</v>
      </c>
    </row>
    <row r="540" s="15" customFormat="1">
      <c r="A540" s="15"/>
      <c r="B540" s="199"/>
      <c r="C540" s="15"/>
      <c r="D540" s="183" t="s">
        <v>144</v>
      </c>
      <c r="E540" s="200" t="s">
        <v>1</v>
      </c>
      <c r="F540" s="201" t="s">
        <v>689</v>
      </c>
      <c r="G540" s="15"/>
      <c r="H540" s="200" t="s">
        <v>1</v>
      </c>
      <c r="I540" s="202"/>
      <c r="J540" s="15"/>
      <c r="K540" s="15"/>
      <c r="L540" s="199"/>
      <c r="M540" s="203"/>
      <c r="N540" s="204"/>
      <c r="O540" s="204"/>
      <c r="P540" s="204"/>
      <c r="Q540" s="204"/>
      <c r="R540" s="204"/>
      <c r="S540" s="204"/>
      <c r="T540" s="205"/>
      <c r="U540" s="15"/>
      <c r="V540" s="15"/>
      <c r="W540" s="15"/>
      <c r="X540" s="15"/>
      <c r="Y540" s="15"/>
      <c r="Z540" s="15"/>
      <c r="AA540" s="15"/>
      <c r="AB540" s="15"/>
      <c r="AC540" s="15"/>
      <c r="AD540" s="15"/>
      <c r="AE540" s="15"/>
      <c r="AT540" s="200" t="s">
        <v>144</v>
      </c>
      <c r="AU540" s="200" t="s">
        <v>89</v>
      </c>
      <c r="AV540" s="15" t="s">
        <v>87</v>
      </c>
      <c r="AW540" s="15" t="s">
        <v>37</v>
      </c>
      <c r="AX540" s="15" t="s">
        <v>82</v>
      </c>
      <c r="AY540" s="200" t="s">
        <v>135</v>
      </c>
    </row>
    <row r="541" s="13" customFormat="1">
      <c r="A541" s="13"/>
      <c r="B541" s="182"/>
      <c r="C541" s="13"/>
      <c r="D541" s="183" t="s">
        <v>144</v>
      </c>
      <c r="E541" s="184" t="s">
        <v>1</v>
      </c>
      <c r="F541" s="185" t="s">
        <v>706</v>
      </c>
      <c r="G541" s="13"/>
      <c r="H541" s="186">
        <v>8.3870000000000005</v>
      </c>
      <c r="I541" s="187"/>
      <c r="J541" s="13"/>
      <c r="K541" s="13"/>
      <c r="L541" s="182"/>
      <c r="M541" s="188"/>
      <c r="N541" s="189"/>
      <c r="O541" s="189"/>
      <c r="P541" s="189"/>
      <c r="Q541" s="189"/>
      <c r="R541" s="189"/>
      <c r="S541" s="189"/>
      <c r="T541" s="190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184" t="s">
        <v>144</v>
      </c>
      <c r="AU541" s="184" t="s">
        <v>89</v>
      </c>
      <c r="AV541" s="13" t="s">
        <v>89</v>
      </c>
      <c r="AW541" s="13" t="s">
        <v>37</v>
      </c>
      <c r="AX541" s="13" t="s">
        <v>87</v>
      </c>
      <c r="AY541" s="184" t="s">
        <v>135</v>
      </c>
    </row>
    <row r="542" s="2" customFormat="1" ht="16.5" customHeight="1">
      <c r="A542" s="38"/>
      <c r="B542" s="167"/>
      <c r="C542" s="168" t="s">
        <v>707</v>
      </c>
      <c r="D542" s="168" t="s">
        <v>138</v>
      </c>
      <c r="E542" s="169" t="s">
        <v>708</v>
      </c>
      <c r="F542" s="170" t="s">
        <v>709</v>
      </c>
      <c r="G542" s="171" t="s">
        <v>236</v>
      </c>
      <c r="H542" s="172">
        <v>160.63399999999999</v>
      </c>
      <c r="I542" s="173"/>
      <c r="J542" s="174">
        <f>ROUND(I542*H542,2)</f>
        <v>0</v>
      </c>
      <c r="K542" s="175"/>
      <c r="L542" s="39"/>
      <c r="M542" s="176" t="s">
        <v>1</v>
      </c>
      <c r="N542" s="177" t="s">
        <v>47</v>
      </c>
      <c r="O542" s="77"/>
      <c r="P542" s="178">
        <f>O542*H542</f>
        <v>0</v>
      </c>
      <c r="Q542" s="178">
        <v>0.0013500000000000001</v>
      </c>
      <c r="R542" s="178">
        <f>Q542*H542</f>
        <v>0.21685589999999999</v>
      </c>
      <c r="S542" s="178">
        <v>0</v>
      </c>
      <c r="T542" s="179">
        <f>S542*H542</f>
        <v>0</v>
      </c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R542" s="180" t="s">
        <v>250</v>
      </c>
      <c r="AT542" s="180" t="s">
        <v>138</v>
      </c>
      <c r="AU542" s="180" t="s">
        <v>89</v>
      </c>
      <c r="AY542" s="19" t="s">
        <v>135</v>
      </c>
      <c r="BE542" s="181">
        <f>IF(N542="základní",J542,0)</f>
        <v>0</v>
      </c>
      <c r="BF542" s="181">
        <f>IF(N542="snížená",J542,0)</f>
        <v>0</v>
      </c>
      <c r="BG542" s="181">
        <f>IF(N542="zákl. přenesená",J542,0)</f>
        <v>0</v>
      </c>
      <c r="BH542" s="181">
        <f>IF(N542="sníž. přenesená",J542,0)</f>
        <v>0</v>
      </c>
      <c r="BI542" s="181">
        <f>IF(N542="nulová",J542,0)</f>
        <v>0</v>
      </c>
      <c r="BJ542" s="19" t="s">
        <v>87</v>
      </c>
      <c r="BK542" s="181">
        <f>ROUND(I542*H542,2)</f>
        <v>0</v>
      </c>
      <c r="BL542" s="19" t="s">
        <v>250</v>
      </c>
      <c r="BM542" s="180" t="s">
        <v>710</v>
      </c>
    </row>
    <row r="543" s="15" customFormat="1">
      <c r="A543" s="15"/>
      <c r="B543" s="199"/>
      <c r="C543" s="15"/>
      <c r="D543" s="183" t="s">
        <v>144</v>
      </c>
      <c r="E543" s="200" t="s">
        <v>1</v>
      </c>
      <c r="F543" s="201" t="s">
        <v>711</v>
      </c>
      <c r="G543" s="15"/>
      <c r="H543" s="200" t="s">
        <v>1</v>
      </c>
      <c r="I543" s="202"/>
      <c r="J543" s="15"/>
      <c r="K543" s="15"/>
      <c r="L543" s="199"/>
      <c r="M543" s="203"/>
      <c r="N543" s="204"/>
      <c r="O543" s="204"/>
      <c r="P543" s="204"/>
      <c r="Q543" s="204"/>
      <c r="R543" s="204"/>
      <c r="S543" s="204"/>
      <c r="T543" s="205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T543" s="200" t="s">
        <v>144</v>
      </c>
      <c r="AU543" s="200" t="s">
        <v>89</v>
      </c>
      <c r="AV543" s="15" t="s">
        <v>87</v>
      </c>
      <c r="AW543" s="15" t="s">
        <v>37</v>
      </c>
      <c r="AX543" s="15" t="s">
        <v>82</v>
      </c>
      <c r="AY543" s="200" t="s">
        <v>135</v>
      </c>
    </row>
    <row r="544" s="13" customFormat="1">
      <c r="A544" s="13"/>
      <c r="B544" s="182"/>
      <c r="C544" s="13"/>
      <c r="D544" s="183" t="s">
        <v>144</v>
      </c>
      <c r="E544" s="184" t="s">
        <v>1</v>
      </c>
      <c r="F544" s="185" t="s">
        <v>458</v>
      </c>
      <c r="G544" s="13"/>
      <c r="H544" s="186">
        <v>11.460000000000001</v>
      </c>
      <c r="I544" s="187"/>
      <c r="J544" s="13"/>
      <c r="K544" s="13"/>
      <c r="L544" s="182"/>
      <c r="M544" s="188"/>
      <c r="N544" s="189"/>
      <c r="O544" s="189"/>
      <c r="P544" s="189"/>
      <c r="Q544" s="189"/>
      <c r="R544" s="189"/>
      <c r="S544" s="189"/>
      <c r="T544" s="190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184" t="s">
        <v>144</v>
      </c>
      <c r="AU544" s="184" t="s">
        <v>89</v>
      </c>
      <c r="AV544" s="13" t="s">
        <v>89</v>
      </c>
      <c r="AW544" s="13" t="s">
        <v>37</v>
      </c>
      <c r="AX544" s="13" t="s">
        <v>82</v>
      </c>
      <c r="AY544" s="184" t="s">
        <v>135</v>
      </c>
    </row>
    <row r="545" s="13" customFormat="1">
      <c r="A545" s="13"/>
      <c r="B545" s="182"/>
      <c r="C545" s="13"/>
      <c r="D545" s="183" t="s">
        <v>144</v>
      </c>
      <c r="E545" s="184" t="s">
        <v>1</v>
      </c>
      <c r="F545" s="185" t="s">
        <v>438</v>
      </c>
      <c r="G545" s="13"/>
      <c r="H545" s="186">
        <v>136.06399999999999</v>
      </c>
      <c r="I545" s="187"/>
      <c r="J545" s="13"/>
      <c r="K545" s="13"/>
      <c r="L545" s="182"/>
      <c r="M545" s="188"/>
      <c r="N545" s="189"/>
      <c r="O545" s="189"/>
      <c r="P545" s="189"/>
      <c r="Q545" s="189"/>
      <c r="R545" s="189"/>
      <c r="S545" s="189"/>
      <c r="T545" s="190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184" t="s">
        <v>144</v>
      </c>
      <c r="AU545" s="184" t="s">
        <v>89</v>
      </c>
      <c r="AV545" s="13" t="s">
        <v>89</v>
      </c>
      <c r="AW545" s="13" t="s">
        <v>37</v>
      </c>
      <c r="AX545" s="13" t="s">
        <v>82</v>
      </c>
      <c r="AY545" s="184" t="s">
        <v>135</v>
      </c>
    </row>
    <row r="546" s="13" customFormat="1">
      <c r="A546" s="13"/>
      <c r="B546" s="182"/>
      <c r="C546" s="13"/>
      <c r="D546" s="183" t="s">
        <v>144</v>
      </c>
      <c r="E546" s="184" t="s">
        <v>1</v>
      </c>
      <c r="F546" s="185" t="s">
        <v>439</v>
      </c>
      <c r="G546" s="13"/>
      <c r="H546" s="186">
        <v>13.109999999999999</v>
      </c>
      <c r="I546" s="187"/>
      <c r="J546" s="13"/>
      <c r="K546" s="13"/>
      <c r="L546" s="182"/>
      <c r="M546" s="188"/>
      <c r="N546" s="189"/>
      <c r="O546" s="189"/>
      <c r="P546" s="189"/>
      <c r="Q546" s="189"/>
      <c r="R546" s="189"/>
      <c r="S546" s="189"/>
      <c r="T546" s="190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184" t="s">
        <v>144</v>
      </c>
      <c r="AU546" s="184" t="s">
        <v>89</v>
      </c>
      <c r="AV546" s="13" t="s">
        <v>89</v>
      </c>
      <c r="AW546" s="13" t="s">
        <v>37</v>
      </c>
      <c r="AX546" s="13" t="s">
        <v>82</v>
      </c>
      <c r="AY546" s="184" t="s">
        <v>135</v>
      </c>
    </row>
    <row r="547" s="14" customFormat="1">
      <c r="A547" s="14"/>
      <c r="B547" s="191"/>
      <c r="C547" s="14"/>
      <c r="D547" s="183" t="s">
        <v>144</v>
      </c>
      <c r="E547" s="192" t="s">
        <v>1</v>
      </c>
      <c r="F547" s="193" t="s">
        <v>153</v>
      </c>
      <c r="G547" s="14"/>
      <c r="H547" s="194">
        <v>160.63400000000002</v>
      </c>
      <c r="I547" s="195"/>
      <c r="J547" s="14"/>
      <c r="K547" s="14"/>
      <c r="L547" s="191"/>
      <c r="M547" s="196"/>
      <c r="N547" s="197"/>
      <c r="O547" s="197"/>
      <c r="P547" s="197"/>
      <c r="Q547" s="197"/>
      <c r="R547" s="197"/>
      <c r="S547" s="197"/>
      <c r="T547" s="198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192" t="s">
        <v>144</v>
      </c>
      <c r="AU547" s="192" t="s">
        <v>89</v>
      </c>
      <c r="AV547" s="14" t="s">
        <v>142</v>
      </c>
      <c r="AW547" s="14" t="s">
        <v>37</v>
      </c>
      <c r="AX547" s="14" t="s">
        <v>87</v>
      </c>
      <c r="AY547" s="192" t="s">
        <v>135</v>
      </c>
    </row>
    <row r="548" s="2" customFormat="1" ht="24.15" customHeight="1">
      <c r="A548" s="38"/>
      <c r="B548" s="167"/>
      <c r="C548" s="168" t="s">
        <v>712</v>
      </c>
      <c r="D548" s="168" t="s">
        <v>138</v>
      </c>
      <c r="E548" s="169" t="s">
        <v>713</v>
      </c>
      <c r="F548" s="170" t="s">
        <v>714</v>
      </c>
      <c r="G548" s="171" t="s">
        <v>200</v>
      </c>
      <c r="H548" s="172">
        <v>2</v>
      </c>
      <c r="I548" s="173"/>
      <c r="J548" s="174">
        <f>ROUND(I548*H548,2)</f>
        <v>0</v>
      </c>
      <c r="K548" s="175"/>
      <c r="L548" s="39"/>
      <c r="M548" s="176" t="s">
        <v>1</v>
      </c>
      <c r="N548" s="177" t="s">
        <v>47</v>
      </c>
      <c r="O548" s="77"/>
      <c r="P548" s="178">
        <f>O548*H548</f>
        <v>0</v>
      </c>
      <c r="Q548" s="178">
        <v>0.00025000000000000001</v>
      </c>
      <c r="R548" s="178">
        <f>Q548*H548</f>
        <v>0.00050000000000000001</v>
      </c>
      <c r="S548" s="178">
        <v>0</v>
      </c>
      <c r="T548" s="179">
        <f>S548*H548</f>
        <v>0</v>
      </c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R548" s="180" t="s">
        <v>250</v>
      </c>
      <c r="AT548" s="180" t="s">
        <v>138</v>
      </c>
      <c r="AU548" s="180" t="s">
        <v>89</v>
      </c>
      <c r="AY548" s="19" t="s">
        <v>135</v>
      </c>
      <c r="BE548" s="181">
        <f>IF(N548="základní",J548,0)</f>
        <v>0</v>
      </c>
      <c r="BF548" s="181">
        <f>IF(N548="snížená",J548,0)</f>
        <v>0</v>
      </c>
      <c r="BG548" s="181">
        <f>IF(N548="zákl. přenesená",J548,0)</f>
        <v>0</v>
      </c>
      <c r="BH548" s="181">
        <f>IF(N548="sníž. přenesená",J548,0)</f>
        <v>0</v>
      </c>
      <c r="BI548" s="181">
        <f>IF(N548="nulová",J548,0)</f>
        <v>0</v>
      </c>
      <c r="BJ548" s="19" t="s">
        <v>87</v>
      </c>
      <c r="BK548" s="181">
        <f>ROUND(I548*H548,2)</f>
        <v>0</v>
      </c>
      <c r="BL548" s="19" t="s">
        <v>250</v>
      </c>
      <c r="BM548" s="180" t="s">
        <v>715</v>
      </c>
    </row>
    <row r="549" s="13" customFormat="1">
      <c r="A549" s="13"/>
      <c r="B549" s="182"/>
      <c r="C549" s="13"/>
      <c r="D549" s="183" t="s">
        <v>144</v>
      </c>
      <c r="E549" s="184" t="s">
        <v>1</v>
      </c>
      <c r="F549" s="185" t="s">
        <v>716</v>
      </c>
      <c r="G549" s="13"/>
      <c r="H549" s="186">
        <v>1</v>
      </c>
      <c r="I549" s="187"/>
      <c r="J549" s="13"/>
      <c r="K549" s="13"/>
      <c r="L549" s="182"/>
      <c r="M549" s="188"/>
      <c r="N549" s="189"/>
      <c r="O549" s="189"/>
      <c r="P549" s="189"/>
      <c r="Q549" s="189"/>
      <c r="R549" s="189"/>
      <c r="S549" s="189"/>
      <c r="T549" s="190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184" t="s">
        <v>144</v>
      </c>
      <c r="AU549" s="184" t="s">
        <v>89</v>
      </c>
      <c r="AV549" s="13" t="s">
        <v>89</v>
      </c>
      <c r="AW549" s="13" t="s">
        <v>37</v>
      </c>
      <c r="AX549" s="13" t="s">
        <v>82</v>
      </c>
      <c r="AY549" s="184" t="s">
        <v>135</v>
      </c>
    </row>
    <row r="550" s="13" customFormat="1">
      <c r="A550" s="13"/>
      <c r="B550" s="182"/>
      <c r="C550" s="13"/>
      <c r="D550" s="183" t="s">
        <v>144</v>
      </c>
      <c r="E550" s="184" t="s">
        <v>1</v>
      </c>
      <c r="F550" s="185" t="s">
        <v>717</v>
      </c>
      <c r="G550" s="13"/>
      <c r="H550" s="186">
        <v>1</v>
      </c>
      <c r="I550" s="187"/>
      <c r="J550" s="13"/>
      <c r="K550" s="13"/>
      <c r="L550" s="182"/>
      <c r="M550" s="188"/>
      <c r="N550" s="189"/>
      <c r="O550" s="189"/>
      <c r="P550" s="189"/>
      <c r="Q550" s="189"/>
      <c r="R550" s="189"/>
      <c r="S550" s="189"/>
      <c r="T550" s="190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184" t="s">
        <v>144</v>
      </c>
      <c r="AU550" s="184" t="s">
        <v>89</v>
      </c>
      <c r="AV550" s="13" t="s">
        <v>89</v>
      </c>
      <c r="AW550" s="13" t="s">
        <v>37</v>
      </c>
      <c r="AX550" s="13" t="s">
        <v>82</v>
      </c>
      <c r="AY550" s="184" t="s">
        <v>135</v>
      </c>
    </row>
    <row r="551" s="14" customFormat="1">
      <c r="A551" s="14"/>
      <c r="B551" s="191"/>
      <c r="C551" s="14"/>
      <c r="D551" s="183" t="s">
        <v>144</v>
      </c>
      <c r="E551" s="192" t="s">
        <v>1</v>
      </c>
      <c r="F551" s="193" t="s">
        <v>153</v>
      </c>
      <c r="G551" s="14"/>
      <c r="H551" s="194">
        <v>2</v>
      </c>
      <c r="I551" s="195"/>
      <c r="J551" s="14"/>
      <c r="K551" s="14"/>
      <c r="L551" s="191"/>
      <c r="M551" s="196"/>
      <c r="N551" s="197"/>
      <c r="O551" s="197"/>
      <c r="P551" s="197"/>
      <c r="Q551" s="197"/>
      <c r="R551" s="197"/>
      <c r="S551" s="197"/>
      <c r="T551" s="198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192" t="s">
        <v>144</v>
      </c>
      <c r="AU551" s="192" t="s">
        <v>89</v>
      </c>
      <c r="AV551" s="14" t="s">
        <v>142</v>
      </c>
      <c r="AW551" s="14" t="s">
        <v>37</v>
      </c>
      <c r="AX551" s="14" t="s">
        <v>87</v>
      </c>
      <c r="AY551" s="192" t="s">
        <v>135</v>
      </c>
    </row>
    <row r="552" s="2" customFormat="1" ht="16.5" customHeight="1">
      <c r="A552" s="38"/>
      <c r="B552" s="167"/>
      <c r="C552" s="168" t="s">
        <v>718</v>
      </c>
      <c r="D552" s="168" t="s">
        <v>138</v>
      </c>
      <c r="E552" s="169" t="s">
        <v>719</v>
      </c>
      <c r="F552" s="170" t="s">
        <v>720</v>
      </c>
      <c r="G552" s="171" t="s">
        <v>193</v>
      </c>
      <c r="H552" s="172">
        <v>1</v>
      </c>
      <c r="I552" s="173"/>
      <c r="J552" s="174">
        <f>ROUND(I552*H552,2)</f>
        <v>0</v>
      </c>
      <c r="K552" s="175"/>
      <c r="L552" s="39"/>
      <c r="M552" s="176" t="s">
        <v>1</v>
      </c>
      <c r="N552" s="177" t="s">
        <v>47</v>
      </c>
      <c r="O552" s="77"/>
      <c r="P552" s="178">
        <f>O552*H552</f>
        <v>0</v>
      </c>
      <c r="Q552" s="178">
        <v>0</v>
      </c>
      <c r="R552" s="178">
        <f>Q552*H552</f>
        <v>0</v>
      </c>
      <c r="S552" s="178">
        <v>0</v>
      </c>
      <c r="T552" s="179">
        <f>S552*H552</f>
        <v>0</v>
      </c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R552" s="180" t="s">
        <v>250</v>
      </c>
      <c r="AT552" s="180" t="s">
        <v>138</v>
      </c>
      <c r="AU552" s="180" t="s">
        <v>89</v>
      </c>
      <c r="AY552" s="19" t="s">
        <v>135</v>
      </c>
      <c r="BE552" s="181">
        <f>IF(N552="základní",J552,0)</f>
        <v>0</v>
      </c>
      <c r="BF552" s="181">
        <f>IF(N552="snížená",J552,0)</f>
        <v>0</v>
      </c>
      <c r="BG552" s="181">
        <f>IF(N552="zákl. přenesená",J552,0)</f>
        <v>0</v>
      </c>
      <c r="BH552" s="181">
        <f>IF(N552="sníž. přenesená",J552,0)</f>
        <v>0</v>
      </c>
      <c r="BI552" s="181">
        <f>IF(N552="nulová",J552,0)</f>
        <v>0</v>
      </c>
      <c r="BJ552" s="19" t="s">
        <v>87</v>
      </c>
      <c r="BK552" s="181">
        <f>ROUND(I552*H552,2)</f>
        <v>0</v>
      </c>
      <c r="BL552" s="19" t="s">
        <v>250</v>
      </c>
      <c r="BM552" s="180" t="s">
        <v>721</v>
      </c>
    </row>
    <row r="553" s="2" customFormat="1" ht="16.5" customHeight="1">
      <c r="A553" s="38"/>
      <c r="B553" s="167"/>
      <c r="C553" s="168" t="s">
        <v>722</v>
      </c>
      <c r="D553" s="168" t="s">
        <v>138</v>
      </c>
      <c r="E553" s="169" t="s">
        <v>723</v>
      </c>
      <c r="F553" s="170" t="s">
        <v>724</v>
      </c>
      <c r="G553" s="171" t="s">
        <v>193</v>
      </c>
      <c r="H553" s="172">
        <v>2</v>
      </c>
      <c r="I553" s="173"/>
      <c r="J553" s="174">
        <f>ROUND(I553*H553,2)</f>
        <v>0</v>
      </c>
      <c r="K553" s="175"/>
      <c r="L553" s="39"/>
      <c r="M553" s="176" t="s">
        <v>1</v>
      </c>
      <c r="N553" s="177" t="s">
        <v>47</v>
      </c>
      <c r="O553" s="77"/>
      <c r="P553" s="178">
        <f>O553*H553</f>
        <v>0</v>
      </c>
      <c r="Q553" s="178">
        <v>0</v>
      </c>
      <c r="R553" s="178">
        <f>Q553*H553</f>
        <v>0</v>
      </c>
      <c r="S553" s="178">
        <v>0</v>
      </c>
      <c r="T553" s="179">
        <f>S553*H553</f>
        <v>0</v>
      </c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R553" s="180" t="s">
        <v>250</v>
      </c>
      <c r="AT553" s="180" t="s">
        <v>138</v>
      </c>
      <c r="AU553" s="180" t="s">
        <v>89</v>
      </c>
      <c r="AY553" s="19" t="s">
        <v>135</v>
      </c>
      <c r="BE553" s="181">
        <f>IF(N553="základní",J553,0)</f>
        <v>0</v>
      </c>
      <c r="BF553" s="181">
        <f>IF(N553="snížená",J553,0)</f>
        <v>0</v>
      </c>
      <c r="BG553" s="181">
        <f>IF(N553="zákl. přenesená",J553,0)</f>
        <v>0</v>
      </c>
      <c r="BH553" s="181">
        <f>IF(N553="sníž. přenesená",J553,0)</f>
        <v>0</v>
      </c>
      <c r="BI553" s="181">
        <f>IF(N553="nulová",J553,0)</f>
        <v>0</v>
      </c>
      <c r="BJ553" s="19" t="s">
        <v>87</v>
      </c>
      <c r="BK553" s="181">
        <f>ROUND(I553*H553,2)</f>
        <v>0</v>
      </c>
      <c r="BL553" s="19" t="s">
        <v>250</v>
      </c>
      <c r="BM553" s="180" t="s">
        <v>725</v>
      </c>
    </row>
    <row r="554" s="13" customFormat="1">
      <c r="A554" s="13"/>
      <c r="B554" s="182"/>
      <c r="C554" s="13"/>
      <c r="D554" s="183" t="s">
        <v>144</v>
      </c>
      <c r="E554" s="184" t="s">
        <v>1</v>
      </c>
      <c r="F554" s="185" t="s">
        <v>520</v>
      </c>
      <c r="G554" s="13"/>
      <c r="H554" s="186">
        <v>1</v>
      </c>
      <c r="I554" s="187"/>
      <c r="J554" s="13"/>
      <c r="K554" s="13"/>
      <c r="L554" s="182"/>
      <c r="M554" s="188"/>
      <c r="N554" s="189"/>
      <c r="O554" s="189"/>
      <c r="P554" s="189"/>
      <c r="Q554" s="189"/>
      <c r="R554" s="189"/>
      <c r="S554" s="189"/>
      <c r="T554" s="190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184" t="s">
        <v>144</v>
      </c>
      <c r="AU554" s="184" t="s">
        <v>89</v>
      </c>
      <c r="AV554" s="13" t="s">
        <v>89</v>
      </c>
      <c r="AW554" s="13" t="s">
        <v>37</v>
      </c>
      <c r="AX554" s="13" t="s">
        <v>82</v>
      </c>
      <c r="AY554" s="184" t="s">
        <v>135</v>
      </c>
    </row>
    <row r="555" s="13" customFormat="1">
      <c r="A555" s="13"/>
      <c r="B555" s="182"/>
      <c r="C555" s="13"/>
      <c r="D555" s="183" t="s">
        <v>144</v>
      </c>
      <c r="E555" s="184" t="s">
        <v>1</v>
      </c>
      <c r="F555" s="185" t="s">
        <v>523</v>
      </c>
      <c r="G555" s="13"/>
      <c r="H555" s="186">
        <v>1</v>
      </c>
      <c r="I555" s="187"/>
      <c r="J555" s="13"/>
      <c r="K555" s="13"/>
      <c r="L555" s="182"/>
      <c r="M555" s="188"/>
      <c r="N555" s="189"/>
      <c r="O555" s="189"/>
      <c r="P555" s="189"/>
      <c r="Q555" s="189"/>
      <c r="R555" s="189"/>
      <c r="S555" s="189"/>
      <c r="T555" s="190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184" t="s">
        <v>144</v>
      </c>
      <c r="AU555" s="184" t="s">
        <v>89</v>
      </c>
      <c r="AV555" s="13" t="s">
        <v>89</v>
      </c>
      <c r="AW555" s="13" t="s">
        <v>37</v>
      </c>
      <c r="AX555" s="13" t="s">
        <v>82</v>
      </c>
      <c r="AY555" s="184" t="s">
        <v>135</v>
      </c>
    </row>
    <row r="556" s="14" customFormat="1">
      <c r="A556" s="14"/>
      <c r="B556" s="191"/>
      <c r="C556" s="14"/>
      <c r="D556" s="183" t="s">
        <v>144</v>
      </c>
      <c r="E556" s="192" t="s">
        <v>1</v>
      </c>
      <c r="F556" s="193" t="s">
        <v>153</v>
      </c>
      <c r="G556" s="14"/>
      <c r="H556" s="194">
        <v>2</v>
      </c>
      <c r="I556" s="195"/>
      <c r="J556" s="14"/>
      <c r="K556" s="14"/>
      <c r="L556" s="191"/>
      <c r="M556" s="196"/>
      <c r="N556" s="197"/>
      <c r="O556" s="197"/>
      <c r="P556" s="197"/>
      <c r="Q556" s="197"/>
      <c r="R556" s="197"/>
      <c r="S556" s="197"/>
      <c r="T556" s="198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192" t="s">
        <v>144</v>
      </c>
      <c r="AU556" s="192" t="s">
        <v>89</v>
      </c>
      <c r="AV556" s="14" t="s">
        <v>142</v>
      </c>
      <c r="AW556" s="14" t="s">
        <v>37</v>
      </c>
      <c r="AX556" s="14" t="s">
        <v>87</v>
      </c>
      <c r="AY556" s="192" t="s">
        <v>135</v>
      </c>
    </row>
    <row r="557" s="2" customFormat="1" ht="16.5" customHeight="1">
      <c r="A557" s="38"/>
      <c r="B557" s="167"/>
      <c r="C557" s="168" t="s">
        <v>726</v>
      </c>
      <c r="D557" s="168" t="s">
        <v>138</v>
      </c>
      <c r="E557" s="169" t="s">
        <v>727</v>
      </c>
      <c r="F557" s="170" t="s">
        <v>728</v>
      </c>
      <c r="G557" s="171" t="s">
        <v>193</v>
      </c>
      <c r="H557" s="172">
        <v>2</v>
      </c>
      <c r="I557" s="173"/>
      <c r="J557" s="174">
        <f>ROUND(I557*H557,2)</f>
        <v>0</v>
      </c>
      <c r="K557" s="175"/>
      <c r="L557" s="39"/>
      <c r="M557" s="176" t="s">
        <v>1</v>
      </c>
      <c r="N557" s="177" t="s">
        <v>47</v>
      </c>
      <c r="O557" s="77"/>
      <c r="P557" s="178">
        <f>O557*H557</f>
        <v>0</v>
      </c>
      <c r="Q557" s="178">
        <v>0</v>
      </c>
      <c r="R557" s="178">
        <f>Q557*H557</f>
        <v>0</v>
      </c>
      <c r="S557" s="178">
        <v>0</v>
      </c>
      <c r="T557" s="179">
        <f>S557*H557</f>
        <v>0</v>
      </c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R557" s="180" t="s">
        <v>250</v>
      </c>
      <c r="AT557" s="180" t="s">
        <v>138</v>
      </c>
      <c r="AU557" s="180" t="s">
        <v>89</v>
      </c>
      <c r="AY557" s="19" t="s">
        <v>135</v>
      </c>
      <c r="BE557" s="181">
        <f>IF(N557="základní",J557,0)</f>
        <v>0</v>
      </c>
      <c r="BF557" s="181">
        <f>IF(N557="snížená",J557,0)</f>
        <v>0</v>
      </c>
      <c r="BG557" s="181">
        <f>IF(N557="zákl. přenesená",J557,0)</f>
        <v>0</v>
      </c>
      <c r="BH557" s="181">
        <f>IF(N557="sníž. přenesená",J557,0)</f>
        <v>0</v>
      </c>
      <c r="BI557" s="181">
        <f>IF(N557="nulová",J557,0)</f>
        <v>0</v>
      </c>
      <c r="BJ557" s="19" t="s">
        <v>87</v>
      </c>
      <c r="BK557" s="181">
        <f>ROUND(I557*H557,2)</f>
        <v>0</v>
      </c>
      <c r="BL557" s="19" t="s">
        <v>250</v>
      </c>
      <c r="BM557" s="180" t="s">
        <v>729</v>
      </c>
    </row>
    <row r="558" s="13" customFormat="1">
      <c r="A558" s="13"/>
      <c r="B558" s="182"/>
      <c r="C558" s="13"/>
      <c r="D558" s="183" t="s">
        <v>144</v>
      </c>
      <c r="E558" s="184" t="s">
        <v>1</v>
      </c>
      <c r="F558" s="185" t="s">
        <v>730</v>
      </c>
      <c r="G558" s="13"/>
      <c r="H558" s="186">
        <v>2</v>
      </c>
      <c r="I558" s="187"/>
      <c r="J558" s="13"/>
      <c r="K558" s="13"/>
      <c r="L558" s="182"/>
      <c r="M558" s="188"/>
      <c r="N558" s="189"/>
      <c r="O558" s="189"/>
      <c r="P558" s="189"/>
      <c r="Q558" s="189"/>
      <c r="R558" s="189"/>
      <c r="S558" s="189"/>
      <c r="T558" s="190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184" t="s">
        <v>144</v>
      </c>
      <c r="AU558" s="184" t="s">
        <v>89</v>
      </c>
      <c r="AV558" s="13" t="s">
        <v>89</v>
      </c>
      <c r="AW558" s="13" t="s">
        <v>37</v>
      </c>
      <c r="AX558" s="13" t="s">
        <v>87</v>
      </c>
      <c r="AY558" s="184" t="s">
        <v>135</v>
      </c>
    </row>
    <row r="559" s="2" customFormat="1" ht="24.15" customHeight="1">
      <c r="A559" s="38"/>
      <c r="B559" s="167"/>
      <c r="C559" s="168" t="s">
        <v>731</v>
      </c>
      <c r="D559" s="168" t="s">
        <v>138</v>
      </c>
      <c r="E559" s="169" t="s">
        <v>732</v>
      </c>
      <c r="F559" s="170" t="s">
        <v>733</v>
      </c>
      <c r="G559" s="171" t="s">
        <v>549</v>
      </c>
      <c r="H559" s="225"/>
      <c r="I559" s="173"/>
      <c r="J559" s="174">
        <f>ROUND(I559*H559,2)</f>
        <v>0</v>
      </c>
      <c r="K559" s="175"/>
      <c r="L559" s="39"/>
      <c r="M559" s="176" t="s">
        <v>1</v>
      </c>
      <c r="N559" s="177" t="s">
        <v>47</v>
      </c>
      <c r="O559" s="77"/>
      <c r="P559" s="178">
        <f>O559*H559</f>
        <v>0</v>
      </c>
      <c r="Q559" s="178">
        <v>0</v>
      </c>
      <c r="R559" s="178">
        <f>Q559*H559</f>
        <v>0</v>
      </c>
      <c r="S559" s="178">
        <v>0</v>
      </c>
      <c r="T559" s="179">
        <f>S559*H559</f>
        <v>0</v>
      </c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R559" s="180" t="s">
        <v>250</v>
      </c>
      <c r="AT559" s="180" t="s">
        <v>138</v>
      </c>
      <c r="AU559" s="180" t="s">
        <v>89</v>
      </c>
      <c r="AY559" s="19" t="s">
        <v>135</v>
      </c>
      <c r="BE559" s="181">
        <f>IF(N559="základní",J559,0)</f>
        <v>0</v>
      </c>
      <c r="BF559" s="181">
        <f>IF(N559="snížená",J559,0)</f>
        <v>0</v>
      </c>
      <c r="BG559" s="181">
        <f>IF(N559="zákl. přenesená",J559,0)</f>
        <v>0</v>
      </c>
      <c r="BH559" s="181">
        <f>IF(N559="sníž. přenesená",J559,0)</f>
        <v>0</v>
      </c>
      <c r="BI559" s="181">
        <f>IF(N559="nulová",J559,0)</f>
        <v>0</v>
      </c>
      <c r="BJ559" s="19" t="s">
        <v>87</v>
      </c>
      <c r="BK559" s="181">
        <f>ROUND(I559*H559,2)</f>
        <v>0</v>
      </c>
      <c r="BL559" s="19" t="s">
        <v>250</v>
      </c>
      <c r="BM559" s="180" t="s">
        <v>734</v>
      </c>
    </row>
    <row r="560" s="12" customFormat="1" ht="22.8" customHeight="1">
      <c r="A560" s="12"/>
      <c r="B560" s="155"/>
      <c r="C560" s="12"/>
      <c r="D560" s="156" t="s">
        <v>81</v>
      </c>
      <c r="E560" s="165" t="s">
        <v>735</v>
      </c>
      <c r="F560" s="165" t="s">
        <v>736</v>
      </c>
      <c r="G560" s="12"/>
      <c r="H560" s="12"/>
      <c r="I560" s="158"/>
      <c r="J560" s="166">
        <f>BK560</f>
        <v>0</v>
      </c>
      <c r="K560" s="12"/>
      <c r="L560" s="155"/>
      <c r="M560" s="159"/>
      <c r="N560" s="160"/>
      <c r="O560" s="160"/>
      <c r="P560" s="161">
        <f>SUM(P561:P582)</f>
        <v>0</v>
      </c>
      <c r="Q560" s="160"/>
      <c r="R560" s="161">
        <f>SUM(R561:R582)</f>
        <v>0.084309999999999996</v>
      </c>
      <c r="S560" s="160"/>
      <c r="T560" s="162">
        <f>SUM(T561:T582)</f>
        <v>0</v>
      </c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R560" s="156" t="s">
        <v>89</v>
      </c>
      <c r="AT560" s="163" t="s">
        <v>81</v>
      </c>
      <c r="AU560" s="163" t="s">
        <v>87</v>
      </c>
      <c r="AY560" s="156" t="s">
        <v>135</v>
      </c>
      <c r="BK560" s="164">
        <f>SUM(BK561:BK582)</f>
        <v>0</v>
      </c>
    </row>
    <row r="561" s="2" customFormat="1" ht="24.15" customHeight="1">
      <c r="A561" s="38"/>
      <c r="B561" s="167"/>
      <c r="C561" s="168" t="s">
        <v>737</v>
      </c>
      <c r="D561" s="168" t="s">
        <v>138</v>
      </c>
      <c r="E561" s="169" t="s">
        <v>738</v>
      </c>
      <c r="F561" s="170" t="s">
        <v>739</v>
      </c>
      <c r="G561" s="171" t="s">
        <v>200</v>
      </c>
      <c r="H561" s="172">
        <v>10</v>
      </c>
      <c r="I561" s="173"/>
      <c r="J561" s="174">
        <f>ROUND(I561*H561,2)</f>
        <v>0</v>
      </c>
      <c r="K561" s="175"/>
      <c r="L561" s="39"/>
      <c r="M561" s="176" t="s">
        <v>1</v>
      </c>
      <c r="N561" s="177" t="s">
        <v>47</v>
      </c>
      <c r="O561" s="77"/>
      <c r="P561" s="178">
        <f>O561*H561</f>
        <v>0</v>
      </c>
      <c r="Q561" s="178">
        <v>0.00017000000000000001</v>
      </c>
      <c r="R561" s="178">
        <f>Q561*H561</f>
        <v>0.0017000000000000001</v>
      </c>
      <c r="S561" s="178">
        <v>0</v>
      </c>
      <c r="T561" s="179">
        <f>S561*H561</f>
        <v>0</v>
      </c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R561" s="180" t="s">
        <v>250</v>
      </c>
      <c r="AT561" s="180" t="s">
        <v>138</v>
      </c>
      <c r="AU561" s="180" t="s">
        <v>89</v>
      </c>
      <c r="AY561" s="19" t="s">
        <v>135</v>
      </c>
      <c r="BE561" s="181">
        <f>IF(N561="základní",J561,0)</f>
        <v>0</v>
      </c>
      <c r="BF561" s="181">
        <f>IF(N561="snížená",J561,0)</f>
        <v>0</v>
      </c>
      <c r="BG561" s="181">
        <f>IF(N561="zákl. přenesená",J561,0)</f>
        <v>0</v>
      </c>
      <c r="BH561" s="181">
        <f>IF(N561="sníž. přenesená",J561,0)</f>
        <v>0</v>
      </c>
      <c r="BI561" s="181">
        <f>IF(N561="nulová",J561,0)</f>
        <v>0</v>
      </c>
      <c r="BJ561" s="19" t="s">
        <v>87</v>
      </c>
      <c r="BK561" s="181">
        <f>ROUND(I561*H561,2)</f>
        <v>0</v>
      </c>
      <c r="BL561" s="19" t="s">
        <v>250</v>
      </c>
      <c r="BM561" s="180" t="s">
        <v>740</v>
      </c>
    </row>
    <row r="562" s="13" customFormat="1">
      <c r="A562" s="13"/>
      <c r="B562" s="182"/>
      <c r="C562" s="13"/>
      <c r="D562" s="183" t="s">
        <v>144</v>
      </c>
      <c r="E562" s="184" t="s">
        <v>1</v>
      </c>
      <c r="F562" s="185" t="s">
        <v>741</v>
      </c>
      <c r="G562" s="13"/>
      <c r="H562" s="186">
        <v>3</v>
      </c>
      <c r="I562" s="187"/>
      <c r="J562" s="13"/>
      <c r="K562" s="13"/>
      <c r="L562" s="182"/>
      <c r="M562" s="188"/>
      <c r="N562" s="189"/>
      <c r="O562" s="189"/>
      <c r="P562" s="189"/>
      <c r="Q562" s="189"/>
      <c r="R562" s="189"/>
      <c r="S562" s="189"/>
      <c r="T562" s="190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184" t="s">
        <v>144</v>
      </c>
      <c r="AU562" s="184" t="s">
        <v>89</v>
      </c>
      <c r="AV562" s="13" t="s">
        <v>89</v>
      </c>
      <c r="AW562" s="13" t="s">
        <v>37</v>
      </c>
      <c r="AX562" s="13" t="s">
        <v>82</v>
      </c>
      <c r="AY562" s="184" t="s">
        <v>135</v>
      </c>
    </row>
    <row r="563" s="13" customFormat="1">
      <c r="A563" s="13"/>
      <c r="B563" s="182"/>
      <c r="C563" s="13"/>
      <c r="D563" s="183" t="s">
        <v>144</v>
      </c>
      <c r="E563" s="184" t="s">
        <v>1</v>
      </c>
      <c r="F563" s="185" t="s">
        <v>742</v>
      </c>
      <c r="G563" s="13"/>
      <c r="H563" s="186">
        <v>7</v>
      </c>
      <c r="I563" s="187"/>
      <c r="J563" s="13"/>
      <c r="K563" s="13"/>
      <c r="L563" s="182"/>
      <c r="M563" s="188"/>
      <c r="N563" s="189"/>
      <c r="O563" s="189"/>
      <c r="P563" s="189"/>
      <c r="Q563" s="189"/>
      <c r="R563" s="189"/>
      <c r="S563" s="189"/>
      <c r="T563" s="190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184" t="s">
        <v>144</v>
      </c>
      <c r="AU563" s="184" t="s">
        <v>89</v>
      </c>
      <c r="AV563" s="13" t="s">
        <v>89</v>
      </c>
      <c r="AW563" s="13" t="s">
        <v>37</v>
      </c>
      <c r="AX563" s="13" t="s">
        <v>82</v>
      </c>
      <c r="AY563" s="184" t="s">
        <v>135</v>
      </c>
    </row>
    <row r="564" s="14" customFormat="1">
      <c r="A564" s="14"/>
      <c r="B564" s="191"/>
      <c r="C564" s="14"/>
      <c r="D564" s="183" t="s">
        <v>144</v>
      </c>
      <c r="E564" s="192" t="s">
        <v>1</v>
      </c>
      <c r="F564" s="193" t="s">
        <v>153</v>
      </c>
      <c r="G564" s="14"/>
      <c r="H564" s="194">
        <v>10</v>
      </c>
      <c r="I564" s="195"/>
      <c r="J564" s="14"/>
      <c r="K564" s="14"/>
      <c r="L564" s="191"/>
      <c r="M564" s="196"/>
      <c r="N564" s="197"/>
      <c r="O564" s="197"/>
      <c r="P564" s="197"/>
      <c r="Q564" s="197"/>
      <c r="R564" s="197"/>
      <c r="S564" s="197"/>
      <c r="T564" s="198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192" t="s">
        <v>144</v>
      </c>
      <c r="AU564" s="192" t="s">
        <v>89</v>
      </c>
      <c r="AV564" s="14" t="s">
        <v>142</v>
      </c>
      <c r="AW564" s="14" t="s">
        <v>37</v>
      </c>
      <c r="AX564" s="14" t="s">
        <v>87</v>
      </c>
      <c r="AY564" s="192" t="s">
        <v>135</v>
      </c>
    </row>
    <row r="565" s="2" customFormat="1" ht="24.15" customHeight="1">
      <c r="A565" s="38"/>
      <c r="B565" s="167"/>
      <c r="C565" s="214" t="s">
        <v>743</v>
      </c>
      <c r="D565" s="214" t="s">
        <v>242</v>
      </c>
      <c r="E565" s="215" t="s">
        <v>744</v>
      </c>
      <c r="F565" s="216" t="s">
        <v>745</v>
      </c>
      <c r="G565" s="217" t="s">
        <v>200</v>
      </c>
      <c r="H565" s="218">
        <v>3</v>
      </c>
      <c r="I565" s="219"/>
      <c r="J565" s="220">
        <f>ROUND(I565*H565,2)</f>
        <v>0</v>
      </c>
      <c r="K565" s="221"/>
      <c r="L565" s="222"/>
      <c r="M565" s="223" t="s">
        <v>1</v>
      </c>
      <c r="N565" s="224" t="s">
        <v>47</v>
      </c>
      <c r="O565" s="77"/>
      <c r="P565" s="178">
        <f>O565*H565</f>
        <v>0</v>
      </c>
      <c r="Q565" s="178">
        <v>0.0028900000000000002</v>
      </c>
      <c r="R565" s="178">
        <f>Q565*H565</f>
        <v>0.0086700000000000006</v>
      </c>
      <c r="S565" s="178">
        <v>0</v>
      </c>
      <c r="T565" s="179">
        <f>S565*H565</f>
        <v>0</v>
      </c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R565" s="180" t="s">
        <v>314</v>
      </c>
      <c r="AT565" s="180" t="s">
        <v>242</v>
      </c>
      <c r="AU565" s="180" t="s">
        <v>89</v>
      </c>
      <c r="AY565" s="19" t="s">
        <v>135</v>
      </c>
      <c r="BE565" s="181">
        <f>IF(N565="základní",J565,0)</f>
        <v>0</v>
      </c>
      <c r="BF565" s="181">
        <f>IF(N565="snížená",J565,0)</f>
        <v>0</v>
      </c>
      <c r="BG565" s="181">
        <f>IF(N565="zákl. přenesená",J565,0)</f>
        <v>0</v>
      </c>
      <c r="BH565" s="181">
        <f>IF(N565="sníž. přenesená",J565,0)</f>
        <v>0</v>
      </c>
      <c r="BI565" s="181">
        <f>IF(N565="nulová",J565,0)</f>
        <v>0</v>
      </c>
      <c r="BJ565" s="19" t="s">
        <v>87</v>
      </c>
      <c r="BK565" s="181">
        <f>ROUND(I565*H565,2)</f>
        <v>0</v>
      </c>
      <c r="BL565" s="19" t="s">
        <v>250</v>
      </c>
      <c r="BM565" s="180" t="s">
        <v>746</v>
      </c>
    </row>
    <row r="566" s="2" customFormat="1" ht="24.15" customHeight="1">
      <c r="A566" s="38"/>
      <c r="B566" s="167"/>
      <c r="C566" s="214" t="s">
        <v>747</v>
      </c>
      <c r="D566" s="214" t="s">
        <v>242</v>
      </c>
      <c r="E566" s="215" t="s">
        <v>748</v>
      </c>
      <c r="F566" s="216" t="s">
        <v>749</v>
      </c>
      <c r="G566" s="217" t="s">
        <v>200</v>
      </c>
      <c r="H566" s="218">
        <v>7</v>
      </c>
      <c r="I566" s="219"/>
      <c r="J566" s="220">
        <f>ROUND(I566*H566,2)</f>
        <v>0</v>
      </c>
      <c r="K566" s="221"/>
      <c r="L566" s="222"/>
      <c r="M566" s="223" t="s">
        <v>1</v>
      </c>
      <c r="N566" s="224" t="s">
        <v>47</v>
      </c>
      <c r="O566" s="77"/>
      <c r="P566" s="178">
        <f>O566*H566</f>
        <v>0</v>
      </c>
      <c r="Q566" s="178">
        <v>0.0025999999999999999</v>
      </c>
      <c r="R566" s="178">
        <f>Q566*H566</f>
        <v>0.018200000000000001</v>
      </c>
      <c r="S566" s="178">
        <v>0</v>
      </c>
      <c r="T566" s="179">
        <f>S566*H566</f>
        <v>0</v>
      </c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R566" s="180" t="s">
        <v>314</v>
      </c>
      <c r="AT566" s="180" t="s">
        <v>242</v>
      </c>
      <c r="AU566" s="180" t="s">
        <v>89</v>
      </c>
      <c r="AY566" s="19" t="s">
        <v>135</v>
      </c>
      <c r="BE566" s="181">
        <f>IF(N566="základní",J566,0)</f>
        <v>0</v>
      </c>
      <c r="BF566" s="181">
        <f>IF(N566="snížená",J566,0)</f>
        <v>0</v>
      </c>
      <c r="BG566" s="181">
        <f>IF(N566="zákl. přenesená",J566,0)</f>
        <v>0</v>
      </c>
      <c r="BH566" s="181">
        <f>IF(N566="sníž. přenesená",J566,0)</f>
        <v>0</v>
      </c>
      <c r="BI566" s="181">
        <f>IF(N566="nulová",J566,0)</f>
        <v>0</v>
      </c>
      <c r="BJ566" s="19" t="s">
        <v>87</v>
      </c>
      <c r="BK566" s="181">
        <f>ROUND(I566*H566,2)</f>
        <v>0</v>
      </c>
      <c r="BL566" s="19" t="s">
        <v>250</v>
      </c>
      <c r="BM566" s="180" t="s">
        <v>750</v>
      </c>
    </row>
    <row r="567" s="2" customFormat="1" ht="24.15" customHeight="1">
      <c r="A567" s="38"/>
      <c r="B567" s="167"/>
      <c r="C567" s="168" t="s">
        <v>751</v>
      </c>
      <c r="D567" s="168" t="s">
        <v>138</v>
      </c>
      <c r="E567" s="169" t="s">
        <v>752</v>
      </c>
      <c r="F567" s="170" t="s">
        <v>753</v>
      </c>
      <c r="G567" s="171" t="s">
        <v>200</v>
      </c>
      <c r="H567" s="172">
        <v>26</v>
      </c>
      <c r="I567" s="173"/>
      <c r="J567" s="174">
        <f>ROUND(I567*H567,2)</f>
        <v>0</v>
      </c>
      <c r="K567" s="175"/>
      <c r="L567" s="39"/>
      <c r="M567" s="176" t="s">
        <v>1</v>
      </c>
      <c r="N567" s="177" t="s">
        <v>47</v>
      </c>
      <c r="O567" s="77"/>
      <c r="P567" s="178">
        <f>O567*H567</f>
        <v>0</v>
      </c>
      <c r="Q567" s="178">
        <v>0</v>
      </c>
      <c r="R567" s="178">
        <f>Q567*H567</f>
        <v>0</v>
      </c>
      <c r="S567" s="178">
        <v>0</v>
      </c>
      <c r="T567" s="179">
        <f>S567*H567</f>
        <v>0</v>
      </c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R567" s="180" t="s">
        <v>142</v>
      </c>
      <c r="AT567" s="180" t="s">
        <v>138</v>
      </c>
      <c r="AU567" s="180" t="s">
        <v>89</v>
      </c>
      <c r="AY567" s="19" t="s">
        <v>135</v>
      </c>
      <c r="BE567" s="181">
        <f>IF(N567="základní",J567,0)</f>
        <v>0</v>
      </c>
      <c r="BF567" s="181">
        <f>IF(N567="snížená",J567,0)</f>
        <v>0</v>
      </c>
      <c r="BG567" s="181">
        <f>IF(N567="zákl. přenesená",J567,0)</f>
        <v>0</v>
      </c>
      <c r="BH567" s="181">
        <f>IF(N567="sníž. přenesená",J567,0)</f>
        <v>0</v>
      </c>
      <c r="BI567" s="181">
        <f>IF(N567="nulová",J567,0)</f>
        <v>0</v>
      </c>
      <c r="BJ567" s="19" t="s">
        <v>87</v>
      </c>
      <c r="BK567" s="181">
        <f>ROUND(I567*H567,2)</f>
        <v>0</v>
      </c>
      <c r="BL567" s="19" t="s">
        <v>142</v>
      </c>
      <c r="BM567" s="180" t="s">
        <v>754</v>
      </c>
    </row>
    <row r="568" s="13" customFormat="1">
      <c r="A568" s="13"/>
      <c r="B568" s="182"/>
      <c r="C568" s="13"/>
      <c r="D568" s="183" t="s">
        <v>144</v>
      </c>
      <c r="E568" s="184" t="s">
        <v>1</v>
      </c>
      <c r="F568" s="185" t="s">
        <v>755</v>
      </c>
      <c r="G568" s="13"/>
      <c r="H568" s="186">
        <v>22</v>
      </c>
      <c r="I568" s="187"/>
      <c r="J568" s="13"/>
      <c r="K568" s="13"/>
      <c r="L568" s="182"/>
      <c r="M568" s="188"/>
      <c r="N568" s="189"/>
      <c r="O568" s="189"/>
      <c r="P568" s="189"/>
      <c r="Q568" s="189"/>
      <c r="R568" s="189"/>
      <c r="S568" s="189"/>
      <c r="T568" s="190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184" t="s">
        <v>144</v>
      </c>
      <c r="AU568" s="184" t="s">
        <v>89</v>
      </c>
      <c r="AV568" s="13" t="s">
        <v>89</v>
      </c>
      <c r="AW568" s="13" t="s">
        <v>37</v>
      </c>
      <c r="AX568" s="13" t="s">
        <v>82</v>
      </c>
      <c r="AY568" s="184" t="s">
        <v>135</v>
      </c>
    </row>
    <row r="569" s="13" customFormat="1">
      <c r="A569" s="13"/>
      <c r="B569" s="182"/>
      <c r="C569" s="13"/>
      <c r="D569" s="183" t="s">
        <v>144</v>
      </c>
      <c r="E569" s="184" t="s">
        <v>1</v>
      </c>
      <c r="F569" s="185" t="s">
        <v>756</v>
      </c>
      <c r="G569" s="13"/>
      <c r="H569" s="186">
        <v>4</v>
      </c>
      <c r="I569" s="187"/>
      <c r="J569" s="13"/>
      <c r="K569" s="13"/>
      <c r="L569" s="182"/>
      <c r="M569" s="188"/>
      <c r="N569" s="189"/>
      <c r="O569" s="189"/>
      <c r="P569" s="189"/>
      <c r="Q569" s="189"/>
      <c r="R569" s="189"/>
      <c r="S569" s="189"/>
      <c r="T569" s="190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184" t="s">
        <v>144</v>
      </c>
      <c r="AU569" s="184" t="s">
        <v>89</v>
      </c>
      <c r="AV569" s="13" t="s">
        <v>89</v>
      </c>
      <c r="AW569" s="13" t="s">
        <v>37</v>
      </c>
      <c r="AX569" s="13" t="s">
        <v>82</v>
      </c>
      <c r="AY569" s="184" t="s">
        <v>135</v>
      </c>
    </row>
    <row r="570" s="14" customFormat="1">
      <c r="A570" s="14"/>
      <c r="B570" s="191"/>
      <c r="C570" s="14"/>
      <c r="D570" s="183" t="s">
        <v>144</v>
      </c>
      <c r="E570" s="192" t="s">
        <v>1</v>
      </c>
      <c r="F570" s="193" t="s">
        <v>153</v>
      </c>
      <c r="G570" s="14"/>
      <c r="H570" s="194">
        <v>26</v>
      </c>
      <c r="I570" s="195"/>
      <c r="J570" s="14"/>
      <c r="K570" s="14"/>
      <c r="L570" s="191"/>
      <c r="M570" s="196"/>
      <c r="N570" s="197"/>
      <c r="O570" s="197"/>
      <c r="P570" s="197"/>
      <c r="Q570" s="197"/>
      <c r="R570" s="197"/>
      <c r="S570" s="197"/>
      <c r="T570" s="198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192" t="s">
        <v>144</v>
      </c>
      <c r="AU570" s="192" t="s">
        <v>89</v>
      </c>
      <c r="AV570" s="14" t="s">
        <v>142</v>
      </c>
      <c r="AW570" s="14" t="s">
        <v>37</v>
      </c>
      <c r="AX570" s="14" t="s">
        <v>87</v>
      </c>
      <c r="AY570" s="192" t="s">
        <v>135</v>
      </c>
    </row>
    <row r="571" s="2" customFormat="1" ht="24.15" customHeight="1">
      <c r="A571" s="38"/>
      <c r="B571" s="167"/>
      <c r="C571" s="214" t="s">
        <v>757</v>
      </c>
      <c r="D571" s="214" t="s">
        <v>242</v>
      </c>
      <c r="E571" s="215" t="s">
        <v>758</v>
      </c>
      <c r="F571" s="216" t="s">
        <v>759</v>
      </c>
      <c r="G571" s="217" t="s">
        <v>200</v>
      </c>
      <c r="H571" s="218">
        <v>22</v>
      </c>
      <c r="I571" s="219"/>
      <c r="J571" s="220">
        <f>ROUND(I571*H571,2)</f>
        <v>0</v>
      </c>
      <c r="K571" s="221"/>
      <c r="L571" s="222"/>
      <c r="M571" s="223" t="s">
        <v>1</v>
      </c>
      <c r="N571" s="224" t="s">
        <v>47</v>
      </c>
      <c r="O571" s="77"/>
      <c r="P571" s="178">
        <f>O571*H571</f>
        <v>0</v>
      </c>
      <c r="Q571" s="178">
        <v>0.0020899999999999998</v>
      </c>
      <c r="R571" s="178">
        <f>Q571*H571</f>
        <v>0.045979999999999993</v>
      </c>
      <c r="S571" s="178">
        <v>0</v>
      </c>
      <c r="T571" s="179">
        <f>S571*H571</f>
        <v>0</v>
      </c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R571" s="180" t="s">
        <v>182</v>
      </c>
      <c r="AT571" s="180" t="s">
        <v>242</v>
      </c>
      <c r="AU571" s="180" t="s">
        <v>89</v>
      </c>
      <c r="AY571" s="19" t="s">
        <v>135</v>
      </c>
      <c r="BE571" s="181">
        <f>IF(N571="základní",J571,0)</f>
        <v>0</v>
      </c>
      <c r="BF571" s="181">
        <f>IF(N571="snížená",J571,0)</f>
        <v>0</v>
      </c>
      <c r="BG571" s="181">
        <f>IF(N571="zákl. přenesená",J571,0)</f>
        <v>0</v>
      </c>
      <c r="BH571" s="181">
        <f>IF(N571="sníž. přenesená",J571,0)</f>
        <v>0</v>
      </c>
      <c r="BI571" s="181">
        <f>IF(N571="nulová",J571,0)</f>
        <v>0</v>
      </c>
      <c r="BJ571" s="19" t="s">
        <v>87</v>
      </c>
      <c r="BK571" s="181">
        <f>ROUND(I571*H571,2)</f>
        <v>0</v>
      </c>
      <c r="BL571" s="19" t="s">
        <v>142</v>
      </c>
      <c r="BM571" s="180" t="s">
        <v>760</v>
      </c>
    </row>
    <row r="572" s="2" customFormat="1" ht="24.15" customHeight="1">
      <c r="A572" s="38"/>
      <c r="B572" s="167"/>
      <c r="C572" s="214" t="s">
        <v>761</v>
      </c>
      <c r="D572" s="214" t="s">
        <v>242</v>
      </c>
      <c r="E572" s="215" t="s">
        <v>762</v>
      </c>
      <c r="F572" s="216" t="s">
        <v>763</v>
      </c>
      <c r="G572" s="217" t="s">
        <v>200</v>
      </c>
      <c r="H572" s="218">
        <v>4</v>
      </c>
      <c r="I572" s="219"/>
      <c r="J572" s="220">
        <f>ROUND(I572*H572,2)</f>
        <v>0</v>
      </c>
      <c r="K572" s="221"/>
      <c r="L572" s="222"/>
      <c r="M572" s="223" t="s">
        <v>1</v>
      </c>
      <c r="N572" s="224" t="s">
        <v>47</v>
      </c>
      <c r="O572" s="77"/>
      <c r="P572" s="178">
        <f>O572*H572</f>
        <v>0</v>
      </c>
      <c r="Q572" s="178">
        <v>0.0024399999999999999</v>
      </c>
      <c r="R572" s="178">
        <f>Q572*H572</f>
        <v>0.0097599999999999996</v>
      </c>
      <c r="S572" s="178">
        <v>0</v>
      </c>
      <c r="T572" s="179">
        <f>S572*H572</f>
        <v>0</v>
      </c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  <c r="AE572" s="38"/>
      <c r="AR572" s="180" t="s">
        <v>182</v>
      </c>
      <c r="AT572" s="180" t="s">
        <v>242</v>
      </c>
      <c r="AU572" s="180" t="s">
        <v>89</v>
      </c>
      <c r="AY572" s="19" t="s">
        <v>135</v>
      </c>
      <c r="BE572" s="181">
        <f>IF(N572="základní",J572,0)</f>
        <v>0</v>
      </c>
      <c r="BF572" s="181">
        <f>IF(N572="snížená",J572,0)</f>
        <v>0</v>
      </c>
      <c r="BG572" s="181">
        <f>IF(N572="zákl. přenesená",J572,0)</f>
        <v>0</v>
      </c>
      <c r="BH572" s="181">
        <f>IF(N572="sníž. přenesená",J572,0)</f>
        <v>0</v>
      </c>
      <c r="BI572" s="181">
        <f>IF(N572="nulová",J572,0)</f>
        <v>0</v>
      </c>
      <c r="BJ572" s="19" t="s">
        <v>87</v>
      </c>
      <c r="BK572" s="181">
        <f>ROUND(I572*H572,2)</f>
        <v>0</v>
      </c>
      <c r="BL572" s="19" t="s">
        <v>142</v>
      </c>
      <c r="BM572" s="180" t="s">
        <v>764</v>
      </c>
    </row>
    <row r="573" s="2" customFormat="1" ht="16.5" customHeight="1">
      <c r="A573" s="38"/>
      <c r="B573" s="167"/>
      <c r="C573" s="168" t="s">
        <v>765</v>
      </c>
      <c r="D573" s="168" t="s">
        <v>138</v>
      </c>
      <c r="E573" s="169" t="s">
        <v>766</v>
      </c>
      <c r="F573" s="170" t="s">
        <v>767</v>
      </c>
      <c r="G573" s="171" t="s">
        <v>200</v>
      </c>
      <c r="H573" s="172">
        <v>1</v>
      </c>
      <c r="I573" s="173"/>
      <c r="J573" s="174">
        <f>ROUND(I573*H573,2)</f>
        <v>0</v>
      </c>
      <c r="K573" s="175"/>
      <c r="L573" s="39"/>
      <c r="M573" s="176" t="s">
        <v>1</v>
      </c>
      <c r="N573" s="177" t="s">
        <v>47</v>
      </c>
      <c r="O573" s="77"/>
      <c r="P573" s="178">
        <f>O573*H573</f>
        <v>0</v>
      </c>
      <c r="Q573" s="178">
        <v>0</v>
      </c>
      <c r="R573" s="178">
        <f>Q573*H573</f>
        <v>0</v>
      </c>
      <c r="S573" s="178">
        <v>0</v>
      </c>
      <c r="T573" s="179">
        <f>S573*H573</f>
        <v>0</v>
      </c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R573" s="180" t="s">
        <v>250</v>
      </c>
      <c r="AT573" s="180" t="s">
        <v>138</v>
      </c>
      <c r="AU573" s="180" t="s">
        <v>89</v>
      </c>
      <c r="AY573" s="19" t="s">
        <v>135</v>
      </c>
      <c r="BE573" s="181">
        <f>IF(N573="základní",J573,0)</f>
        <v>0</v>
      </c>
      <c r="BF573" s="181">
        <f>IF(N573="snížená",J573,0)</f>
        <v>0</v>
      </c>
      <c r="BG573" s="181">
        <f>IF(N573="zákl. přenesená",J573,0)</f>
        <v>0</v>
      </c>
      <c r="BH573" s="181">
        <f>IF(N573="sníž. přenesená",J573,0)</f>
        <v>0</v>
      </c>
      <c r="BI573" s="181">
        <f>IF(N573="nulová",J573,0)</f>
        <v>0</v>
      </c>
      <c r="BJ573" s="19" t="s">
        <v>87</v>
      </c>
      <c r="BK573" s="181">
        <f>ROUND(I573*H573,2)</f>
        <v>0</v>
      </c>
      <c r="BL573" s="19" t="s">
        <v>250</v>
      </c>
      <c r="BM573" s="180" t="s">
        <v>768</v>
      </c>
    </row>
    <row r="574" s="2" customFormat="1" ht="16.5" customHeight="1">
      <c r="A574" s="38"/>
      <c r="B574" s="167"/>
      <c r="C574" s="214" t="s">
        <v>769</v>
      </c>
      <c r="D574" s="214" t="s">
        <v>242</v>
      </c>
      <c r="E574" s="215" t="s">
        <v>770</v>
      </c>
      <c r="F574" s="216" t="s">
        <v>771</v>
      </c>
      <c r="G574" s="217" t="s">
        <v>200</v>
      </c>
      <c r="H574" s="218">
        <v>1</v>
      </c>
      <c r="I574" s="219"/>
      <c r="J574" s="220">
        <f>ROUND(I574*H574,2)</f>
        <v>0</v>
      </c>
      <c r="K574" s="221"/>
      <c r="L574" s="222"/>
      <c r="M574" s="223" t="s">
        <v>1</v>
      </c>
      <c r="N574" s="224" t="s">
        <v>47</v>
      </c>
      <c r="O574" s="77"/>
      <c r="P574" s="178">
        <f>O574*H574</f>
        <v>0</v>
      </c>
      <c r="Q574" s="178">
        <v>0</v>
      </c>
      <c r="R574" s="178">
        <f>Q574*H574</f>
        <v>0</v>
      </c>
      <c r="S574" s="178">
        <v>0</v>
      </c>
      <c r="T574" s="179">
        <f>S574*H574</f>
        <v>0</v>
      </c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  <c r="AR574" s="180" t="s">
        <v>314</v>
      </c>
      <c r="AT574" s="180" t="s">
        <v>242</v>
      </c>
      <c r="AU574" s="180" t="s">
        <v>89</v>
      </c>
      <c r="AY574" s="19" t="s">
        <v>135</v>
      </c>
      <c r="BE574" s="181">
        <f>IF(N574="základní",J574,0)</f>
        <v>0</v>
      </c>
      <c r="BF574" s="181">
        <f>IF(N574="snížená",J574,0)</f>
        <v>0</v>
      </c>
      <c r="BG574" s="181">
        <f>IF(N574="zákl. přenesená",J574,0)</f>
        <v>0</v>
      </c>
      <c r="BH574" s="181">
        <f>IF(N574="sníž. přenesená",J574,0)</f>
        <v>0</v>
      </c>
      <c r="BI574" s="181">
        <f>IF(N574="nulová",J574,0)</f>
        <v>0</v>
      </c>
      <c r="BJ574" s="19" t="s">
        <v>87</v>
      </c>
      <c r="BK574" s="181">
        <f>ROUND(I574*H574,2)</f>
        <v>0</v>
      </c>
      <c r="BL574" s="19" t="s">
        <v>250</v>
      </c>
      <c r="BM574" s="180" t="s">
        <v>772</v>
      </c>
    </row>
    <row r="575" s="2" customFormat="1" ht="24.15" customHeight="1">
      <c r="A575" s="38"/>
      <c r="B575" s="167"/>
      <c r="C575" s="214" t="s">
        <v>773</v>
      </c>
      <c r="D575" s="214" t="s">
        <v>242</v>
      </c>
      <c r="E575" s="215" t="s">
        <v>774</v>
      </c>
      <c r="F575" s="216" t="s">
        <v>775</v>
      </c>
      <c r="G575" s="217" t="s">
        <v>200</v>
      </c>
      <c r="H575" s="218">
        <v>1</v>
      </c>
      <c r="I575" s="219"/>
      <c r="J575" s="220">
        <f>ROUND(I575*H575,2)</f>
        <v>0</v>
      </c>
      <c r="K575" s="221"/>
      <c r="L575" s="222"/>
      <c r="M575" s="223" t="s">
        <v>1</v>
      </c>
      <c r="N575" s="224" t="s">
        <v>47</v>
      </c>
      <c r="O575" s="77"/>
      <c r="P575" s="178">
        <f>O575*H575</f>
        <v>0</v>
      </c>
      <c r="Q575" s="178">
        <v>0</v>
      </c>
      <c r="R575" s="178">
        <f>Q575*H575</f>
        <v>0</v>
      </c>
      <c r="S575" s="178">
        <v>0</v>
      </c>
      <c r="T575" s="179">
        <f>S575*H575</f>
        <v>0</v>
      </c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R575" s="180" t="s">
        <v>314</v>
      </c>
      <c r="AT575" s="180" t="s">
        <v>242</v>
      </c>
      <c r="AU575" s="180" t="s">
        <v>89</v>
      </c>
      <c r="AY575" s="19" t="s">
        <v>135</v>
      </c>
      <c r="BE575" s="181">
        <f>IF(N575="základní",J575,0)</f>
        <v>0</v>
      </c>
      <c r="BF575" s="181">
        <f>IF(N575="snížená",J575,0)</f>
        <v>0</v>
      </c>
      <c r="BG575" s="181">
        <f>IF(N575="zákl. přenesená",J575,0)</f>
        <v>0</v>
      </c>
      <c r="BH575" s="181">
        <f>IF(N575="sníž. přenesená",J575,0)</f>
        <v>0</v>
      </c>
      <c r="BI575" s="181">
        <f>IF(N575="nulová",J575,0)</f>
        <v>0</v>
      </c>
      <c r="BJ575" s="19" t="s">
        <v>87</v>
      </c>
      <c r="BK575" s="181">
        <f>ROUND(I575*H575,2)</f>
        <v>0</v>
      </c>
      <c r="BL575" s="19" t="s">
        <v>250</v>
      </c>
      <c r="BM575" s="180" t="s">
        <v>776</v>
      </c>
    </row>
    <row r="576" s="2" customFormat="1" ht="16.5" customHeight="1">
      <c r="A576" s="38"/>
      <c r="B576" s="167"/>
      <c r="C576" s="214" t="s">
        <v>777</v>
      </c>
      <c r="D576" s="214" t="s">
        <v>242</v>
      </c>
      <c r="E576" s="215" t="s">
        <v>778</v>
      </c>
      <c r="F576" s="216" t="s">
        <v>779</v>
      </c>
      <c r="G576" s="217" t="s">
        <v>200</v>
      </c>
      <c r="H576" s="218">
        <v>1</v>
      </c>
      <c r="I576" s="219"/>
      <c r="J576" s="220">
        <f>ROUND(I576*H576,2)</f>
        <v>0</v>
      </c>
      <c r="K576" s="221"/>
      <c r="L576" s="222"/>
      <c r="M576" s="223" t="s">
        <v>1</v>
      </c>
      <c r="N576" s="224" t="s">
        <v>47</v>
      </c>
      <c r="O576" s="77"/>
      <c r="P576" s="178">
        <f>O576*H576</f>
        <v>0</v>
      </c>
      <c r="Q576" s="178">
        <v>0</v>
      </c>
      <c r="R576" s="178">
        <f>Q576*H576</f>
        <v>0</v>
      </c>
      <c r="S576" s="178">
        <v>0</v>
      </c>
      <c r="T576" s="179">
        <f>S576*H576</f>
        <v>0</v>
      </c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R576" s="180" t="s">
        <v>314</v>
      </c>
      <c r="AT576" s="180" t="s">
        <v>242</v>
      </c>
      <c r="AU576" s="180" t="s">
        <v>89</v>
      </c>
      <c r="AY576" s="19" t="s">
        <v>135</v>
      </c>
      <c r="BE576" s="181">
        <f>IF(N576="základní",J576,0)</f>
        <v>0</v>
      </c>
      <c r="BF576" s="181">
        <f>IF(N576="snížená",J576,0)</f>
        <v>0</v>
      </c>
      <c r="BG576" s="181">
        <f>IF(N576="zákl. přenesená",J576,0)</f>
        <v>0</v>
      </c>
      <c r="BH576" s="181">
        <f>IF(N576="sníž. přenesená",J576,0)</f>
        <v>0</v>
      </c>
      <c r="BI576" s="181">
        <f>IF(N576="nulová",J576,0)</f>
        <v>0</v>
      </c>
      <c r="BJ576" s="19" t="s">
        <v>87</v>
      </c>
      <c r="BK576" s="181">
        <f>ROUND(I576*H576,2)</f>
        <v>0</v>
      </c>
      <c r="BL576" s="19" t="s">
        <v>250</v>
      </c>
      <c r="BM576" s="180" t="s">
        <v>780</v>
      </c>
    </row>
    <row r="577" s="2" customFormat="1" ht="16.5" customHeight="1">
      <c r="A577" s="38"/>
      <c r="B577" s="167"/>
      <c r="C577" s="168" t="s">
        <v>781</v>
      </c>
      <c r="D577" s="168" t="s">
        <v>138</v>
      </c>
      <c r="E577" s="169" t="s">
        <v>782</v>
      </c>
      <c r="F577" s="170" t="s">
        <v>783</v>
      </c>
      <c r="G577" s="171" t="s">
        <v>193</v>
      </c>
      <c r="H577" s="172">
        <v>1</v>
      </c>
      <c r="I577" s="173"/>
      <c r="J577" s="174">
        <f>ROUND(I577*H577,2)</f>
        <v>0</v>
      </c>
      <c r="K577" s="175"/>
      <c r="L577" s="39"/>
      <c r="M577" s="176" t="s">
        <v>1</v>
      </c>
      <c r="N577" s="177" t="s">
        <v>47</v>
      </c>
      <c r="O577" s="77"/>
      <c r="P577" s="178">
        <f>O577*H577</f>
        <v>0</v>
      </c>
      <c r="Q577" s="178">
        <v>0</v>
      </c>
      <c r="R577" s="178">
        <f>Q577*H577</f>
        <v>0</v>
      </c>
      <c r="S577" s="178">
        <v>0</v>
      </c>
      <c r="T577" s="179">
        <f>S577*H577</f>
        <v>0</v>
      </c>
      <c r="U577" s="38"/>
      <c r="V577" s="38"/>
      <c r="W577" s="38"/>
      <c r="X577" s="38"/>
      <c r="Y577" s="38"/>
      <c r="Z577" s="38"/>
      <c r="AA577" s="38"/>
      <c r="AB577" s="38"/>
      <c r="AC577" s="38"/>
      <c r="AD577" s="38"/>
      <c r="AE577" s="38"/>
      <c r="AR577" s="180" t="s">
        <v>250</v>
      </c>
      <c r="AT577" s="180" t="s">
        <v>138</v>
      </c>
      <c r="AU577" s="180" t="s">
        <v>89</v>
      </c>
      <c r="AY577" s="19" t="s">
        <v>135</v>
      </c>
      <c r="BE577" s="181">
        <f>IF(N577="základní",J577,0)</f>
        <v>0</v>
      </c>
      <c r="BF577" s="181">
        <f>IF(N577="snížená",J577,0)</f>
        <v>0</v>
      </c>
      <c r="BG577" s="181">
        <f>IF(N577="zákl. přenesená",J577,0)</f>
        <v>0</v>
      </c>
      <c r="BH577" s="181">
        <f>IF(N577="sníž. přenesená",J577,0)</f>
        <v>0</v>
      </c>
      <c r="BI577" s="181">
        <f>IF(N577="nulová",J577,0)</f>
        <v>0</v>
      </c>
      <c r="BJ577" s="19" t="s">
        <v>87</v>
      </c>
      <c r="BK577" s="181">
        <f>ROUND(I577*H577,2)</f>
        <v>0</v>
      </c>
      <c r="BL577" s="19" t="s">
        <v>250</v>
      </c>
      <c r="BM577" s="180" t="s">
        <v>784</v>
      </c>
    </row>
    <row r="578" s="2" customFormat="1" ht="16.5" customHeight="1">
      <c r="A578" s="38"/>
      <c r="B578" s="167"/>
      <c r="C578" s="168" t="s">
        <v>785</v>
      </c>
      <c r="D578" s="168" t="s">
        <v>138</v>
      </c>
      <c r="E578" s="169" t="s">
        <v>786</v>
      </c>
      <c r="F578" s="170" t="s">
        <v>787</v>
      </c>
      <c r="G578" s="171" t="s">
        <v>193</v>
      </c>
      <c r="H578" s="172">
        <v>1</v>
      </c>
      <c r="I578" s="173"/>
      <c r="J578" s="174">
        <f>ROUND(I578*H578,2)</f>
        <v>0</v>
      </c>
      <c r="K578" s="175"/>
      <c r="L578" s="39"/>
      <c r="M578" s="176" t="s">
        <v>1</v>
      </c>
      <c r="N578" s="177" t="s">
        <v>47</v>
      </c>
      <c r="O578" s="77"/>
      <c r="P578" s="178">
        <f>O578*H578</f>
        <v>0</v>
      </c>
      <c r="Q578" s="178">
        <v>0</v>
      </c>
      <c r="R578" s="178">
        <f>Q578*H578</f>
        <v>0</v>
      </c>
      <c r="S578" s="178">
        <v>0</v>
      </c>
      <c r="T578" s="179">
        <f>S578*H578</f>
        <v>0</v>
      </c>
      <c r="U578" s="38"/>
      <c r="V578" s="38"/>
      <c r="W578" s="38"/>
      <c r="X578" s="38"/>
      <c r="Y578" s="38"/>
      <c r="Z578" s="38"/>
      <c r="AA578" s="38"/>
      <c r="AB578" s="38"/>
      <c r="AC578" s="38"/>
      <c r="AD578" s="38"/>
      <c r="AE578" s="38"/>
      <c r="AR578" s="180" t="s">
        <v>250</v>
      </c>
      <c r="AT578" s="180" t="s">
        <v>138</v>
      </c>
      <c r="AU578" s="180" t="s">
        <v>89</v>
      </c>
      <c r="AY578" s="19" t="s">
        <v>135</v>
      </c>
      <c r="BE578" s="181">
        <f>IF(N578="základní",J578,0)</f>
        <v>0</v>
      </c>
      <c r="BF578" s="181">
        <f>IF(N578="snížená",J578,0)</f>
        <v>0</v>
      </c>
      <c r="BG578" s="181">
        <f>IF(N578="zákl. přenesená",J578,0)</f>
        <v>0</v>
      </c>
      <c r="BH578" s="181">
        <f>IF(N578="sníž. přenesená",J578,0)</f>
        <v>0</v>
      </c>
      <c r="BI578" s="181">
        <f>IF(N578="nulová",J578,0)</f>
        <v>0</v>
      </c>
      <c r="BJ578" s="19" t="s">
        <v>87</v>
      </c>
      <c r="BK578" s="181">
        <f>ROUND(I578*H578,2)</f>
        <v>0</v>
      </c>
      <c r="BL578" s="19" t="s">
        <v>250</v>
      </c>
      <c r="BM578" s="180" t="s">
        <v>788</v>
      </c>
    </row>
    <row r="579" s="2" customFormat="1" ht="37.8" customHeight="1">
      <c r="A579" s="38"/>
      <c r="B579" s="167"/>
      <c r="C579" s="168" t="s">
        <v>789</v>
      </c>
      <c r="D579" s="168" t="s">
        <v>138</v>
      </c>
      <c r="E579" s="169" t="s">
        <v>790</v>
      </c>
      <c r="F579" s="170" t="s">
        <v>791</v>
      </c>
      <c r="G579" s="171" t="s">
        <v>193</v>
      </c>
      <c r="H579" s="172">
        <v>1</v>
      </c>
      <c r="I579" s="173"/>
      <c r="J579" s="174">
        <f>ROUND(I579*H579,2)</f>
        <v>0</v>
      </c>
      <c r="K579" s="175"/>
      <c r="L579" s="39"/>
      <c r="M579" s="176" t="s">
        <v>1</v>
      </c>
      <c r="N579" s="177" t="s">
        <v>47</v>
      </c>
      <c r="O579" s="77"/>
      <c r="P579" s="178">
        <f>O579*H579</f>
        <v>0</v>
      </c>
      <c r="Q579" s="178">
        <v>0</v>
      </c>
      <c r="R579" s="178">
        <f>Q579*H579</f>
        <v>0</v>
      </c>
      <c r="S579" s="178">
        <v>0</v>
      </c>
      <c r="T579" s="179">
        <f>S579*H579</f>
        <v>0</v>
      </c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R579" s="180" t="s">
        <v>250</v>
      </c>
      <c r="AT579" s="180" t="s">
        <v>138</v>
      </c>
      <c r="AU579" s="180" t="s">
        <v>89</v>
      </c>
      <c r="AY579" s="19" t="s">
        <v>135</v>
      </c>
      <c r="BE579" s="181">
        <f>IF(N579="základní",J579,0)</f>
        <v>0</v>
      </c>
      <c r="BF579" s="181">
        <f>IF(N579="snížená",J579,0)</f>
        <v>0</v>
      </c>
      <c r="BG579" s="181">
        <f>IF(N579="zákl. přenesená",J579,0)</f>
        <v>0</v>
      </c>
      <c r="BH579" s="181">
        <f>IF(N579="sníž. přenesená",J579,0)</f>
        <v>0</v>
      </c>
      <c r="BI579" s="181">
        <f>IF(N579="nulová",J579,0)</f>
        <v>0</v>
      </c>
      <c r="BJ579" s="19" t="s">
        <v>87</v>
      </c>
      <c r="BK579" s="181">
        <f>ROUND(I579*H579,2)</f>
        <v>0</v>
      </c>
      <c r="BL579" s="19" t="s">
        <v>250</v>
      </c>
      <c r="BM579" s="180" t="s">
        <v>792</v>
      </c>
    </row>
    <row r="580" s="2" customFormat="1" ht="16.5" customHeight="1">
      <c r="A580" s="38"/>
      <c r="B580" s="167"/>
      <c r="C580" s="168" t="s">
        <v>793</v>
      </c>
      <c r="D580" s="168" t="s">
        <v>138</v>
      </c>
      <c r="E580" s="169" t="s">
        <v>794</v>
      </c>
      <c r="F580" s="170" t="s">
        <v>795</v>
      </c>
      <c r="G580" s="171" t="s">
        <v>193</v>
      </c>
      <c r="H580" s="172">
        <v>1</v>
      </c>
      <c r="I580" s="173"/>
      <c r="J580" s="174">
        <f>ROUND(I580*H580,2)</f>
        <v>0</v>
      </c>
      <c r="K580" s="175"/>
      <c r="L580" s="39"/>
      <c r="M580" s="176" t="s">
        <v>1</v>
      </c>
      <c r="N580" s="177" t="s">
        <v>47</v>
      </c>
      <c r="O580" s="77"/>
      <c r="P580" s="178">
        <f>O580*H580</f>
        <v>0</v>
      </c>
      <c r="Q580" s="178">
        <v>0</v>
      </c>
      <c r="R580" s="178">
        <f>Q580*H580</f>
        <v>0</v>
      </c>
      <c r="S580" s="178">
        <v>0</v>
      </c>
      <c r="T580" s="179">
        <f>S580*H580</f>
        <v>0</v>
      </c>
      <c r="U580" s="38"/>
      <c r="V580" s="38"/>
      <c r="W580" s="38"/>
      <c r="X580" s="38"/>
      <c r="Y580" s="38"/>
      <c r="Z580" s="38"/>
      <c r="AA580" s="38"/>
      <c r="AB580" s="38"/>
      <c r="AC580" s="38"/>
      <c r="AD580" s="38"/>
      <c r="AE580" s="38"/>
      <c r="AR580" s="180" t="s">
        <v>250</v>
      </c>
      <c r="AT580" s="180" t="s">
        <v>138</v>
      </c>
      <c r="AU580" s="180" t="s">
        <v>89</v>
      </c>
      <c r="AY580" s="19" t="s">
        <v>135</v>
      </c>
      <c r="BE580" s="181">
        <f>IF(N580="základní",J580,0)</f>
        <v>0</v>
      </c>
      <c r="BF580" s="181">
        <f>IF(N580="snížená",J580,0)</f>
        <v>0</v>
      </c>
      <c r="BG580" s="181">
        <f>IF(N580="zákl. přenesená",J580,0)</f>
        <v>0</v>
      </c>
      <c r="BH580" s="181">
        <f>IF(N580="sníž. přenesená",J580,0)</f>
        <v>0</v>
      </c>
      <c r="BI580" s="181">
        <f>IF(N580="nulová",J580,0)</f>
        <v>0</v>
      </c>
      <c r="BJ580" s="19" t="s">
        <v>87</v>
      </c>
      <c r="BK580" s="181">
        <f>ROUND(I580*H580,2)</f>
        <v>0</v>
      </c>
      <c r="BL580" s="19" t="s">
        <v>250</v>
      </c>
      <c r="BM580" s="180" t="s">
        <v>796</v>
      </c>
    </row>
    <row r="581" s="13" customFormat="1">
      <c r="A581" s="13"/>
      <c r="B581" s="182"/>
      <c r="C581" s="13"/>
      <c r="D581" s="183" t="s">
        <v>144</v>
      </c>
      <c r="E581" s="184" t="s">
        <v>1</v>
      </c>
      <c r="F581" s="185" t="s">
        <v>797</v>
      </c>
      <c r="G581" s="13"/>
      <c r="H581" s="186">
        <v>1</v>
      </c>
      <c r="I581" s="187"/>
      <c r="J581" s="13"/>
      <c r="K581" s="13"/>
      <c r="L581" s="182"/>
      <c r="M581" s="188"/>
      <c r="N581" s="189"/>
      <c r="O581" s="189"/>
      <c r="P581" s="189"/>
      <c r="Q581" s="189"/>
      <c r="R581" s="189"/>
      <c r="S581" s="189"/>
      <c r="T581" s="190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184" t="s">
        <v>144</v>
      </c>
      <c r="AU581" s="184" t="s">
        <v>89</v>
      </c>
      <c r="AV581" s="13" t="s">
        <v>89</v>
      </c>
      <c r="AW581" s="13" t="s">
        <v>37</v>
      </c>
      <c r="AX581" s="13" t="s">
        <v>87</v>
      </c>
      <c r="AY581" s="184" t="s">
        <v>135</v>
      </c>
    </row>
    <row r="582" s="2" customFormat="1" ht="24.15" customHeight="1">
      <c r="A582" s="38"/>
      <c r="B582" s="167"/>
      <c r="C582" s="168" t="s">
        <v>798</v>
      </c>
      <c r="D582" s="168" t="s">
        <v>138</v>
      </c>
      <c r="E582" s="169" t="s">
        <v>799</v>
      </c>
      <c r="F582" s="170" t="s">
        <v>800</v>
      </c>
      <c r="G582" s="171" t="s">
        <v>549</v>
      </c>
      <c r="H582" s="225"/>
      <c r="I582" s="173"/>
      <c r="J582" s="174">
        <f>ROUND(I582*H582,2)</f>
        <v>0</v>
      </c>
      <c r="K582" s="175"/>
      <c r="L582" s="39"/>
      <c r="M582" s="176" t="s">
        <v>1</v>
      </c>
      <c r="N582" s="177" t="s">
        <v>47</v>
      </c>
      <c r="O582" s="77"/>
      <c r="P582" s="178">
        <f>O582*H582</f>
        <v>0</v>
      </c>
      <c r="Q582" s="178">
        <v>0</v>
      </c>
      <c r="R582" s="178">
        <f>Q582*H582</f>
        <v>0</v>
      </c>
      <c r="S582" s="178">
        <v>0</v>
      </c>
      <c r="T582" s="179">
        <f>S582*H582</f>
        <v>0</v>
      </c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R582" s="180" t="s">
        <v>250</v>
      </c>
      <c r="AT582" s="180" t="s">
        <v>138</v>
      </c>
      <c r="AU582" s="180" t="s">
        <v>89</v>
      </c>
      <c r="AY582" s="19" t="s">
        <v>135</v>
      </c>
      <c r="BE582" s="181">
        <f>IF(N582="základní",J582,0)</f>
        <v>0</v>
      </c>
      <c r="BF582" s="181">
        <f>IF(N582="snížená",J582,0)</f>
        <v>0</v>
      </c>
      <c r="BG582" s="181">
        <f>IF(N582="zákl. přenesená",J582,0)</f>
        <v>0</v>
      </c>
      <c r="BH582" s="181">
        <f>IF(N582="sníž. přenesená",J582,0)</f>
        <v>0</v>
      </c>
      <c r="BI582" s="181">
        <f>IF(N582="nulová",J582,0)</f>
        <v>0</v>
      </c>
      <c r="BJ582" s="19" t="s">
        <v>87</v>
      </c>
      <c r="BK582" s="181">
        <f>ROUND(I582*H582,2)</f>
        <v>0</v>
      </c>
      <c r="BL582" s="19" t="s">
        <v>250</v>
      </c>
      <c r="BM582" s="180" t="s">
        <v>801</v>
      </c>
    </row>
    <row r="583" s="12" customFormat="1" ht="22.8" customHeight="1">
      <c r="A583" s="12"/>
      <c r="B583" s="155"/>
      <c r="C583" s="12"/>
      <c r="D583" s="156" t="s">
        <v>81</v>
      </c>
      <c r="E583" s="165" t="s">
        <v>802</v>
      </c>
      <c r="F583" s="165" t="s">
        <v>803</v>
      </c>
      <c r="G583" s="12"/>
      <c r="H583" s="12"/>
      <c r="I583" s="158"/>
      <c r="J583" s="166">
        <f>BK583</f>
        <v>0</v>
      </c>
      <c r="K583" s="12"/>
      <c r="L583" s="155"/>
      <c r="M583" s="159"/>
      <c r="N583" s="160"/>
      <c r="O583" s="160"/>
      <c r="P583" s="161">
        <f>SUM(P584:P600)</f>
        <v>0</v>
      </c>
      <c r="Q583" s="160"/>
      <c r="R583" s="161">
        <f>SUM(R584:R600)</f>
        <v>0.034195320000000001</v>
      </c>
      <c r="S583" s="160"/>
      <c r="T583" s="162">
        <f>SUM(T584:T600)</f>
        <v>0</v>
      </c>
      <c r="U583" s="12"/>
      <c r="V583" s="12"/>
      <c r="W583" s="12"/>
      <c r="X583" s="12"/>
      <c r="Y583" s="12"/>
      <c r="Z583" s="12"/>
      <c r="AA583" s="12"/>
      <c r="AB583" s="12"/>
      <c r="AC583" s="12"/>
      <c r="AD583" s="12"/>
      <c r="AE583" s="12"/>
      <c r="AR583" s="156" t="s">
        <v>89</v>
      </c>
      <c r="AT583" s="163" t="s">
        <v>81</v>
      </c>
      <c r="AU583" s="163" t="s">
        <v>87</v>
      </c>
      <c r="AY583" s="156" t="s">
        <v>135</v>
      </c>
      <c r="BK583" s="164">
        <f>SUM(BK584:BK600)</f>
        <v>0</v>
      </c>
    </row>
    <row r="584" s="2" customFormat="1" ht="24.15" customHeight="1">
      <c r="A584" s="38"/>
      <c r="B584" s="167"/>
      <c r="C584" s="168" t="s">
        <v>804</v>
      </c>
      <c r="D584" s="168" t="s">
        <v>138</v>
      </c>
      <c r="E584" s="169" t="s">
        <v>805</v>
      </c>
      <c r="F584" s="170" t="s">
        <v>806</v>
      </c>
      <c r="G584" s="171" t="s">
        <v>156</v>
      </c>
      <c r="H584" s="172">
        <v>39.762</v>
      </c>
      <c r="I584" s="173"/>
      <c r="J584" s="174">
        <f>ROUND(I584*H584,2)</f>
        <v>0</v>
      </c>
      <c r="K584" s="175"/>
      <c r="L584" s="39"/>
      <c r="M584" s="176" t="s">
        <v>1</v>
      </c>
      <c r="N584" s="177" t="s">
        <v>47</v>
      </c>
      <c r="O584" s="77"/>
      <c r="P584" s="178">
        <f>O584*H584</f>
        <v>0</v>
      </c>
      <c r="Q584" s="178">
        <v>0.00013999999999999999</v>
      </c>
      <c r="R584" s="178">
        <f>Q584*H584</f>
        <v>0.0055666799999999992</v>
      </c>
      <c r="S584" s="178">
        <v>0</v>
      </c>
      <c r="T584" s="179">
        <f>S584*H584</f>
        <v>0</v>
      </c>
      <c r="U584" s="38"/>
      <c r="V584" s="38"/>
      <c r="W584" s="38"/>
      <c r="X584" s="38"/>
      <c r="Y584" s="38"/>
      <c r="Z584" s="38"/>
      <c r="AA584" s="38"/>
      <c r="AB584" s="38"/>
      <c r="AC584" s="38"/>
      <c r="AD584" s="38"/>
      <c r="AE584" s="38"/>
      <c r="AR584" s="180" t="s">
        <v>250</v>
      </c>
      <c r="AT584" s="180" t="s">
        <v>138</v>
      </c>
      <c r="AU584" s="180" t="s">
        <v>89</v>
      </c>
      <c r="AY584" s="19" t="s">
        <v>135</v>
      </c>
      <c r="BE584" s="181">
        <f>IF(N584="základní",J584,0)</f>
        <v>0</v>
      </c>
      <c r="BF584" s="181">
        <f>IF(N584="snížená",J584,0)</f>
        <v>0</v>
      </c>
      <c r="BG584" s="181">
        <f>IF(N584="zákl. přenesená",J584,0)</f>
        <v>0</v>
      </c>
      <c r="BH584" s="181">
        <f>IF(N584="sníž. přenesená",J584,0)</f>
        <v>0</v>
      </c>
      <c r="BI584" s="181">
        <f>IF(N584="nulová",J584,0)</f>
        <v>0</v>
      </c>
      <c r="BJ584" s="19" t="s">
        <v>87</v>
      </c>
      <c r="BK584" s="181">
        <f>ROUND(I584*H584,2)</f>
        <v>0</v>
      </c>
      <c r="BL584" s="19" t="s">
        <v>250</v>
      </c>
      <c r="BM584" s="180" t="s">
        <v>807</v>
      </c>
    </row>
    <row r="585" s="13" customFormat="1">
      <c r="A585" s="13"/>
      <c r="B585" s="182"/>
      <c r="C585" s="13"/>
      <c r="D585" s="183" t="s">
        <v>144</v>
      </c>
      <c r="E585" s="184" t="s">
        <v>1</v>
      </c>
      <c r="F585" s="185" t="s">
        <v>178</v>
      </c>
      <c r="G585" s="13"/>
      <c r="H585" s="186">
        <v>6.8200000000000003</v>
      </c>
      <c r="I585" s="187"/>
      <c r="J585" s="13"/>
      <c r="K585" s="13"/>
      <c r="L585" s="182"/>
      <c r="M585" s="188"/>
      <c r="N585" s="189"/>
      <c r="O585" s="189"/>
      <c r="P585" s="189"/>
      <c r="Q585" s="189"/>
      <c r="R585" s="189"/>
      <c r="S585" s="189"/>
      <c r="T585" s="190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184" t="s">
        <v>144</v>
      </c>
      <c r="AU585" s="184" t="s">
        <v>89</v>
      </c>
      <c r="AV585" s="13" t="s">
        <v>89</v>
      </c>
      <c r="AW585" s="13" t="s">
        <v>37</v>
      </c>
      <c r="AX585" s="13" t="s">
        <v>82</v>
      </c>
      <c r="AY585" s="184" t="s">
        <v>135</v>
      </c>
    </row>
    <row r="586" s="13" customFormat="1">
      <c r="A586" s="13"/>
      <c r="B586" s="182"/>
      <c r="C586" s="13"/>
      <c r="D586" s="183" t="s">
        <v>144</v>
      </c>
      <c r="E586" s="184" t="s">
        <v>1</v>
      </c>
      <c r="F586" s="185" t="s">
        <v>179</v>
      </c>
      <c r="G586" s="13"/>
      <c r="H586" s="186">
        <v>10.754</v>
      </c>
      <c r="I586" s="187"/>
      <c r="J586" s="13"/>
      <c r="K586" s="13"/>
      <c r="L586" s="182"/>
      <c r="M586" s="188"/>
      <c r="N586" s="189"/>
      <c r="O586" s="189"/>
      <c r="P586" s="189"/>
      <c r="Q586" s="189"/>
      <c r="R586" s="189"/>
      <c r="S586" s="189"/>
      <c r="T586" s="190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184" t="s">
        <v>144</v>
      </c>
      <c r="AU586" s="184" t="s">
        <v>89</v>
      </c>
      <c r="AV586" s="13" t="s">
        <v>89</v>
      </c>
      <c r="AW586" s="13" t="s">
        <v>37</v>
      </c>
      <c r="AX586" s="13" t="s">
        <v>82</v>
      </c>
      <c r="AY586" s="184" t="s">
        <v>135</v>
      </c>
    </row>
    <row r="587" s="13" customFormat="1">
      <c r="A587" s="13"/>
      <c r="B587" s="182"/>
      <c r="C587" s="13"/>
      <c r="D587" s="183" t="s">
        <v>144</v>
      </c>
      <c r="E587" s="184" t="s">
        <v>1</v>
      </c>
      <c r="F587" s="185" t="s">
        <v>180</v>
      </c>
      <c r="G587" s="13"/>
      <c r="H587" s="186">
        <v>11.004</v>
      </c>
      <c r="I587" s="187"/>
      <c r="J587" s="13"/>
      <c r="K587" s="13"/>
      <c r="L587" s="182"/>
      <c r="M587" s="188"/>
      <c r="N587" s="189"/>
      <c r="O587" s="189"/>
      <c r="P587" s="189"/>
      <c r="Q587" s="189"/>
      <c r="R587" s="189"/>
      <c r="S587" s="189"/>
      <c r="T587" s="190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184" t="s">
        <v>144</v>
      </c>
      <c r="AU587" s="184" t="s">
        <v>89</v>
      </c>
      <c r="AV587" s="13" t="s">
        <v>89</v>
      </c>
      <c r="AW587" s="13" t="s">
        <v>37</v>
      </c>
      <c r="AX587" s="13" t="s">
        <v>82</v>
      </c>
      <c r="AY587" s="184" t="s">
        <v>135</v>
      </c>
    </row>
    <row r="588" s="13" customFormat="1">
      <c r="A588" s="13"/>
      <c r="B588" s="182"/>
      <c r="C588" s="13"/>
      <c r="D588" s="183" t="s">
        <v>144</v>
      </c>
      <c r="E588" s="184" t="s">
        <v>1</v>
      </c>
      <c r="F588" s="185" t="s">
        <v>181</v>
      </c>
      <c r="G588" s="13"/>
      <c r="H588" s="186">
        <v>11.183999999999999</v>
      </c>
      <c r="I588" s="187"/>
      <c r="J588" s="13"/>
      <c r="K588" s="13"/>
      <c r="L588" s="182"/>
      <c r="M588" s="188"/>
      <c r="N588" s="189"/>
      <c r="O588" s="189"/>
      <c r="P588" s="189"/>
      <c r="Q588" s="189"/>
      <c r="R588" s="189"/>
      <c r="S588" s="189"/>
      <c r="T588" s="190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184" t="s">
        <v>144</v>
      </c>
      <c r="AU588" s="184" t="s">
        <v>89</v>
      </c>
      <c r="AV588" s="13" t="s">
        <v>89</v>
      </c>
      <c r="AW588" s="13" t="s">
        <v>37</v>
      </c>
      <c r="AX588" s="13" t="s">
        <v>82</v>
      </c>
      <c r="AY588" s="184" t="s">
        <v>135</v>
      </c>
    </row>
    <row r="589" s="14" customFormat="1">
      <c r="A589" s="14"/>
      <c r="B589" s="191"/>
      <c r="C589" s="14"/>
      <c r="D589" s="183" t="s">
        <v>144</v>
      </c>
      <c r="E589" s="192" t="s">
        <v>1</v>
      </c>
      <c r="F589" s="193" t="s">
        <v>153</v>
      </c>
      <c r="G589" s="14"/>
      <c r="H589" s="194">
        <v>39.761999999999993</v>
      </c>
      <c r="I589" s="195"/>
      <c r="J589" s="14"/>
      <c r="K589" s="14"/>
      <c r="L589" s="191"/>
      <c r="M589" s="196"/>
      <c r="N589" s="197"/>
      <c r="O589" s="197"/>
      <c r="P589" s="197"/>
      <c r="Q589" s="197"/>
      <c r="R589" s="197"/>
      <c r="S589" s="197"/>
      <c r="T589" s="198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192" t="s">
        <v>144</v>
      </c>
      <c r="AU589" s="192" t="s">
        <v>89</v>
      </c>
      <c r="AV589" s="14" t="s">
        <v>142</v>
      </c>
      <c r="AW589" s="14" t="s">
        <v>37</v>
      </c>
      <c r="AX589" s="14" t="s">
        <v>87</v>
      </c>
      <c r="AY589" s="192" t="s">
        <v>135</v>
      </c>
    </row>
    <row r="590" s="2" customFormat="1" ht="24.15" customHeight="1">
      <c r="A590" s="38"/>
      <c r="B590" s="167"/>
      <c r="C590" s="168" t="s">
        <v>808</v>
      </c>
      <c r="D590" s="168" t="s">
        <v>138</v>
      </c>
      <c r="E590" s="169" t="s">
        <v>809</v>
      </c>
      <c r="F590" s="170" t="s">
        <v>810</v>
      </c>
      <c r="G590" s="171" t="s">
        <v>156</v>
      </c>
      <c r="H590" s="172">
        <v>39.762</v>
      </c>
      <c r="I590" s="173"/>
      <c r="J590" s="174">
        <f>ROUND(I590*H590,2)</f>
        <v>0</v>
      </c>
      <c r="K590" s="175"/>
      <c r="L590" s="39"/>
      <c r="M590" s="176" t="s">
        <v>1</v>
      </c>
      <c r="N590" s="177" t="s">
        <v>47</v>
      </c>
      <c r="O590" s="77"/>
      <c r="P590" s="178">
        <f>O590*H590</f>
        <v>0</v>
      </c>
      <c r="Q590" s="178">
        <v>0.00072000000000000005</v>
      </c>
      <c r="R590" s="178">
        <f>Q590*H590</f>
        <v>0.028628640000000004</v>
      </c>
      <c r="S590" s="178">
        <v>0</v>
      </c>
      <c r="T590" s="179">
        <f>S590*H590</f>
        <v>0</v>
      </c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R590" s="180" t="s">
        <v>250</v>
      </c>
      <c r="AT590" s="180" t="s">
        <v>138</v>
      </c>
      <c r="AU590" s="180" t="s">
        <v>89</v>
      </c>
      <c r="AY590" s="19" t="s">
        <v>135</v>
      </c>
      <c r="BE590" s="181">
        <f>IF(N590="základní",J590,0)</f>
        <v>0</v>
      </c>
      <c r="BF590" s="181">
        <f>IF(N590="snížená",J590,0)</f>
        <v>0</v>
      </c>
      <c r="BG590" s="181">
        <f>IF(N590="zákl. přenesená",J590,0)</f>
        <v>0</v>
      </c>
      <c r="BH590" s="181">
        <f>IF(N590="sníž. přenesená",J590,0)</f>
        <v>0</v>
      </c>
      <c r="BI590" s="181">
        <f>IF(N590="nulová",J590,0)</f>
        <v>0</v>
      </c>
      <c r="BJ590" s="19" t="s">
        <v>87</v>
      </c>
      <c r="BK590" s="181">
        <f>ROUND(I590*H590,2)</f>
        <v>0</v>
      </c>
      <c r="BL590" s="19" t="s">
        <v>250</v>
      </c>
      <c r="BM590" s="180" t="s">
        <v>811</v>
      </c>
    </row>
    <row r="591" s="13" customFormat="1">
      <c r="A591" s="13"/>
      <c r="B591" s="182"/>
      <c r="C591" s="13"/>
      <c r="D591" s="183" t="s">
        <v>144</v>
      </c>
      <c r="E591" s="184" t="s">
        <v>1</v>
      </c>
      <c r="F591" s="185" t="s">
        <v>178</v>
      </c>
      <c r="G591" s="13"/>
      <c r="H591" s="186">
        <v>6.8200000000000003</v>
      </c>
      <c r="I591" s="187"/>
      <c r="J591" s="13"/>
      <c r="K591" s="13"/>
      <c r="L591" s="182"/>
      <c r="M591" s="188"/>
      <c r="N591" s="189"/>
      <c r="O591" s="189"/>
      <c r="P591" s="189"/>
      <c r="Q591" s="189"/>
      <c r="R591" s="189"/>
      <c r="S591" s="189"/>
      <c r="T591" s="190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184" t="s">
        <v>144</v>
      </c>
      <c r="AU591" s="184" t="s">
        <v>89</v>
      </c>
      <c r="AV591" s="13" t="s">
        <v>89</v>
      </c>
      <c r="AW591" s="13" t="s">
        <v>37</v>
      </c>
      <c r="AX591" s="13" t="s">
        <v>82</v>
      </c>
      <c r="AY591" s="184" t="s">
        <v>135</v>
      </c>
    </row>
    <row r="592" s="13" customFormat="1">
      <c r="A592" s="13"/>
      <c r="B592" s="182"/>
      <c r="C592" s="13"/>
      <c r="D592" s="183" t="s">
        <v>144</v>
      </c>
      <c r="E592" s="184" t="s">
        <v>1</v>
      </c>
      <c r="F592" s="185" t="s">
        <v>179</v>
      </c>
      <c r="G592" s="13"/>
      <c r="H592" s="186">
        <v>10.754</v>
      </c>
      <c r="I592" s="187"/>
      <c r="J592" s="13"/>
      <c r="K592" s="13"/>
      <c r="L592" s="182"/>
      <c r="M592" s="188"/>
      <c r="N592" s="189"/>
      <c r="O592" s="189"/>
      <c r="P592" s="189"/>
      <c r="Q592" s="189"/>
      <c r="R592" s="189"/>
      <c r="S592" s="189"/>
      <c r="T592" s="190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184" t="s">
        <v>144</v>
      </c>
      <c r="AU592" s="184" t="s">
        <v>89</v>
      </c>
      <c r="AV592" s="13" t="s">
        <v>89</v>
      </c>
      <c r="AW592" s="13" t="s">
        <v>37</v>
      </c>
      <c r="AX592" s="13" t="s">
        <v>82</v>
      </c>
      <c r="AY592" s="184" t="s">
        <v>135</v>
      </c>
    </row>
    <row r="593" s="13" customFormat="1">
      <c r="A593" s="13"/>
      <c r="B593" s="182"/>
      <c r="C593" s="13"/>
      <c r="D593" s="183" t="s">
        <v>144</v>
      </c>
      <c r="E593" s="184" t="s">
        <v>1</v>
      </c>
      <c r="F593" s="185" t="s">
        <v>180</v>
      </c>
      <c r="G593" s="13"/>
      <c r="H593" s="186">
        <v>11.004</v>
      </c>
      <c r="I593" s="187"/>
      <c r="J593" s="13"/>
      <c r="K593" s="13"/>
      <c r="L593" s="182"/>
      <c r="M593" s="188"/>
      <c r="N593" s="189"/>
      <c r="O593" s="189"/>
      <c r="P593" s="189"/>
      <c r="Q593" s="189"/>
      <c r="R593" s="189"/>
      <c r="S593" s="189"/>
      <c r="T593" s="190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184" t="s">
        <v>144</v>
      </c>
      <c r="AU593" s="184" t="s">
        <v>89</v>
      </c>
      <c r="AV593" s="13" t="s">
        <v>89</v>
      </c>
      <c r="AW593" s="13" t="s">
        <v>37</v>
      </c>
      <c r="AX593" s="13" t="s">
        <v>82</v>
      </c>
      <c r="AY593" s="184" t="s">
        <v>135</v>
      </c>
    </row>
    <row r="594" s="13" customFormat="1">
      <c r="A594" s="13"/>
      <c r="B594" s="182"/>
      <c r="C594" s="13"/>
      <c r="D594" s="183" t="s">
        <v>144</v>
      </c>
      <c r="E594" s="184" t="s">
        <v>1</v>
      </c>
      <c r="F594" s="185" t="s">
        <v>181</v>
      </c>
      <c r="G594" s="13"/>
      <c r="H594" s="186">
        <v>11.183999999999999</v>
      </c>
      <c r="I594" s="187"/>
      <c r="J594" s="13"/>
      <c r="K594" s="13"/>
      <c r="L594" s="182"/>
      <c r="M594" s="188"/>
      <c r="N594" s="189"/>
      <c r="O594" s="189"/>
      <c r="P594" s="189"/>
      <c r="Q594" s="189"/>
      <c r="R594" s="189"/>
      <c r="S594" s="189"/>
      <c r="T594" s="190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184" t="s">
        <v>144</v>
      </c>
      <c r="AU594" s="184" t="s">
        <v>89</v>
      </c>
      <c r="AV594" s="13" t="s">
        <v>89</v>
      </c>
      <c r="AW594" s="13" t="s">
        <v>37</v>
      </c>
      <c r="AX594" s="13" t="s">
        <v>82</v>
      </c>
      <c r="AY594" s="184" t="s">
        <v>135</v>
      </c>
    </row>
    <row r="595" s="14" customFormat="1">
      <c r="A595" s="14"/>
      <c r="B595" s="191"/>
      <c r="C595" s="14"/>
      <c r="D595" s="183" t="s">
        <v>144</v>
      </c>
      <c r="E595" s="192" t="s">
        <v>1</v>
      </c>
      <c r="F595" s="193" t="s">
        <v>153</v>
      </c>
      <c r="G595" s="14"/>
      <c r="H595" s="194">
        <v>39.761999999999993</v>
      </c>
      <c r="I595" s="195"/>
      <c r="J595" s="14"/>
      <c r="K595" s="14"/>
      <c r="L595" s="191"/>
      <c r="M595" s="196"/>
      <c r="N595" s="197"/>
      <c r="O595" s="197"/>
      <c r="P595" s="197"/>
      <c r="Q595" s="197"/>
      <c r="R595" s="197"/>
      <c r="S595" s="197"/>
      <c r="T595" s="198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192" t="s">
        <v>144</v>
      </c>
      <c r="AU595" s="192" t="s">
        <v>89</v>
      </c>
      <c r="AV595" s="14" t="s">
        <v>142</v>
      </c>
      <c r="AW595" s="14" t="s">
        <v>37</v>
      </c>
      <c r="AX595" s="14" t="s">
        <v>87</v>
      </c>
      <c r="AY595" s="192" t="s">
        <v>135</v>
      </c>
    </row>
    <row r="596" s="2" customFormat="1" ht="16.5" customHeight="1">
      <c r="A596" s="38"/>
      <c r="B596" s="167"/>
      <c r="C596" s="168" t="s">
        <v>812</v>
      </c>
      <c r="D596" s="168" t="s">
        <v>138</v>
      </c>
      <c r="E596" s="169" t="s">
        <v>813</v>
      </c>
      <c r="F596" s="170" t="s">
        <v>814</v>
      </c>
      <c r="G596" s="171" t="s">
        <v>236</v>
      </c>
      <c r="H596" s="172">
        <v>8.5</v>
      </c>
      <c r="I596" s="173"/>
      <c r="J596" s="174">
        <f>ROUND(I596*H596,2)</f>
        <v>0</v>
      </c>
      <c r="K596" s="175"/>
      <c r="L596" s="39"/>
      <c r="M596" s="176" t="s">
        <v>1</v>
      </c>
      <c r="N596" s="177" t="s">
        <v>47</v>
      </c>
      <c r="O596" s="77"/>
      <c r="P596" s="178">
        <f>O596*H596</f>
        <v>0</v>
      </c>
      <c r="Q596" s="178">
        <v>0</v>
      </c>
      <c r="R596" s="178">
        <f>Q596*H596</f>
        <v>0</v>
      </c>
      <c r="S596" s="178">
        <v>0</v>
      </c>
      <c r="T596" s="179">
        <f>S596*H596</f>
        <v>0</v>
      </c>
      <c r="U596" s="38"/>
      <c r="V596" s="38"/>
      <c r="W596" s="38"/>
      <c r="X596" s="38"/>
      <c r="Y596" s="38"/>
      <c r="Z596" s="38"/>
      <c r="AA596" s="38"/>
      <c r="AB596" s="38"/>
      <c r="AC596" s="38"/>
      <c r="AD596" s="38"/>
      <c r="AE596" s="38"/>
      <c r="AR596" s="180" t="s">
        <v>250</v>
      </c>
      <c r="AT596" s="180" t="s">
        <v>138</v>
      </c>
      <c r="AU596" s="180" t="s">
        <v>89</v>
      </c>
      <c r="AY596" s="19" t="s">
        <v>135</v>
      </c>
      <c r="BE596" s="181">
        <f>IF(N596="základní",J596,0)</f>
        <v>0</v>
      </c>
      <c r="BF596" s="181">
        <f>IF(N596="snížená",J596,0)</f>
        <v>0</v>
      </c>
      <c r="BG596" s="181">
        <f>IF(N596="zákl. přenesená",J596,0)</f>
        <v>0</v>
      </c>
      <c r="BH596" s="181">
        <f>IF(N596="sníž. přenesená",J596,0)</f>
        <v>0</v>
      </c>
      <c r="BI596" s="181">
        <f>IF(N596="nulová",J596,0)</f>
        <v>0</v>
      </c>
      <c r="BJ596" s="19" t="s">
        <v>87</v>
      </c>
      <c r="BK596" s="181">
        <f>ROUND(I596*H596,2)</f>
        <v>0</v>
      </c>
      <c r="BL596" s="19" t="s">
        <v>250</v>
      </c>
      <c r="BM596" s="180" t="s">
        <v>815</v>
      </c>
    </row>
    <row r="597" s="13" customFormat="1">
      <c r="A597" s="13"/>
      <c r="B597" s="182"/>
      <c r="C597" s="13"/>
      <c r="D597" s="183" t="s">
        <v>144</v>
      </c>
      <c r="E597" s="184" t="s">
        <v>1</v>
      </c>
      <c r="F597" s="185" t="s">
        <v>816</v>
      </c>
      <c r="G597" s="13"/>
      <c r="H597" s="186">
        <v>8.5</v>
      </c>
      <c r="I597" s="187"/>
      <c r="J597" s="13"/>
      <c r="K597" s="13"/>
      <c r="L597" s="182"/>
      <c r="M597" s="188"/>
      <c r="N597" s="189"/>
      <c r="O597" s="189"/>
      <c r="P597" s="189"/>
      <c r="Q597" s="189"/>
      <c r="R597" s="189"/>
      <c r="S597" s="189"/>
      <c r="T597" s="190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184" t="s">
        <v>144</v>
      </c>
      <c r="AU597" s="184" t="s">
        <v>89</v>
      </c>
      <c r="AV597" s="13" t="s">
        <v>89</v>
      </c>
      <c r="AW597" s="13" t="s">
        <v>37</v>
      </c>
      <c r="AX597" s="13" t="s">
        <v>87</v>
      </c>
      <c r="AY597" s="184" t="s">
        <v>135</v>
      </c>
    </row>
    <row r="598" s="2" customFormat="1" ht="16.5" customHeight="1">
      <c r="A598" s="38"/>
      <c r="B598" s="167"/>
      <c r="C598" s="168" t="s">
        <v>817</v>
      </c>
      <c r="D598" s="168" t="s">
        <v>138</v>
      </c>
      <c r="E598" s="169" t="s">
        <v>818</v>
      </c>
      <c r="F598" s="170" t="s">
        <v>819</v>
      </c>
      <c r="G598" s="171" t="s">
        <v>193</v>
      </c>
      <c r="H598" s="172">
        <v>1</v>
      </c>
      <c r="I598" s="173"/>
      <c r="J598" s="174">
        <f>ROUND(I598*H598,2)</f>
        <v>0</v>
      </c>
      <c r="K598" s="175"/>
      <c r="L598" s="39"/>
      <c r="M598" s="176" t="s">
        <v>1</v>
      </c>
      <c r="N598" s="177" t="s">
        <v>47</v>
      </c>
      <c r="O598" s="77"/>
      <c r="P598" s="178">
        <f>O598*H598</f>
        <v>0</v>
      </c>
      <c r="Q598" s="178">
        <v>0</v>
      </c>
      <c r="R598" s="178">
        <f>Q598*H598</f>
        <v>0</v>
      </c>
      <c r="S598" s="178">
        <v>0</v>
      </c>
      <c r="T598" s="179">
        <f>S598*H598</f>
        <v>0</v>
      </c>
      <c r="U598" s="38"/>
      <c r="V598" s="38"/>
      <c r="W598" s="38"/>
      <c r="X598" s="38"/>
      <c r="Y598" s="38"/>
      <c r="Z598" s="38"/>
      <c r="AA598" s="38"/>
      <c r="AB598" s="38"/>
      <c r="AC598" s="38"/>
      <c r="AD598" s="38"/>
      <c r="AE598" s="38"/>
      <c r="AR598" s="180" t="s">
        <v>250</v>
      </c>
      <c r="AT598" s="180" t="s">
        <v>138</v>
      </c>
      <c r="AU598" s="180" t="s">
        <v>89</v>
      </c>
      <c r="AY598" s="19" t="s">
        <v>135</v>
      </c>
      <c r="BE598" s="181">
        <f>IF(N598="základní",J598,0)</f>
        <v>0</v>
      </c>
      <c r="BF598" s="181">
        <f>IF(N598="snížená",J598,0)</f>
        <v>0</v>
      </c>
      <c r="BG598" s="181">
        <f>IF(N598="zákl. přenesená",J598,0)</f>
        <v>0</v>
      </c>
      <c r="BH598" s="181">
        <f>IF(N598="sníž. přenesená",J598,0)</f>
        <v>0</v>
      </c>
      <c r="BI598" s="181">
        <f>IF(N598="nulová",J598,0)</f>
        <v>0</v>
      </c>
      <c r="BJ598" s="19" t="s">
        <v>87</v>
      </c>
      <c r="BK598" s="181">
        <f>ROUND(I598*H598,2)</f>
        <v>0</v>
      </c>
      <c r="BL598" s="19" t="s">
        <v>250</v>
      </c>
      <c r="BM598" s="180" t="s">
        <v>820</v>
      </c>
    </row>
    <row r="599" s="13" customFormat="1">
      <c r="A599" s="13"/>
      <c r="B599" s="182"/>
      <c r="C599" s="13"/>
      <c r="D599" s="183" t="s">
        <v>144</v>
      </c>
      <c r="E599" s="184" t="s">
        <v>1</v>
      </c>
      <c r="F599" s="185" t="s">
        <v>797</v>
      </c>
      <c r="G599" s="13"/>
      <c r="H599" s="186">
        <v>1</v>
      </c>
      <c r="I599" s="187"/>
      <c r="J599" s="13"/>
      <c r="K599" s="13"/>
      <c r="L599" s="182"/>
      <c r="M599" s="188"/>
      <c r="N599" s="189"/>
      <c r="O599" s="189"/>
      <c r="P599" s="189"/>
      <c r="Q599" s="189"/>
      <c r="R599" s="189"/>
      <c r="S599" s="189"/>
      <c r="T599" s="190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184" t="s">
        <v>144</v>
      </c>
      <c r="AU599" s="184" t="s">
        <v>89</v>
      </c>
      <c r="AV599" s="13" t="s">
        <v>89</v>
      </c>
      <c r="AW599" s="13" t="s">
        <v>37</v>
      </c>
      <c r="AX599" s="13" t="s">
        <v>87</v>
      </c>
      <c r="AY599" s="184" t="s">
        <v>135</v>
      </c>
    </row>
    <row r="600" s="2" customFormat="1" ht="16.5" customHeight="1">
      <c r="A600" s="38"/>
      <c r="B600" s="167"/>
      <c r="C600" s="168" t="s">
        <v>821</v>
      </c>
      <c r="D600" s="168" t="s">
        <v>138</v>
      </c>
      <c r="E600" s="169" t="s">
        <v>822</v>
      </c>
      <c r="F600" s="170" t="s">
        <v>823</v>
      </c>
      <c r="G600" s="171" t="s">
        <v>193</v>
      </c>
      <c r="H600" s="172">
        <v>1</v>
      </c>
      <c r="I600" s="173"/>
      <c r="J600" s="174">
        <f>ROUND(I600*H600,2)</f>
        <v>0</v>
      </c>
      <c r="K600" s="175"/>
      <c r="L600" s="39"/>
      <c r="M600" s="176" t="s">
        <v>1</v>
      </c>
      <c r="N600" s="177" t="s">
        <v>47</v>
      </c>
      <c r="O600" s="77"/>
      <c r="P600" s="178">
        <f>O600*H600</f>
        <v>0</v>
      </c>
      <c r="Q600" s="178">
        <v>0</v>
      </c>
      <c r="R600" s="178">
        <f>Q600*H600</f>
        <v>0</v>
      </c>
      <c r="S600" s="178">
        <v>0</v>
      </c>
      <c r="T600" s="179">
        <f>S600*H600</f>
        <v>0</v>
      </c>
      <c r="U600" s="38"/>
      <c r="V600" s="38"/>
      <c r="W600" s="38"/>
      <c r="X600" s="38"/>
      <c r="Y600" s="38"/>
      <c r="Z600" s="38"/>
      <c r="AA600" s="38"/>
      <c r="AB600" s="38"/>
      <c r="AC600" s="38"/>
      <c r="AD600" s="38"/>
      <c r="AE600" s="38"/>
      <c r="AR600" s="180" t="s">
        <v>250</v>
      </c>
      <c r="AT600" s="180" t="s">
        <v>138</v>
      </c>
      <c r="AU600" s="180" t="s">
        <v>89</v>
      </c>
      <c r="AY600" s="19" t="s">
        <v>135</v>
      </c>
      <c r="BE600" s="181">
        <f>IF(N600="základní",J600,0)</f>
        <v>0</v>
      </c>
      <c r="BF600" s="181">
        <f>IF(N600="snížená",J600,0)</f>
        <v>0</v>
      </c>
      <c r="BG600" s="181">
        <f>IF(N600="zákl. přenesená",J600,0)</f>
        <v>0</v>
      </c>
      <c r="BH600" s="181">
        <f>IF(N600="sníž. přenesená",J600,0)</f>
        <v>0</v>
      </c>
      <c r="BI600" s="181">
        <f>IF(N600="nulová",J600,0)</f>
        <v>0</v>
      </c>
      <c r="BJ600" s="19" t="s">
        <v>87</v>
      </c>
      <c r="BK600" s="181">
        <f>ROUND(I600*H600,2)</f>
        <v>0</v>
      </c>
      <c r="BL600" s="19" t="s">
        <v>250</v>
      </c>
      <c r="BM600" s="180" t="s">
        <v>824</v>
      </c>
    </row>
    <row r="601" s="12" customFormat="1" ht="25.92" customHeight="1">
      <c r="A601" s="12"/>
      <c r="B601" s="155"/>
      <c r="C601" s="12"/>
      <c r="D601" s="156" t="s">
        <v>81</v>
      </c>
      <c r="E601" s="157" t="s">
        <v>825</v>
      </c>
      <c r="F601" s="157" t="s">
        <v>826</v>
      </c>
      <c r="G601" s="12"/>
      <c r="H601" s="12"/>
      <c r="I601" s="158"/>
      <c r="J601" s="143">
        <f>BK601</f>
        <v>0</v>
      </c>
      <c r="K601" s="12"/>
      <c r="L601" s="155"/>
      <c r="M601" s="159"/>
      <c r="N601" s="160"/>
      <c r="O601" s="160"/>
      <c r="P601" s="161">
        <f>P602+P605+P607+P609+P612</f>
        <v>0</v>
      </c>
      <c r="Q601" s="160"/>
      <c r="R601" s="161">
        <f>R602+R605+R607+R609+R612</f>
        <v>0</v>
      </c>
      <c r="S601" s="160"/>
      <c r="T601" s="162">
        <f>T602+T605+T607+T609+T612</f>
        <v>0</v>
      </c>
      <c r="U601" s="12"/>
      <c r="V601" s="12"/>
      <c r="W601" s="12"/>
      <c r="X601" s="12"/>
      <c r="Y601" s="12"/>
      <c r="Z601" s="12"/>
      <c r="AA601" s="12"/>
      <c r="AB601" s="12"/>
      <c r="AC601" s="12"/>
      <c r="AD601" s="12"/>
      <c r="AE601" s="12"/>
      <c r="AR601" s="156" t="s">
        <v>165</v>
      </c>
      <c r="AT601" s="163" t="s">
        <v>81</v>
      </c>
      <c r="AU601" s="163" t="s">
        <v>82</v>
      </c>
      <c r="AY601" s="156" t="s">
        <v>135</v>
      </c>
      <c r="BK601" s="164">
        <f>BK602+BK605+BK607+BK609+BK612</f>
        <v>0</v>
      </c>
    </row>
    <row r="602" s="12" customFormat="1" ht="22.8" customHeight="1">
      <c r="A602" s="12"/>
      <c r="B602" s="155"/>
      <c r="C602" s="12"/>
      <c r="D602" s="156" t="s">
        <v>81</v>
      </c>
      <c r="E602" s="165" t="s">
        <v>827</v>
      </c>
      <c r="F602" s="165" t="s">
        <v>828</v>
      </c>
      <c r="G602" s="12"/>
      <c r="H602" s="12"/>
      <c r="I602" s="158"/>
      <c r="J602" s="166">
        <f>BK602</f>
        <v>0</v>
      </c>
      <c r="K602" s="12"/>
      <c r="L602" s="155"/>
      <c r="M602" s="159"/>
      <c r="N602" s="160"/>
      <c r="O602" s="160"/>
      <c r="P602" s="161">
        <f>SUM(P603:P604)</f>
        <v>0</v>
      </c>
      <c r="Q602" s="160"/>
      <c r="R602" s="161">
        <f>SUM(R603:R604)</f>
        <v>0</v>
      </c>
      <c r="S602" s="160"/>
      <c r="T602" s="162">
        <f>SUM(T603:T604)</f>
        <v>0</v>
      </c>
      <c r="U602" s="12"/>
      <c r="V602" s="12"/>
      <c r="W602" s="12"/>
      <c r="X602" s="12"/>
      <c r="Y602" s="12"/>
      <c r="Z602" s="12"/>
      <c r="AA602" s="12"/>
      <c r="AB602" s="12"/>
      <c r="AC602" s="12"/>
      <c r="AD602" s="12"/>
      <c r="AE602" s="12"/>
      <c r="AR602" s="156" t="s">
        <v>165</v>
      </c>
      <c r="AT602" s="163" t="s">
        <v>81</v>
      </c>
      <c r="AU602" s="163" t="s">
        <v>87</v>
      </c>
      <c r="AY602" s="156" t="s">
        <v>135</v>
      </c>
      <c r="BK602" s="164">
        <f>SUM(BK603:BK604)</f>
        <v>0</v>
      </c>
    </row>
    <row r="603" s="2" customFormat="1" ht="16.5" customHeight="1">
      <c r="A603" s="38"/>
      <c r="B603" s="167"/>
      <c r="C603" s="168" t="s">
        <v>829</v>
      </c>
      <c r="D603" s="168" t="s">
        <v>138</v>
      </c>
      <c r="E603" s="169" t="s">
        <v>830</v>
      </c>
      <c r="F603" s="170" t="s">
        <v>831</v>
      </c>
      <c r="G603" s="171" t="s">
        <v>193</v>
      </c>
      <c r="H603" s="172">
        <v>1</v>
      </c>
      <c r="I603" s="173"/>
      <c r="J603" s="174">
        <f>ROUND(I603*H603,2)</f>
        <v>0</v>
      </c>
      <c r="K603" s="175"/>
      <c r="L603" s="39"/>
      <c r="M603" s="176" t="s">
        <v>1</v>
      </c>
      <c r="N603" s="177" t="s">
        <v>47</v>
      </c>
      <c r="O603" s="77"/>
      <c r="P603" s="178">
        <f>O603*H603</f>
        <v>0</v>
      </c>
      <c r="Q603" s="178">
        <v>0</v>
      </c>
      <c r="R603" s="178">
        <f>Q603*H603</f>
        <v>0</v>
      </c>
      <c r="S603" s="178">
        <v>0</v>
      </c>
      <c r="T603" s="179">
        <f>S603*H603</f>
        <v>0</v>
      </c>
      <c r="U603" s="38"/>
      <c r="V603" s="38"/>
      <c r="W603" s="38"/>
      <c r="X603" s="38"/>
      <c r="Y603" s="38"/>
      <c r="Z603" s="38"/>
      <c r="AA603" s="38"/>
      <c r="AB603" s="38"/>
      <c r="AC603" s="38"/>
      <c r="AD603" s="38"/>
      <c r="AE603" s="38"/>
      <c r="AR603" s="180" t="s">
        <v>832</v>
      </c>
      <c r="AT603" s="180" t="s">
        <v>138</v>
      </c>
      <c r="AU603" s="180" t="s">
        <v>89</v>
      </c>
      <c r="AY603" s="19" t="s">
        <v>135</v>
      </c>
      <c r="BE603" s="181">
        <f>IF(N603="základní",J603,0)</f>
        <v>0</v>
      </c>
      <c r="BF603" s="181">
        <f>IF(N603="snížená",J603,0)</f>
        <v>0</v>
      </c>
      <c r="BG603" s="181">
        <f>IF(N603="zákl. přenesená",J603,0)</f>
        <v>0</v>
      </c>
      <c r="BH603" s="181">
        <f>IF(N603="sníž. přenesená",J603,0)</f>
        <v>0</v>
      </c>
      <c r="BI603" s="181">
        <f>IF(N603="nulová",J603,0)</f>
        <v>0</v>
      </c>
      <c r="BJ603" s="19" t="s">
        <v>87</v>
      </c>
      <c r="BK603" s="181">
        <f>ROUND(I603*H603,2)</f>
        <v>0</v>
      </c>
      <c r="BL603" s="19" t="s">
        <v>832</v>
      </c>
      <c r="BM603" s="180" t="s">
        <v>833</v>
      </c>
    </row>
    <row r="604" s="2" customFormat="1" ht="16.5" customHeight="1">
      <c r="A604" s="38"/>
      <c r="B604" s="167"/>
      <c r="C604" s="168" t="s">
        <v>834</v>
      </c>
      <c r="D604" s="168" t="s">
        <v>138</v>
      </c>
      <c r="E604" s="169" t="s">
        <v>835</v>
      </c>
      <c r="F604" s="170" t="s">
        <v>836</v>
      </c>
      <c r="G604" s="171" t="s">
        <v>193</v>
      </c>
      <c r="H604" s="172">
        <v>1</v>
      </c>
      <c r="I604" s="173"/>
      <c r="J604" s="174">
        <f>ROUND(I604*H604,2)</f>
        <v>0</v>
      </c>
      <c r="K604" s="175"/>
      <c r="L604" s="39"/>
      <c r="M604" s="176" t="s">
        <v>1</v>
      </c>
      <c r="N604" s="177" t="s">
        <v>47</v>
      </c>
      <c r="O604" s="77"/>
      <c r="P604" s="178">
        <f>O604*H604</f>
        <v>0</v>
      </c>
      <c r="Q604" s="178">
        <v>0</v>
      </c>
      <c r="R604" s="178">
        <f>Q604*H604</f>
        <v>0</v>
      </c>
      <c r="S604" s="178">
        <v>0</v>
      </c>
      <c r="T604" s="179">
        <f>S604*H604</f>
        <v>0</v>
      </c>
      <c r="U604" s="38"/>
      <c r="V604" s="38"/>
      <c r="W604" s="38"/>
      <c r="X604" s="38"/>
      <c r="Y604" s="38"/>
      <c r="Z604" s="38"/>
      <c r="AA604" s="38"/>
      <c r="AB604" s="38"/>
      <c r="AC604" s="38"/>
      <c r="AD604" s="38"/>
      <c r="AE604" s="38"/>
      <c r="AR604" s="180" t="s">
        <v>832</v>
      </c>
      <c r="AT604" s="180" t="s">
        <v>138</v>
      </c>
      <c r="AU604" s="180" t="s">
        <v>89</v>
      </c>
      <c r="AY604" s="19" t="s">
        <v>135</v>
      </c>
      <c r="BE604" s="181">
        <f>IF(N604="základní",J604,0)</f>
        <v>0</v>
      </c>
      <c r="BF604" s="181">
        <f>IF(N604="snížená",J604,0)</f>
        <v>0</v>
      </c>
      <c r="BG604" s="181">
        <f>IF(N604="zákl. přenesená",J604,0)</f>
        <v>0</v>
      </c>
      <c r="BH604" s="181">
        <f>IF(N604="sníž. přenesená",J604,0)</f>
        <v>0</v>
      </c>
      <c r="BI604" s="181">
        <f>IF(N604="nulová",J604,0)</f>
        <v>0</v>
      </c>
      <c r="BJ604" s="19" t="s">
        <v>87</v>
      </c>
      <c r="BK604" s="181">
        <f>ROUND(I604*H604,2)</f>
        <v>0</v>
      </c>
      <c r="BL604" s="19" t="s">
        <v>832</v>
      </c>
      <c r="BM604" s="180" t="s">
        <v>837</v>
      </c>
    </row>
    <row r="605" s="12" customFormat="1" ht="22.8" customHeight="1">
      <c r="A605" s="12"/>
      <c r="B605" s="155"/>
      <c r="C605" s="12"/>
      <c r="D605" s="156" t="s">
        <v>81</v>
      </c>
      <c r="E605" s="165" t="s">
        <v>838</v>
      </c>
      <c r="F605" s="165" t="s">
        <v>839</v>
      </c>
      <c r="G605" s="12"/>
      <c r="H605" s="12"/>
      <c r="I605" s="158"/>
      <c r="J605" s="166">
        <f>BK605</f>
        <v>0</v>
      </c>
      <c r="K605" s="12"/>
      <c r="L605" s="155"/>
      <c r="M605" s="159"/>
      <c r="N605" s="160"/>
      <c r="O605" s="160"/>
      <c r="P605" s="161">
        <f>P606</f>
        <v>0</v>
      </c>
      <c r="Q605" s="160"/>
      <c r="R605" s="161">
        <f>R606</f>
        <v>0</v>
      </c>
      <c r="S605" s="160"/>
      <c r="T605" s="162">
        <f>T606</f>
        <v>0</v>
      </c>
      <c r="U605" s="12"/>
      <c r="V605" s="12"/>
      <c r="W605" s="12"/>
      <c r="X605" s="12"/>
      <c r="Y605" s="12"/>
      <c r="Z605" s="12"/>
      <c r="AA605" s="12"/>
      <c r="AB605" s="12"/>
      <c r="AC605" s="12"/>
      <c r="AD605" s="12"/>
      <c r="AE605" s="12"/>
      <c r="AR605" s="156" t="s">
        <v>165</v>
      </c>
      <c r="AT605" s="163" t="s">
        <v>81</v>
      </c>
      <c r="AU605" s="163" t="s">
        <v>87</v>
      </c>
      <c r="AY605" s="156" t="s">
        <v>135</v>
      </c>
      <c r="BK605" s="164">
        <f>BK606</f>
        <v>0</v>
      </c>
    </row>
    <row r="606" s="2" customFormat="1" ht="16.5" customHeight="1">
      <c r="A606" s="38"/>
      <c r="B606" s="167"/>
      <c r="C606" s="168" t="s">
        <v>840</v>
      </c>
      <c r="D606" s="168" t="s">
        <v>138</v>
      </c>
      <c r="E606" s="169" t="s">
        <v>841</v>
      </c>
      <c r="F606" s="170" t="s">
        <v>839</v>
      </c>
      <c r="G606" s="171" t="s">
        <v>549</v>
      </c>
      <c r="H606" s="225"/>
      <c r="I606" s="173"/>
      <c r="J606" s="174">
        <f>ROUND(I606*H606,2)</f>
        <v>0</v>
      </c>
      <c r="K606" s="175"/>
      <c r="L606" s="39"/>
      <c r="M606" s="176" t="s">
        <v>1</v>
      </c>
      <c r="N606" s="177" t="s">
        <v>47</v>
      </c>
      <c r="O606" s="77"/>
      <c r="P606" s="178">
        <f>O606*H606</f>
        <v>0</v>
      </c>
      <c r="Q606" s="178">
        <v>0</v>
      </c>
      <c r="R606" s="178">
        <f>Q606*H606</f>
        <v>0</v>
      </c>
      <c r="S606" s="178">
        <v>0</v>
      </c>
      <c r="T606" s="179">
        <f>S606*H606</f>
        <v>0</v>
      </c>
      <c r="U606" s="38"/>
      <c r="V606" s="38"/>
      <c r="W606" s="38"/>
      <c r="X606" s="38"/>
      <c r="Y606" s="38"/>
      <c r="Z606" s="38"/>
      <c r="AA606" s="38"/>
      <c r="AB606" s="38"/>
      <c r="AC606" s="38"/>
      <c r="AD606" s="38"/>
      <c r="AE606" s="38"/>
      <c r="AR606" s="180" t="s">
        <v>832</v>
      </c>
      <c r="AT606" s="180" t="s">
        <v>138</v>
      </c>
      <c r="AU606" s="180" t="s">
        <v>89</v>
      </c>
      <c r="AY606" s="19" t="s">
        <v>135</v>
      </c>
      <c r="BE606" s="181">
        <f>IF(N606="základní",J606,0)</f>
        <v>0</v>
      </c>
      <c r="BF606" s="181">
        <f>IF(N606="snížená",J606,0)</f>
        <v>0</v>
      </c>
      <c r="BG606" s="181">
        <f>IF(N606="zákl. přenesená",J606,0)</f>
        <v>0</v>
      </c>
      <c r="BH606" s="181">
        <f>IF(N606="sníž. přenesená",J606,0)</f>
        <v>0</v>
      </c>
      <c r="BI606" s="181">
        <f>IF(N606="nulová",J606,0)</f>
        <v>0</v>
      </c>
      <c r="BJ606" s="19" t="s">
        <v>87</v>
      </c>
      <c r="BK606" s="181">
        <f>ROUND(I606*H606,2)</f>
        <v>0</v>
      </c>
      <c r="BL606" s="19" t="s">
        <v>832</v>
      </c>
      <c r="BM606" s="180" t="s">
        <v>842</v>
      </c>
    </row>
    <row r="607" s="12" customFormat="1" ht="22.8" customHeight="1">
      <c r="A607" s="12"/>
      <c r="B607" s="155"/>
      <c r="C607" s="12"/>
      <c r="D607" s="156" t="s">
        <v>81</v>
      </c>
      <c r="E607" s="165" t="s">
        <v>843</v>
      </c>
      <c r="F607" s="165" t="s">
        <v>844</v>
      </c>
      <c r="G607" s="12"/>
      <c r="H607" s="12"/>
      <c r="I607" s="158"/>
      <c r="J607" s="166">
        <f>BK607</f>
        <v>0</v>
      </c>
      <c r="K607" s="12"/>
      <c r="L607" s="155"/>
      <c r="M607" s="159"/>
      <c r="N607" s="160"/>
      <c r="O607" s="160"/>
      <c r="P607" s="161">
        <f>P608</f>
        <v>0</v>
      </c>
      <c r="Q607" s="160"/>
      <c r="R607" s="161">
        <f>R608</f>
        <v>0</v>
      </c>
      <c r="S607" s="160"/>
      <c r="T607" s="162">
        <f>T608</f>
        <v>0</v>
      </c>
      <c r="U607" s="12"/>
      <c r="V607" s="12"/>
      <c r="W607" s="12"/>
      <c r="X607" s="12"/>
      <c r="Y607" s="12"/>
      <c r="Z607" s="12"/>
      <c r="AA607" s="12"/>
      <c r="AB607" s="12"/>
      <c r="AC607" s="12"/>
      <c r="AD607" s="12"/>
      <c r="AE607" s="12"/>
      <c r="AR607" s="156" t="s">
        <v>165</v>
      </c>
      <c r="AT607" s="163" t="s">
        <v>81</v>
      </c>
      <c r="AU607" s="163" t="s">
        <v>87</v>
      </c>
      <c r="AY607" s="156" t="s">
        <v>135</v>
      </c>
      <c r="BK607" s="164">
        <f>BK608</f>
        <v>0</v>
      </c>
    </row>
    <row r="608" s="2" customFormat="1" ht="16.5" customHeight="1">
      <c r="A608" s="38"/>
      <c r="B608" s="167"/>
      <c r="C608" s="168" t="s">
        <v>845</v>
      </c>
      <c r="D608" s="168" t="s">
        <v>138</v>
      </c>
      <c r="E608" s="169" t="s">
        <v>846</v>
      </c>
      <c r="F608" s="170" t="s">
        <v>847</v>
      </c>
      <c r="G608" s="171" t="s">
        <v>549</v>
      </c>
      <c r="H608" s="225"/>
      <c r="I608" s="173"/>
      <c r="J608" s="174">
        <f>ROUND(I608*H608,2)</f>
        <v>0</v>
      </c>
      <c r="K608" s="175"/>
      <c r="L608" s="39"/>
      <c r="M608" s="176" t="s">
        <v>1</v>
      </c>
      <c r="N608" s="177" t="s">
        <v>47</v>
      </c>
      <c r="O608" s="77"/>
      <c r="P608" s="178">
        <f>O608*H608</f>
        <v>0</v>
      </c>
      <c r="Q608" s="178">
        <v>0</v>
      </c>
      <c r="R608" s="178">
        <f>Q608*H608</f>
        <v>0</v>
      </c>
      <c r="S608" s="178">
        <v>0</v>
      </c>
      <c r="T608" s="179">
        <f>S608*H608</f>
        <v>0</v>
      </c>
      <c r="U608" s="38"/>
      <c r="V608" s="38"/>
      <c r="W608" s="38"/>
      <c r="X608" s="38"/>
      <c r="Y608" s="38"/>
      <c r="Z608" s="38"/>
      <c r="AA608" s="38"/>
      <c r="AB608" s="38"/>
      <c r="AC608" s="38"/>
      <c r="AD608" s="38"/>
      <c r="AE608" s="38"/>
      <c r="AR608" s="180" t="s">
        <v>832</v>
      </c>
      <c r="AT608" s="180" t="s">
        <v>138</v>
      </c>
      <c r="AU608" s="180" t="s">
        <v>89</v>
      </c>
      <c r="AY608" s="19" t="s">
        <v>135</v>
      </c>
      <c r="BE608" s="181">
        <f>IF(N608="základní",J608,0)</f>
        <v>0</v>
      </c>
      <c r="BF608" s="181">
        <f>IF(N608="snížená",J608,0)</f>
        <v>0</v>
      </c>
      <c r="BG608" s="181">
        <f>IF(N608="zákl. přenesená",J608,0)</f>
        <v>0</v>
      </c>
      <c r="BH608" s="181">
        <f>IF(N608="sníž. přenesená",J608,0)</f>
        <v>0</v>
      </c>
      <c r="BI608" s="181">
        <f>IF(N608="nulová",J608,0)</f>
        <v>0</v>
      </c>
      <c r="BJ608" s="19" t="s">
        <v>87</v>
      </c>
      <c r="BK608" s="181">
        <f>ROUND(I608*H608,2)</f>
        <v>0</v>
      </c>
      <c r="BL608" s="19" t="s">
        <v>832</v>
      </c>
      <c r="BM608" s="180" t="s">
        <v>848</v>
      </c>
    </row>
    <row r="609" s="12" customFormat="1" ht="22.8" customHeight="1">
      <c r="A609" s="12"/>
      <c r="B609" s="155"/>
      <c r="C609" s="12"/>
      <c r="D609" s="156" t="s">
        <v>81</v>
      </c>
      <c r="E609" s="165" t="s">
        <v>849</v>
      </c>
      <c r="F609" s="165" t="s">
        <v>850</v>
      </c>
      <c r="G609" s="12"/>
      <c r="H609" s="12"/>
      <c r="I609" s="158"/>
      <c r="J609" s="166">
        <f>BK609</f>
        <v>0</v>
      </c>
      <c r="K609" s="12"/>
      <c r="L609" s="155"/>
      <c r="M609" s="159"/>
      <c r="N609" s="160"/>
      <c r="O609" s="160"/>
      <c r="P609" s="161">
        <f>SUM(P610:P611)</f>
        <v>0</v>
      </c>
      <c r="Q609" s="160"/>
      <c r="R609" s="161">
        <f>SUM(R610:R611)</f>
        <v>0</v>
      </c>
      <c r="S609" s="160"/>
      <c r="T609" s="162">
        <f>SUM(T610:T611)</f>
        <v>0</v>
      </c>
      <c r="U609" s="12"/>
      <c r="V609" s="12"/>
      <c r="W609" s="12"/>
      <c r="X609" s="12"/>
      <c r="Y609" s="12"/>
      <c r="Z609" s="12"/>
      <c r="AA609" s="12"/>
      <c r="AB609" s="12"/>
      <c r="AC609" s="12"/>
      <c r="AD609" s="12"/>
      <c r="AE609" s="12"/>
      <c r="AR609" s="156" t="s">
        <v>165</v>
      </c>
      <c r="AT609" s="163" t="s">
        <v>81</v>
      </c>
      <c r="AU609" s="163" t="s">
        <v>87</v>
      </c>
      <c r="AY609" s="156" t="s">
        <v>135</v>
      </c>
      <c r="BK609" s="164">
        <f>SUM(BK610:BK611)</f>
        <v>0</v>
      </c>
    </row>
    <row r="610" s="2" customFormat="1" ht="16.5" customHeight="1">
      <c r="A610" s="38"/>
      <c r="B610" s="167"/>
      <c r="C610" s="168" t="s">
        <v>851</v>
      </c>
      <c r="D610" s="168" t="s">
        <v>138</v>
      </c>
      <c r="E610" s="169" t="s">
        <v>852</v>
      </c>
      <c r="F610" s="170" t="s">
        <v>853</v>
      </c>
      <c r="G610" s="171" t="s">
        <v>549</v>
      </c>
      <c r="H610" s="225"/>
      <c r="I610" s="173"/>
      <c r="J610" s="174">
        <f>ROUND(I610*H610,2)</f>
        <v>0</v>
      </c>
      <c r="K610" s="175"/>
      <c r="L610" s="39"/>
      <c r="M610" s="176" t="s">
        <v>1</v>
      </c>
      <c r="N610" s="177" t="s">
        <v>47</v>
      </c>
      <c r="O610" s="77"/>
      <c r="P610" s="178">
        <f>O610*H610</f>
        <v>0</v>
      </c>
      <c r="Q610" s="178">
        <v>0</v>
      </c>
      <c r="R610" s="178">
        <f>Q610*H610</f>
        <v>0</v>
      </c>
      <c r="S610" s="178">
        <v>0</v>
      </c>
      <c r="T610" s="179">
        <f>S610*H610</f>
        <v>0</v>
      </c>
      <c r="U610" s="38"/>
      <c r="V610" s="38"/>
      <c r="W610" s="38"/>
      <c r="X610" s="38"/>
      <c r="Y610" s="38"/>
      <c r="Z610" s="38"/>
      <c r="AA610" s="38"/>
      <c r="AB610" s="38"/>
      <c r="AC610" s="38"/>
      <c r="AD610" s="38"/>
      <c r="AE610" s="38"/>
      <c r="AR610" s="180" t="s">
        <v>832</v>
      </c>
      <c r="AT610" s="180" t="s">
        <v>138</v>
      </c>
      <c r="AU610" s="180" t="s">
        <v>89</v>
      </c>
      <c r="AY610" s="19" t="s">
        <v>135</v>
      </c>
      <c r="BE610" s="181">
        <f>IF(N610="základní",J610,0)</f>
        <v>0</v>
      </c>
      <c r="BF610" s="181">
        <f>IF(N610="snížená",J610,0)</f>
        <v>0</v>
      </c>
      <c r="BG610" s="181">
        <f>IF(N610="zákl. přenesená",J610,0)</f>
        <v>0</v>
      </c>
      <c r="BH610" s="181">
        <f>IF(N610="sníž. přenesená",J610,0)</f>
        <v>0</v>
      </c>
      <c r="BI610" s="181">
        <f>IF(N610="nulová",J610,0)</f>
        <v>0</v>
      </c>
      <c r="BJ610" s="19" t="s">
        <v>87</v>
      </c>
      <c r="BK610" s="181">
        <f>ROUND(I610*H610,2)</f>
        <v>0</v>
      </c>
      <c r="BL610" s="19" t="s">
        <v>832</v>
      </c>
      <c r="BM610" s="180" t="s">
        <v>854</v>
      </c>
    </row>
    <row r="611" s="2" customFormat="1" ht="16.5" customHeight="1">
      <c r="A611" s="38"/>
      <c r="B611" s="167"/>
      <c r="C611" s="168" t="s">
        <v>855</v>
      </c>
      <c r="D611" s="168" t="s">
        <v>138</v>
      </c>
      <c r="E611" s="169" t="s">
        <v>856</v>
      </c>
      <c r="F611" s="170" t="s">
        <v>857</v>
      </c>
      <c r="G611" s="171" t="s">
        <v>549</v>
      </c>
      <c r="H611" s="225"/>
      <c r="I611" s="173"/>
      <c r="J611" s="174">
        <f>ROUND(I611*H611,2)</f>
        <v>0</v>
      </c>
      <c r="K611" s="175"/>
      <c r="L611" s="39"/>
      <c r="M611" s="176" t="s">
        <v>1</v>
      </c>
      <c r="N611" s="177" t="s">
        <v>47</v>
      </c>
      <c r="O611" s="77"/>
      <c r="P611" s="178">
        <f>O611*H611</f>
        <v>0</v>
      </c>
      <c r="Q611" s="178">
        <v>0</v>
      </c>
      <c r="R611" s="178">
        <f>Q611*H611</f>
        <v>0</v>
      </c>
      <c r="S611" s="178">
        <v>0</v>
      </c>
      <c r="T611" s="179">
        <f>S611*H611</f>
        <v>0</v>
      </c>
      <c r="U611" s="38"/>
      <c r="V611" s="38"/>
      <c r="W611" s="38"/>
      <c r="X611" s="38"/>
      <c r="Y611" s="38"/>
      <c r="Z611" s="38"/>
      <c r="AA611" s="38"/>
      <c r="AB611" s="38"/>
      <c r="AC611" s="38"/>
      <c r="AD611" s="38"/>
      <c r="AE611" s="38"/>
      <c r="AR611" s="180" t="s">
        <v>832</v>
      </c>
      <c r="AT611" s="180" t="s">
        <v>138</v>
      </c>
      <c r="AU611" s="180" t="s">
        <v>89</v>
      </c>
      <c r="AY611" s="19" t="s">
        <v>135</v>
      </c>
      <c r="BE611" s="181">
        <f>IF(N611="základní",J611,0)</f>
        <v>0</v>
      </c>
      <c r="BF611" s="181">
        <f>IF(N611="snížená",J611,0)</f>
        <v>0</v>
      </c>
      <c r="BG611" s="181">
        <f>IF(N611="zákl. přenesená",J611,0)</f>
        <v>0</v>
      </c>
      <c r="BH611" s="181">
        <f>IF(N611="sníž. přenesená",J611,0)</f>
        <v>0</v>
      </c>
      <c r="BI611" s="181">
        <f>IF(N611="nulová",J611,0)</f>
        <v>0</v>
      </c>
      <c r="BJ611" s="19" t="s">
        <v>87</v>
      </c>
      <c r="BK611" s="181">
        <f>ROUND(I611*H611,2)</f>
        <v>0</v>
      </c>
      <c r="BL611" s="19" t="s">
        <v>832</v>
      </c>
      <c r="BM611" s="180" t="s">
        <v>858</v>
      </c>
    </row>
    <row r="612" s="12" customFormat="1" ht="22.8" customHeight="1">
      <c r="A612" s="12"/>
      <c r="B612" s="155"/>
      <c r="C612" s="12"/>
      <c r="D612" s="156" t="s">
        <v>81</v>
      </c>
      <c r="E612" s="165" t="s">
        <v>859</v>
      </c>
      <c r="F612" s="165" t="s">
        <v>860</v>
      </c>
      <c r="G612" s="12"/>
      <c r="H612" s="12"/>
      <c r="I612" s="158"/>
      <c r="J612" s="166">
        <f>BK612</f>
        <v>0</v>
      </c>
      <c r="K612" s="12"/>
      <c r="L612" s="155"/>
      <c r="M612" s="159"/>
      <c r="N612" s="160"/>
      <c r="O612" s="160"/>
      <c r="P612" s="161">
        <f>P613</f>
        <v>0</v>
      </c>
      <c r="Q612" s="160"/>
      <c r="R612" s="161">
        <f>R613</f>
        <v>0</v>
      </c>
      <c r="S612" s="160"/>
      <c r="T612" s="162">
        <f>T613</f>
        <v>0</v>
      </c>
      <c r="U612" s="12"/>
      <c r="V612" s="12"/>
      <c r="W612" s="12"/>
      <c r="X612" s="12"/>
      <c r="Y612" s="12"/>
      <c r="Z612" s="12"/>
      <c r="AA612" s="12"/>
      <c r="AB612" s="12"/>
      <c r="AC612" s="12"/>
      <c r="AD612" s="12"/>
      <c r="AE612" s="12"/>
      <c r="AR612" s="156" t="s">
        <v>165</v>
      </c>
      <c r="AT612" s="163" t="s">
        <v>81</v>
      </c>
      <c r="AU612" s="163" t="s">
        <v>87</v>
      </c>
      <c r="AY612" s="156" t="s">
        <v>135</v>
      </c>
      <c r="BK612" s="164">
        <f>BK613</f>
        <v>0</v>
      </c>
    </row>
    <row r="613" s="2" customFormat="1" ht="16.5" customHeight="1">
      <c r="A613" s="38"/>
      <c r="B613" s="167"/>
      <c r="C613" s="168" t="s">
        <v>861</v>
      </c>
      <c r="D613" s="168" t="s">
        <v>138</v>
      </c>
      <c r="E613" s="169" t="s">
        <v>862</v>
      </c>
      <c r="F613" s="170" t="s">
        <v>863</v>
      </c>
      <c r="G613" s="171" t="s">
        <v>549</v>
      </c>
      <c r="H613" s="225"/>
      <c r="I613" s="173"/>
      <c r="J613" s="174">
        <f>ROUND(I613*H613,2)</f>
        <v>0</v>
      </c>
      <c r="K613" s="175"/>
      <c r="L613" s="39"/>
      <c r="M613" s="176" t="s">
        <v>1</v>
      </c>
      <c r="N613" s="177" t="s">
        <v>47</v>
      </c>
      <c r="O613" s="77"/>
      <c r="P613" s="178">
        <f>O613*H613</f>
        <v>0</v>
      </c>
      <c r="Q613" s="178">
        <v>0</v>
      </c>
      <c r="R613" s="178">
        <f>Q613*H613</f>
        <v>0</v>
      </c>
      <c r="S613" s="178">
        <v>0</v>
      </c>
      <c r="T613" s="179">
        <f>S613*H613</f>
        <v>0</v>
      </c>
      <c r="U613" s="38"/>
      <c r="V613" s="38"/>
      <c r="W613" s="38"/>
      <c r="X613" s="38"/>
      <c r="Y613" s="38"/>
      <c r="Z613" s="38"/>
      <c r="AA613" s="38"/>
      <c r="AB613" s="38"/>
      <c r="AC613" s="38"/>
      <c r="AD613" s="38"/>
      <c r="AE613" s="38"/>
      <c r="AR613" s="180" t="s">
        <v>832</v>
      </c>
      <c r="AT613" s="180" t="s">
        <v>138</v>
      </c>
      <c r="AU613" s="180" t="s">
        <v>89</v>
      </c>
      <c r="AY613" s="19" t="s">
        <v>135</v>
      </c>
      <c r="BE613" s="181">
        <f>IF(N613="základní",J613,0)</f>
        <v>0</v>
      </c>
      <c r="BF613" s="181">
        <f>IF(N613="snížená",J613,0)</f>
        <v>0</v>
      </c>
      <c r="BG613" s="181">
        <f>IF(N613="zákl. přenesená",J613,0)</f>
        <v>0</v>
      </c>
      <c r="BH613" s="181">
        <f>IF(N613="sníž. přenesená",J613,0)</f>
        <v>0</v>
      </c>
      <c r="BI613" s="181">
        <f>IF(N613="nulová",J613,0)</f>
        <v>0</v>
      </c>
      <c r="BJ613" s="19" t="s">
        <v>87</v>
      </c>
      <c r="BK613" s="181">
        <f>ROUND(I613*H613,2)</f>
        <v>0</v>
      </c>
      <c r="BL613" s="19" t="s">
        <v>832</v>
      </c>
      <c r="BM613" s="180" t="s">
        <v>864</v>
      </c>
    </row>
    <row r="614" s="2" customFormat="1" ht="49.92" customHeight="1">
      <c r="A614" s="38"/>
      <c r="B614" s="39"/>
      <c r="C614" s="38"/>
      <c r="D614" s="38"/>
      <c r="E614" s="157" t="s">
        <v>865</v>
      </c>
      <c r="F614" s="157" t="s">
        <v>866</v>
      </c>
      <c r="G614" s="38"/>
      <c r="H614" s="38"/>
      <c r="I614" s="38"/>
      <c r="J614" s="143">
        <f>BK614</f>
        <v>0</v>
      </c>
      <c r="K614" s="38"/>
      <c r="L614" s="39"/>
      <c r="M614" s="226"/>
      <c r="N614" s="227"/>
      <c r="O614" s="77"/>
      <c r="P614" s="77"/>
      <c r="Q614" s="77"/>
      <c r="R614" s="77"/>
      <c r="S614" s="77"/>
      <c r="T614" s="78"/>
      <c r="U614" s="38"/>
      <c r="V614" s="38"/>
      <c r="W614" s="38"/>
      <c r="X614" s="38"/>
      <c r="Y614" s="38"/>
      <c r="Z614" s="38"/>
      <c r="AA614" s="38"/>
      <c r="AB614" s="38"/>
      <c r="AC614" s="38"/>
      <c r="AD614" s="38"/>
      <c r="AE614" s="38"/>
      <c r="AT614" s="19" t="s">
        <v>81</v>
      </c>
      <c r="AU614" s="19" t="s">
        <v>82</v>
      </c>
      <c r="AY614" s="19" t="s">
        <v>867</v>
      </c>
      <c r="BK614" s="181">
        <f>SUM(BK615:BK634)</f>
        <v>0</v>
      </c>
    </row>
    <row r="615" s="2" customFormat="1" ht="16.32" customHeight="1">
      <c r="A615" s="38"/>
      <c r="B615" s="39"/>
      <c r="C615" s="228" t="s">
        <v>1</v>
      </c>
      <c r="D615" s="228" t="s">
        <v>138</v>
      </c>
      <c r="E615" s="229" t="s">
        <v>1</v>
      </c>
      <c r="F615" s="230" t="s">
        <v>1</v>
      </c>
      <c r="G615" s="231" t="s">
        <v>1</v>
      </c>
      <c r="H615" s="232"/>
      <c r="I615" s="233"/>
      <c r="J615" s="234">
        <f>BK615</f>
        <v>0</v>
      </c>
      <c r="K615" s="235"/>
      <c r="L615" s="39"/>
      <c r="M615" s="236" t="s">
        <v>1</v>
      </c>
      <c r="N615" s="237" t="s">
        <v>47</v>
      </c>
      <c r="O615" s="77"/>
      <c r="P615" s="77"/>
      <c r="Q615" s="77"/>
      <c r="R615" s="77"/>
      <c r="S615" s="77"/>
      <c r="T615" s="78"/>
      <c r="U615" s="38"/>
      <c r="V615" s="38"/>
      <c r="W615" s="38"/>
      <c r="X615" s="38"/>
      <c r="Y615" s="38"/>
      <c r="Z615" s="38"/>
      <c r="AA615" s="38"/>
      <c r="AB615" s="38"/>
      <c r="AC615" s="38"/>
      <c r="AD615" s="38"/>
      <c r="AE615" s="38"/>
      <c r="AT615" s="19" t="s">
        <v>867</v>
      </c>
      <c r="AU615" s="19" t="s">
        <v>87</v>
      </c>
      <c r="AY615" s="19" t="s">
        <v>867</v>
      </c>
      <c r="BE615" s="181">
        <f>IF(N615="základní",J615,0)</f>
        <v>0</v>
      </c>
      <c r="BF615" s="181">
        <f>IF(N615="snížená",J615,0)</f>
        <v>0</v>
      </c>
      <c r="BG615" s="181">
        <f>IF(N615="zákl. přenesená",J615,0)</f>
        <v>0</v>
      </c>
      <c r="BH615" s="181">
        <f>IF(N615="sníž. přenesená",J615,0)</f>
        <v>0</v>
      </c>
      <c r="BI615" s="181">
        <f>IF(N615="nulová",J615,0)</f>
        <v>0</v>
      </c>
      <c r="BJ615" s="19" t="s">
        <v>87</v>
      </c>
      <c r="BK615" s="181">
        <f>I615*H615</f>
        <v>0</v>
      </c>
    </row>
    <row r="616" s="2" customFormat="1" ht="16.32" customHeight="1">
      <c r="A616" s="38"/>
      <c r="B616" s="39"/>
      <c r="C616" s="228" t="s">
        <v>1</v>
      </c>
      <c r="D616" s="228" t="s">
        <v>138</v>
      </c>
      <c r="E616" s="229" t="s">
        <v>1</v>
      </c>
      <c r="F616" s="230" t="s">
        <v>1</v>
      </c>
      <c r="G616" s="231" t="s">
        <v>1</v>
      </c>
      <c r="H616" s="232"/>
      <c r="I616" s="233"/>
      <c r="J616" s="234">
        <f>BK616</f>
        <v>0</v>
      </c>
      <c r="K616" s="235"/>
      <c r="L616" s="39"/>
      <c r="M616" s="236" t="s">
        <v>1</v>
      </c>
      <c r="N616" s="237" t="s">
        <v>47</v>
      </c>
      <c r="O616" s="77"/>
      <c r="P616" s="77"/>
      <c r="Q616" s="77"/>
      <c r="R616" s="77"/>
      <c r="S616" s="77"/>
      <c r="T616" s="78"/>
      <c r="U616" s="38"/>
      <c r="V616" s="38"/>
      <c r="W616" s="38"/>
      <c r="X616" s="38"/>
      <c r="Y616" s="38"/>
      <c r="Z616" s="38"/>
      <c r="AA616" s="38"/>
      <c r="AB616" s="38"/>
      <c r="AC616" s="38"/>
      <c r="AD616" s="38"/>
      <c r="AE616" s="38"/>
      <c r="AT616" s="19" t="s">
        <v>867</v>
      </c>
      <c r="AU616" s="19" t="s">
        <v>87</v>
      </c>
      <c r="AY616" s="19" t="s">
        <v>867</v>
      </c>
      <c r="BE616" s="181">
        <f>IF(N616="základní",J616,0)</f>
        <v>0</v>
      </c>
      <c r="BF616" s="181">
        <f>IF(N616="snížená",J616,0)</f>
        <v>0</v>
      </c>
      <c r="BG616" s="181">
        <f>IF(N616="zákl. přenesená",J616,0)</f>
        <v>0</v>
      </c>
      <c r="BH616" s="181">
        <f>IF(N616="sníž. přenesená",J616,0)</f>
        <v>0</v>
      </c>
      <c r="BI616" s="181">
        <f>IF(N616="nulová",J616,0)</f>
        <v>0</v>
      </c>
      <c r="BJ616" s="19" t="s">
        <v>87</v>
      </c>
      <c r="BK616" s="181">
        <f>I616*H616</f>
        <v>0</v>
      </c>
    </row>
    <row r="617" s="2" customFormat="1" ht="16.32" customHeight="1">
      <c r="A617" s="38"/>
      <c r="B617" s="39"/>
      <c r="C617" s="228" t="s">
        <v>1</v>
      </c>
      <c r="D617" s="228" t="s">
        <v>138</v>
      </c>
      <c r="E617" s="229" t="s">
        <v>1</v>
      </c>
      <c r="F617" s="230" t="s">
        <v>1</v>
      </c>
      <c r="G617" s="231" t="s">
        <v>1</v>
      </c>
      <c r="H617" s="232"/>
      <c r="I617" s="233"/>
      <c r="J617" s="234">
        <f>BK617</f>
        <v>0</v>
      </c>
      <c r="K617" s="235"/>
      <c r="L617" s="39"/>
      <c r="M617" s="236" t="s">
        <v>1</v>
      </c>
      <c r="N617" s="237" t="s">
        <v>47</v>
      </c>
      <c r="O617" s="77"/>
      <c r="P617" s="77"/>
      <c r="Q617" s="77"/>
      <c r="R617" s="77"/>
      <c r="S617" s="77"/>
      <c r="T617" s="78"/>
      <c r="U617" s="38"/>
      <c r="V617" s="38"/>
      <c r="W617" s="38"/>
      <c r="X617" s="38"/>
      <c r="Y617" s="38"/>
      <c r="Z617" s="38"/>
      <c r="AA617" s="38"/>
      <c r="AB617" s="38"/>
      <c r="AC617" s="38"/>
      <c r="AD617" s="38"/>
      <c r="AE617" s="38"/>
      <c r="AT617" s="19" t="s">
        <v>867</v>
      </c>
      <c r="AU617" s="19" t="s">
        <v>87</v>
      </c>
      <c r="AY617" s="19" t="s">
        <v>867</v>
      </c>
      <c r="BE617" s="181">
        <f>IF(N617="základní",J617,0)</f>
        <v>0</v>
      </c>
      <c r="BF617" s="181">
        <f>IF(N617="snížená",J617,0)</f>
        <v>0</v>
      </c>
      <c r="BG617" s="181">
        <f>IF(N617="zákl. přenesená",J617,0)</f>
        <v>0</v>
      </c>
      <c r="BH617" s="181">
        <f>IF(N617="sníž. přenesená",J617,0)</f>
        <v>0</v>
      </c>
      <c r="BI617" s="181">
        <f>IF(N617="nulová",J617,0)</f>
        <v>0</v>
      </c>
      <c r="BJ617" s="19" t="s">
        <v>87</v>
      </c>
      <c r="BK617" s="181">
        <f>I617*H617</f>
        <v>0</v>
      </c>
    </row>
    <row r="618" s="2" customFormat="1" ht="16.32" customHeight="1">
      <c r="A618" s="38"/>
      <c r="B618" s="39"/>
      <c r="C618" s="228" t="s">
        <v>1</v>
      </c>
      <c r="D618" s="228" t="s">
        <v>138</v>
      </c>
      <c r="E618" s="229" t="s">
        <v>1</v>
      </c>
      <c r="F618" s="230" t="s">
        <v>1</v>
      </c>
      <c r="G618" s="231" t="s">
        <v>1</v>
      </c>
      <c r="H618" s="232"/>
      <c r="I618" s="233"/>
      <c r="J618" s="234">
        <f>BK618</f>
        <v>0</v>
      </c>
      <c r="K618" s="235"/>
      <c r="L618" s="39"/>
      <c r="M618" s="236" t="s">
        <v>1</v>
      </c>
      <c r="N618" s="237" t="s">
        <v>47</v>
      </c>
      <c r="O618" s="77"/>
      <c r="P618" s="77"/>
      <c r="Q618" s="77"/>
      <c r="R618" s="77"/>
      <c r="S618" s="77"/>
      <c r="T618" s="78"/>
      <c r="U618" s="38"/>
      <c r="V618" s="38"/>
      <c r="W618" s="38"/>
      <c r="X618" s="38"/>
      <c r="Y618" s="38"/>
      <c r="Z618" s="38"/>
      <c r="AA618" s="38"/>
      <c r="AB618" s="38"/>
      <c r="AC618" s="38"/>
      <c r="AD618" s="38"/>
      <c r="AE618" s="38"/>
      <c r="AT618" s="19" t="s">
        <v>867</v>
      </c>
      <c r="AU618" s="19" t="s">
        <v>87</v>
      </c>
      <c r="AY618" s="19" t="s">
        <v>867</v>
      </c>
      <c r="BE618" s="181">
        <f>IF(N618="základní",J618,0)</f>
        <v>0</v>
      </c>
      <c r="BF618" s="181">
        <f>IF(N618="snížená",J618,0)</f>
        <v>0</v>
      </c>
      <c r="BG618" s="181">
        <f>IF(N618="zákl. přenesená",J618,0)</f>
        <v>0</v>
      </c>
      <c r="BH618" s="181">
        <f>IF(N618="sníž. přenesená",J618,0)</f>
        <v>0</v>
      </c>
      <c r="BI618" s="181">
        <f>IF(N618="nulová",J618,0)</f>
        <v>0</v>
      </c>
      <c r="BJ618" s="19" t="s">
        <v>87</v>
      </c>
      <c r="BK618" s="181">
        <f>I618*H618</f>
        <v>0</v>
      </c>
    </row>
    <row r="619" s="2" customFormat="1" ht="16.32" customHeight="1">
      <c r="A619" s="38"/>
      <c r="B619" s="39"/>
      <c r="C619" s="228" t="s">
        <v>1</v>
      </c>
      <c r="D619" s="228" t="s">
        <v>138</v>
      </c>
      <c r="E619" s="229" t="s">
        <v>1</v>
      </c>
      <c r="F619" s="230" t="s">
        <v>1</v>
      </c>
      <c r="G619" s="231" t="s">
        <v>1</v>
      </c>
      <c r="H619" s="232"/>
      <c r="I619" s="233"/>
      <c r="J619" s="234">
        <f>BK619</f>
        <v>0</v>
      </c>
      <c r="K619" s="235"/>
      <c r="L619" s="39"/>
      <c r="M619" s="236" t="s">
        <v>1</v>
      </c>
      <c r="N619" s="237" t="s">
        <v>47</v>
      </c>
      <c r="O619" s="77"/>
      <c r="P619" s="77"/>
      <c r="Q619" s="77"/>
      <c r="R619" s="77"/>
      <c r="S619" s="77"/>
      <c r="T619" s="78"/>
      <c r="U619" s="38"/>
      <c r="V619" s="38"/>
      <c r="W619" s="38"/>
      <c r="X619" s="38"/>
      <c r="Y619" s="38"/>
      <c r="Z619" s="38"/>
      <c r="AA619" s="38"/>
      <c r="AB619" s="38"/>
      <c r="AC619" s="38"/>
      <c r="AD619" s="38"/>
      <c r="AE619" s="38"/>
      <c r="AT619" s="19" t="s">
        <v>867</v>
      </c>
      <c r="AU619" s="19" t="s">
        <v>87</v>
      </c>
      <c r="AY619" s="19" t="s">
        <v>867</v>
      </c>
      <c r="BE619" s="181">
        <f>IF(N619="základní",J619,0)</f>
        <v>0</v>
      </c>
      <c r="BF619" s="181">
        <f>IF(N619="snížená",J619,0)</f>
        <v>0</v>
      </c>
      <c r="BG619" s="181">
        <f>IF(N619="zákl. přenesená",J619,0)</f>
        <v>0</v>
      </c>
      <c r="BH619" s="181">
        <f>IF(N619="sníž. přenesená",J619,0)</f>
        <v>0</v>
      </c>
      <c r="BI619" s="181">
        <f>IF(N619="nulová",J619,0)</f>
        <v>0</v>
      </c>
      <c r="BJ619" s="19" t="s">
        <v>87</v>
      </c>
      <c r="BK619" s="181">
        <f>I619*H619</f>
        <v>0</v>
      </c>
    </row>
    <row r="620" s="2" customFormat="1" ht="16.32" customHeight="1">
      <c r="A620" s="38"/>
      <c r="B620" s="39"/>
      <c r="C620" s="228" t="s">
        <v>1</v>
      </c>
      <c r="D620" s="228" t="s">
        <v>138</v>
      </c>
      <c r="E620" s="229" t="s">
        <v>1</v>
      </c>
      <c r="F620" s="230" t="s">
        <v>1</v>
      </c>
      <c r="G620" s="231" t="s">
        <v>1</v>
      </c>
      <c r="H620" s="232"/>
      <c r="I620" s="233"/>
      <c r="J620" s="234">
        <f>BK620</f>
        <v>0</v>
      </c>
      <c r="K620" s="235"/>
      <c r="L620" s="39"/>
      <c r="M620" s="236" t="s">
        <v>1</v>
      </c>
      <c r="N620" s="237" t="s">
        <v>47</v>
      </c>
      <c r="O620" s="77"/>
      <c r="P620" s="77"/>
      <c r="Q620" s="77"/>
      <c r="R620" s="77"/>
      <c r="S620" s="77"/>
      <c r="T620" s="78"/>
      <c r="U620" s="38"/>
      <c r="V620" s="38"/>
      <c r="W620" s="38"/>
      <c r="X620" s="38"/>
      <c r="Y620" s="38"/>
      <c r="Z620" s="38"/>
      <c r="AA620" s="38"/>
      <c r="AB620" s="38"/>
      <c r="AC620" s="38"/>
      <c r="AD620" s="38"/>
      <c r="AE620" s="38"/>
      <c r="AT620" s="19" t="s">
        <v>867</v>
      </c>
      <c r="AU620" s="19" t="s">
        <v>87</v>
      </c>
      <c r="AY620" s="19" t="s">
        <v>867</v>
      </c>
      <c r="BE620" s="181">
        <f>IF(N620="základní",J620,0)</f>
        <v>0</v>
      </c>
      <c r="BF620" s="181">
        <f>IF(N620="snížená",J620,0)</f>
        <v>0</v>
      </c>
      <c r="BG620" s="181">
        <f>IF(N620="zákl. přenesená",J620,0)</f>
        <v>0</v>
      </c>
      <c r="BH620" s="181">
        <f>IF(N620="sníž. přenesená",J620,0)</f>
        <v>0</v>
      </c>
      <c r="BI620" s="181">
        <f>IF(N620="nulová",J620,0)</f>
        <v>0</v>
      </c>
      <c r="BJ620" s="19" t="s">
        <v>87</v>
      </c>
      <c r="BK620" s="181">
        <f>I620*H620</f>
        <v>0</v>
      </c>
    </row>
    <row r="621" s="2" customFormat="1" ht="16.32" customHeight="1">
      <c r="A621" s="38"/>
      <c r="B621" s="39"/>
      <c r="C621" s="228" t="s">
        <v>1</v>
      </c>
      <c r="D621" s="228" t="s">
        <v>138</v>
      </c>
      <c r="E621" s="229" t="s">
        <v>1</v>
      </c>
      <c r="F621" s="230" t="s">
        <v>1</v>
      </c>
      <c r="G621" s="231" t="s">
        <v>1</v>
      </c>
      <c r="H621" s="232"/>
      <c r="I621" s="233"/>
      <c r="J621" s="234">
        <f>BK621</f>
        <v>0</v>
      </c>
      <c r="K621" s="235"/>
      <c r="L621" s="39"/>
      <c r="M621" s="236" t="s">
        <v>1</v>
      </c>
      <c r="N621" s="237" t="s">
        <v>47</v>
      </c>
      <c r="O621" s="77"/>
      <c r="P621" s="77"/>
      <c r="Q621" s="77"/>
      <c r="R621" s="77"/>
      <c r="S621" s="77"/>
      <c r="T621" s="78"/>
      <c r="U621" s="38"/>
      <c r="V621" s="38"/>
      <c r="W621" s="38"/>
      <c r="X621" s="38"/>
      <c r="Y621" s="38"/>
      <c r="Z621" s="38"/>
      <c r="AA621" s="38"/>
      <c r="AB621" s="38"/>
      <c r="AC621" s="38"/>
      <c r="AD621" s="38"/>
      <c r="AE621" s="38"/>
      <c r="AT621" s="19" t="s">
        <v>867</v>
      </c>
      <c r="AU621" s="19" t="s">
        <v>87</v>
      </c>
      <c r="AY621" s="19" t="s">
        <v>867</v>
      </c>
      <c r="BE621" s="181">
        <f>IF(N621="základní",J621,0)</f>
        <v>0</v>
      </c>
      <c r="BF621" s="181">
        <f>IF(N621="snížená",J621,0)</f>
        <v>0</v>
      </c>
      <c r="BG621" s="181">
        <f>IF(N621="zákl. přenesená",J621,0)</f>
        <v>0</v>
      </c>
      <c r="BH621" s="181">
        <f>IF(N621="sníž. přenesená",J621,0)</f>
        <v>0</v>
      </c>
      <c r="BI621" s="181">
        <f>IF(N621="nulová",J621,0)</f>
        <v>0</v>
      </c>
      <c r="BJ621" s="19" t="s">
        <v>87</v>
      </c>
      <c r="BK621" s="181">
        <f>I621*H621</f>
        <v>0</v>
      </c>
    </row>
    <row r="622" s="2" customFormat="1" ht="16.32" customHeight="1">
      <c r="A622" s="38"/>
      <c r="B622" s="39"/>
      <c r="C622" s="228" t="s">
        <v>1</v>
      </c>
      <c r="D622" s="228" t="s">
        <v>138</v>
      </c>
      <c r="E622" s="229" t="s">
        <v>1</v>
      </c>
      <c r="F622" s="230" t="s">
        <v>1</v>
      </c>
      <c r="G622" s="231" t="s">
        <v>1</v>
      </c>
      <c r="H622" s="232"/>
      <c r="I622" s="233"/>
      <c r="J622" s="234">
        <f>BK622</f>
        <v>0</v>
      </c>
      <c r="K622" s="235"/>
      <c r="L622" s="39"/>
      <c r="M622" s="236" t="s">
        <v>1</v>
      </c>
      <c r="N622" s="237" t="s">
        <v>47</v>
      </c>
      <c r="O622" s="77"/>
      <c r="P622" s="77"/>
      <c r="Q622" s="77"/>
      <c r="R622" s="77"/>
      <c r="S622" s="77"/>
      <c r="T622" s="78"/>
      <c r="U622" s="38"/>
      <c r="V622" s="38"/>
      <c r="W622" s="38"/>
      <c r="X622" s="38"/>
      <c r="Y622" s="38"/>
      <c r="Z622" s="38"/>
      <c r="AA622" s="38"/>
      <c r="AB622" s="38"/>
      <c r="AC622" s="38"/>
      <c r="AD622" s="38"/>
      <c r="AE622" s="38"/>
      <c r="AT622" s="19" t="s">
        <v>867</v>
      </c>
      <c r="AU622" s="19" t="s">
        <v>87</v>
      </c>
      <c r="AY622" s="19" t="s">
        <v>867</v>
      </c>
      <c r="BE622" s="181">
        <f>IF(N622="základní",J622,0)</f>
        <v>0</v>
      </c>
      <c r="BF622" s="181">
        <f>IF(N622="snížená",J622,0)</f>
        <v>0</v>
      </c>
      <c r="BG622" s="181">
        <f>IF(N622="zákl. přenesená",J622,0)</f>
        <v>0</v>
      </c>
      <c r="BH622" s="181">
        <f>IF(N622="sníž. přenesená",J622,0)</f>
        <v>0</v>
      </c>
      <c r="BI622" s="181">
        <f>IF(N622="nulová",J622,0)</f>
        <v>0</v>
      </c>
      <c r="BJ622" s="19" t="s">
        <v>87</v>
      </c>
      <c r="BK622" s="181">
        <f>I622*H622</f>
        <v>0</v>
      </c>
    </row>
    <row r="623" s="2" customFormat="1" ht="16.32" customHeight="1">
      <c r="A623" s="38"/>
      <c r="B623" s="39"/>
      <c r="C623" s="228" t="s">
        <v>1</v>
      </c>
      <c r="D623" s="228" t="s">
        <v>138</v>
      </c>
      <c r="E623" s="229" t="s">
        <v>1</v>
      </c>
      <c r="F623" s="230" t="s">
        <v>1</v>
      </c>
      <c r="G623" s="231" t="s">
        <v>1</v>
      </c>
      <c r="H623" s="232"/>
      <c r="I623" s="233"/>
      <c r="J623" s="234">
        <f>BK623</f>
        <v>0</v>
      </c>
      <c r="K623" s="235"/>
      <c r="L623" s="39"/>
      <c r="M623" s="236" t="s">
        <v>1</v>
      </c>
      <c r="N623" s="237" t="s">
        <v>47</v>
      </c>
      <c r="O623" s="77"/>
      <c r="P623" s="77"/>
      <c r="Q623" s="77"/>
      <c r="R623" s="77"/>
      <c r="S623" s="77"/>
      <c r="T623" s="78"/>
      <c r="U623" s="38"/>
      <c r="V623" s="38"/>
      <c r="W623" s="38"/>
      <c r="X623" s="38"/>
      <c r="Y623" s="38"/>
      <c r="Z623" s="38"/>
      <c r="AA623" s="38"/>
      <c r="AB623" s="38"/>
      <c r="AC623" s="38"/>
      <c r="AD623" s="38"/>
      <c r="AE623" s="38"/>
      <c r="AT623" s="19" t="s">
        <v>867</v>
      </c>
      <c r="AU623" s="19" t="s">
        <v>87</v>
      </c>
      <c r="AY623" s="19" t="s">
        <v>867</v>
      </c>
      <c r="BE623" s="181">
        <f>IF(N623="základní",J623,0)</f>
        <v>0</v>
      </c>
      <c r="BF623" s="181">
        <f>IF(N623="snížená",J623,0)</f>
        <v>0</v>
      </c>
      <c r="BG623" s="181">
        <f>IF(N623="zákl. přenesená",J623,0)</f>
        <v>0</v>
      </c>
      <c r="BH623" s="181">
        <f>IF(N623="sníž. přenesená",J623,0)</f>
        <v>0</v>
      </c>
      <c r="BI623" s="181">
        <f>IF(N623="nulová",J623,0)</f>
        <v>0</v>
      </c>
      <c r="BJ623" s="19" t="s">
        <v>87</v>
      </c>
      <c r="BK623" s="181">
        <f>I623*H623</f>
        <v>0</v>
      </c>
    </row>
    <row r="624" s="2" customFormat="1" ht="16.32" customHeight="1">
      <c r="A624" s="38"/>
      <c r="B624" s="39"/>
      <c r="C624" s="228" t="s">
        <v>1</v>
      </c>
      <c r="D624" s="228" t="s">
        <v>138</v>
      </c>
      <c r="E624" s="229" t="s">
        <v>1</v>
      </c>
      <c r="F624" s="230" t="s">
        <v>1</v>
      </c>
      <c r="G624" s="231" t="s">
        <v>1</v>
      </c>
      <c r="H624" s="232"/>
      <c r="I624" s="233"/>
      <c r="J624" s="234">
        <f>BK624</f>
        <v>0</v>
      </c>
      <c r="K624" s="235"/>
      <c r="L624" s="39"/>
      <c r="M624" s="236" t="s">
        <v>1</v>
      </c>
      <c r="N624" s="237" t="s">
        <v>47</v>
      </c>
      <c r="O624" s="77"/>
      <c r="P624" s="77"/>
      <c r="Q624" s="77"/>
      <c r="R624" s="77"/>
      <c r="S624" s="77"/>
      <c r="T624" s="78"/>
      <c r="U624" s="38"/>
      <c r="V624" s="38"/>
      <c r="W624" s="38"/>
      <c r="X624" s="38"/>
      <c r="Y624" s="38"/>
      <c r="Z624" s="38"/>
      <c r="AA624" s="38"/>
      <c r="AB624" s="38"/>
      <c r="AC624" s="38"/>
      <c r="AD624" s="38"/>
      <c r="AE624" s="38"/>
      <c r="AT624" s="19" t="s">
        <v>867</v>
      </c>
      <c r="AU624" s="19" t="s">
        <v>87</v>
      </c>
      <c r="AY624" s="19" t="s">
        <v>867</v>
      </c>
      <c r="BE624" s="181">
        <f>IF(N624="základní",J624,0)</f>
        <v>0</v>
      </c>
      <c r="BF624" s="181">
        <f>IF(N624="snížená",J624,0)</f>
        <v>0</v>
      </c>
      <c r="BG624" s="181">
        <f>IF(N624="zákl. přenesená",J624,0)</f>
        <v>0</v>
      </c>
      <c r="BH624" s="181">
        <f>IF(N624="sníž. přenesená",J624,0)</f>
        <v>0</v>
      </c>
      <c r="BI624" s="181">
        <f>IF(N624="nulová",J624,0)</f>
        <v>0</v>
      </c>
      <c r="BJ624" s="19" t="s">
        <v>87</v>
      </c>
      <c r="BK624" s="181">
        <f>I624*H624</f>
        <v>0</v>
      </c>
    </row>
    <row r="625" s="2" customFormat="1" ht="16.32" customHeight="1">
      <c r="A625" s="38"/>
      <c r="B625" s="39"/>
      <c r="C625" s="228" t="s">
        <v>1</v>
      </c>
      <c r="D625" s="228" t="s">
        <v>138</v>
      </c>
      <c r="E625" s="229" t="s">
        <v>1</v>
      </c>
      <c r="F625" s="230" t="s">
        <v>1</v>
      </c>
      <c r="G625" s="231" t="s">
        <v>1</v>
      </c>
      <c r="H625" s="232"/>
      <c r="I625" s="233"/>
      <c r="J625" s="234">
        <f>BK625</f>
        <v>0</v>
      </c>
      <c r="K625" s="235"/>
      <c r="L625" s="39"/>
      <c r="M625" s="236" t="s">
        <v>1</v>
      </c>
      <c r="N625" s="237" t="s">
        <v>47</v>
      </c>
      <c r="O625" s="77"/>
      <c r="P625" s="77"/>
      <c r="Q625" s="77"/>
      <c r="R625" s="77"/>
      <c r="S625" s="77"/>
      <c r="T625" s="78"/>
      <c r="U625" s="38"/>
      <c r="V625" s="38"/>
      <c r="W625" s="38"/>
      <c r="X625" s="38"/>
      <c r="Y625" s="38"/>
      <c r="Z625" s="38"/>
      <c r="AA625" s="38"/>
      <c r="AB625" s="38"/>
      <c r="AC625" s="38"/>
      <c r="AD625" s="38"/>
      <c r="AE625" s="38"/>
      <c r="AT625" s="19" t="s">
        <v>867</v>
      </c>
      <c r="AU625" s="19" t="s">
        <v>87</v>
      </c>
      <c r="AY625" s="19" t="s">
        <v>867</v>
      </c>
      <c r="BE625" s="181">
        <f>IF(N625="základní",J625,0)</f>
        <v>0</v>
      </c>
      <c r="BF625" s="181">
        <f>IF(N625="snížená",J625,0)</f>
        <v>0</v>
      </c>
      <c r="BG625" s="181">
        <f>IF(N625="zákl. přenesená",J625,0)</f>
        <v>0</v>
      </c>
      <c r="BH625" s="181">
        <f>IF(N625="sníž. přenesená",J625,0)</f>
        <v>0</v>
      </c>
      <c r="BI625" s="181">
        <f>IF(N625="nulová",J625,0)</f>
        <v>0</v>
      </c>
      <c r="BJ625" s="19" t="s">
        <v>87</v>
      </c>
      <c r="BK625" s="181">
        <f>I625*H625</f>
        <v>0</v>
      </c>
    </row>
    <row r="626" s="2" customFormat="1" ht="16.32" customHeight="1">
      <c r="A626" s="38"/>
      <c r="B626" s="39"/>
      <c r="C626" s="228" t="s">
        <v>1</v>
      </c>
      <c r="D626" s="228" t="s">
        <v>138</v>
      </c>
      <c r="E626" s="229" t="s">
        <v>1</v>
      </c>
      <c r="F626" s="230" t="s">
        <v>1</v>
      </c>
      <c r="G626" s="231" t="s">
        <v>1</v>
      </c>
      <c r="H626" s="232"/>
      <c r="I626" s="233"/>
      <c r="J626" s="234">
        <f>BK626</f>
        <v>0</v>
      </c>
      <c r="K626" s="235"/>
      <c r="L626" s="39"/>
      <c r="M626" s="236" t="s">
        <v>1</v>
      </c>
      <c r="N626" s="237" t="s">
        <v>47</v>
      </c>
      <c r="O626" s="77"/>
      <c r="P626" s="77"/>
      <c r="Q626" s="77"/>
      <c r="R626" s="77"/>
      <c r="S626" s="77"/>
      <c r="T626" s="78"/>
      <c r="U626" s="38"/>
      <c r="V626" s="38"/>
      <c r="W626" s="38"/>
      <c r="X626" s="38"/>
      <c r="Y626" s="38"/>
      <c r="Z626" s="38"/>
      <c r="AA626" s="38"/>
      <c r="AB626" s="38"/>
      <c r="AC626" s="38"/>
      <c r="AD626" s="38"/>
      <c r="AE626" s="38"/>
      <c r="AT626" s="19" t="s">
        <v>867</v>
      </c>
      <c r="AU626" s="19" t="s">
        <v>87</v>
      </c>
      <c r="AY626" s="19" t="s">
        <v>867</v>
      </c>
      <c r="BE626" s="181">
        <f>IF(N626="základní",J626,0)</f>
        <v>0</v>
      </c>
      <c r="BF626" s="181">
        <f>IF(N626="snížená",J626,0)</f>
        <v>0</v>
      </c>
      <c r="BG626" s="181">
        <f>IF(N626="zákl. přenesená",J626,0)</f>
        <v>0</v>
      </c>
      <c r="BH626" s="181">
        <f>IF(N626="sníž. přenesená",J626,0)</f>
        <v>0</v>
      </c>
      <c r="BI626" s="181">
        <f>IF(N626="nulová",J626,0)</f>
        <v>0</v>
      </c>
      <c r="BJ626" s="19" t="s">
        <v>87</v>
      </c>
      <c r="BK626" s="181">
        <f>I626*H626</f>
        <v>0</v>
      </c>
    </row>
    <row r="627" s="2" customFormat="1" ht="16.32" customHeight="1">
      <c r="A627" s="38"/>
      <c r="B627" s="39"/>
      <c r="C627" s="228" t="s">
        <v>1</v>
      </c>
      <c r="D627" s="228" t="s">
        <v>138</v>
      </c>
      <c r="E627" s="229" t="s">
        <v>1</v>
      </c>
      <c r="F627" s="230" t="s">
        <v>1</v>
      </c>
      <c r="G627" s="231" t="s">
        <v>1</v>
      </c>
      <c r="H627" s="232"/>
      <c r="I627" s="233"/>
      <c r="J627" s="234">
        <f>BK627</f>
        <v>0</v>
      </c>
      <c r="K627" s="235"/>
      <c r="L627" s="39"/>
      <c r="M627" s="236" t="s">
        <v>1</v>
      </c>
      <c r="N627" s="237" t="s">
        <v>47</v>
      </c>
      <c r="O627" s="77"/>
      <c r="P627" s="77"/>
      <c r="Q627" s="77"/>
      <c r="R627" s="77"/>
      <c r="S627" s="77"/>
      <c r="T627" s="78"/>
      <c r="U627" s="38"/>
      <c r="V627" s="38"/>
      <c r="W627" s="38"/>
      <c r="X627" s="38"/>
      <c r="Y627" s="38"/>
      <c r="Z627" s="38"/>
      <c r="AA627" s="38"/>
      <c r="AB627" s="38"/>
      <c r="AC627" s="38"/>
      <c r="AD627" s="38"/>
      <c r="AE627" s="38"/>
      <c r="AT627" s="19" t="s">
        <v>867</v>
      </c>
      <c r="AU627" s="19" t="s">
        <v>87</v>
      </c>
      <c r="AY627" s="19" t="s">
        <v>867</v>
      </c>
      <c r="BE627" s="181">
        <f>IF(N627="základní",J627,0)</f>
        <v>0</v>
      </c>
      <c r="BF627" s="181">
        <f>IF(N627="snížená",J627,0)</f>
        <v>0</v>
      </c>
      <c r="BG627" s="181">
        <f>IF(N627="zákl. přenesená",J627,0)</f>
        <v>0</v>
      </c>
      <c r="BH627" s="181">
        <f>IF(N627="sníž. přenesená",J627,0)</f>
        <v>0</v>
      </c>
      <c r="BI627" s="181">
        <f>IF(N627="nulová",J627,0)</f>
        <v>0</v>
      </c>
      <c r="BJ627" s="19" t="s">
        <v>87</v>
      </c>
      <c r="BK627" s="181">
        <f>I627*H627</f>
        <v>0</v>
      </c>
    </row>
    <row r="628" s="2" customFormat="1" ht="16.32" customHeight="1">
      <c r="A628" s="38"/>
      <c r="B628" s="39"/>
      <c r="C628" s="228" t="s">
        <v>1</v>
      </c>
      <c r="D628" s="228" t="s">
        <v>138</v>
      </c>
      <c r="E628" s="229" t="s">
        <v>1</v>
      </c>
      <c r="F628" s="230" t="s">
        <v>1</v>
      </c>
      <c r="G628" s="231" t="s">
        <v>1</v>
      </c>
      <c r="H628" s="232"/>
      <c r="I628" s="233"/>
      <c r="J628" s="234">
        <f>BK628</f>
        <v>0</v>
      </c>
      <c r="K628" s="235"/>
      <c r="L628" s="39"/>
      <c r="M628" s="236" t="s">
        <v>1</v>
      </c>
      <c r="N628" s="237" t="s">
        <v>47</v>
      </c>
      <c r="O628" s="77"/>
      <c r="P628" s="77"/>
      <c r="Q628" s="77"/>
      <c r="R628" s="77"/>
      <c r="S628" s="77"/>
      <c r="T628" s="78"/>
      <c r="U628" s="38"/>
      <c r="V628" s="38"/>
      <c r="W628" s="38"/>
      <c r="X628" s="38"/>
      <c r="Y628" s="38"/>
      <c r="Z628" s="38"/>
      <c r="AA628" s="38"/>
      <c r="AB628" s="38"/>
      <c r="AC628" s="38"/>
      <c r="AD628" s="38"/>
      <c r="AE628" s="38"/>
      <c r="AT628" s="19" t="s">
        <v>867</v>
      </c>
      <c r="AU628" s="19" t="s">
        <v>87</v>
      </c>
      <c r="AY628" s="19" t="s">
        <v>867</v>
      </c>
      <c r="BE628" s="181">
        <f>IF(N628="základní",J628,0)</f>
        <v>0</v>
      </c>
      <c r="BF628" s="181">
        <f>IF(N628="snížená",J628,0)</f>
        <v>0</v>
      </c>
      <c r="BG628" s="181">
        <f>IF(N628="zákl. přenesená",J628,0)</f>
        <v>0</v>
      </c>
      <c r="BH628" s="181">
        <f>IF(N628="sníž. přenesená",J628,0)</f>
        <v>0</v>
      </c>
      <c r="BI628" s="181">
        <f>IF(N628="nulová",J628,0)</f>
        <v>0</v>
      </c>
      <c r="BJ628" s="19" t="s">
        <v>87</v>
      </c>
      <c r="BK628" s="181">
        <f>I628*H628</f>
        <v>0</v>
      </c>
    </row>
    <row r="629" s="2" customFormat="1" ht="16.32" customHeight="1">
      <c r="A629" s="38"/>
      <c r="B629" s="39"/>
      <c r="C629" s="228" t="s">
        <v>1</v>
      </c>
      <c r="D629" s="228" t="s">
        <v>138</v>
      </c>
      <c r="E629" s="229" t="s">
        <v>1</v>
      </c>
      <c r="F629" s="230" t="s">
        <v>1</v>
      </c>
      <c r="G629" s="231" t="s">
        <v>1</v>
      </c>
      <c r="H629" s="232"/>
      <c r="I629" s="233"/>
      <c r="J629" s="234">
        <f>BK629</f>
        <v>0</v>
      </c>
      <c r="K629" s="235"/>
      <c r="L629" s="39"/>
      <c r="M629" s="236" t="s">
        <v>1</v>
      </c>
      <c r="N629" s="237" t="s">
        <v>47</v>
      </c>
      <c r="O629" s="77"/>
      <c r="P629" s="77"/>
      <c r="Q629" s="77"/>
      <c r="R629" s="77"/>
      <c r="S629" s="77"/>
      <c r="T629" s="78"/>
      <c r="U629" s="38"/>
      <c r="V629" s="38"/>
      <c r="W629" s="38"/>
      <c r="X629" s="38"/>
      <c r="Y629" s="38"/>
      <c r="Z629" s="38"/>
      <c r="AA629" s="38"/>
      <c r="AB629" s="38"/>
      <c r="AC629" s="38"/>
      <c r="AD629" s="38"/>
      <c r="AE629" s="38"/>
      <c r="AT629" s="19" t="s">
        <v>867</v>
      </c>
      <c r="AU629" s="19" t="s">
        <v>87</v>
      </c>
      <c r="AY629" s="19" t="s">
        <v>867</v>
      </c>
      <c r="BE629" s="181">
        <f>IF(N629="základní",J629,0)</f>
        <v>0</v>
      </c>
      <c r="BF629" s="181">
        <f>IF(N629="snížená",J629,0)</f>
        <v>0</v>
      </c>
      <c r="BG629" s="181">
        <f>IF(N629="zákl. přenesená",J629,0)</f>
        <v>0</v>
      </c>
      <c r="BH629" s="181">
        <f>IF(N629="sníž. přenesená",J629,0)</f>
        <v>0</v>
      </c>
      <c r="BI629" s="181">
        <f>IF(N629="nulová",J629,0)</f>
        <v>0</v>
      </c>
      <c r="BJ629" s="19" t="s">
        <v>87</v>
      </c>
      <c r="BK629" s="181">
        <f>I629*H629</f>
        <v>0</v>
      </c>
    </row>
    <row r="630" s="2" customFormat="1" ht="16.32" customHeight="1">
      <c r="A630" s="38"/>
      <c r="B630" s="39"/>
      <c r="C630" s="228" t="s">
        <v>1</v>
      </c>
      <c r="D630" s="228" t="s">
        <v>138</v>
      </c>
      <c r="E630" s="229" t="s">
        <v>1</v>
      </c>
      <c r="F630" s="230" t="s">
        <v>1</v>
      </c>
      <c r="G630" s="231" t="s">
        <v>1</v>
      </c>
      <c r="H630" s="232"/>
      <c r="I630" s="233"/>
      <c r="J630" s="234">
        <f>BK630</f>
        <v>0</v>
      </c>
      <c r="K630" s="235"/>
      <c r="L630" s="39"/>
      <c r="M630" s="236" t="s">
        <v>1</v>
      </c>
      <c r="N630" s="237" t="s">
        <v>47</v>
      </c>
      <c r="O630" s="77"/>
      <c r="P630" s="77"/>
      <c r="Q630" s="77"/>
      <c r="R630" s="77"/>
      <c r="S630" s="77"/>
      <c r="T630" s="78"/>
      <c r="U630" s="38"/>
      <c r="V630" s="38"/>
      <c r="W630" s="38"/>
      <c r="X630" s="38"/>
      <c r="Y630" s="38"/>
      <c r="Z630" s="38"/>
      <c r="AA630" s="38"/>
      <c r="AB630" s="38"/>
      <c r="AC630" s="38"/>
      <c r="AD630" s="38"/>
      <c r="AE630" s="38"/>
      <c r="AT630" s="19" t="s">
        <v>867</v>
      </c>
      <c r="AU630" s="19" t="s">
        <v>87</v>
      </c>
      <c r="AY630" s="19" t="s">
        <v>867</v>
      </c>
      <c r="BE630" s="181">
        <f>IF(N630="základní",J630,0)</f>
        <v>0</v>
      </c>
      <c r="BF630" s="181">
        <f>IF(N630="snížená",J630,0)</f>
        <v>0</v>
      </c>
      <c r="BG630" s="181">
        <f>IF(N630="zákl. přenesená",J630,0)</f>
        <v>0</v>
      </c>
      <c r="BH630" s="181">
        <f>IF(N630="sníž. přenesená",J630,0)</f>
        <v>0</v>
      </c>
      <c r="BI630" s="181">
        <f>IF(N630="nulová",J630,0)</f>
        <v>0</v>
      </c>
      <c r="BJ630" s="19" t="s">
        <v>87</v>
      </c>
      <c r="BK630" s="181">
        <f>I630*H630</f>
        <v>0</v>
      </c>
    </row>
    <row r="631" s="2" customFormat="1" ht="16.32" customHeight="1">
      <c r="A631" s="38"/>
      <c r="B631" s="39"/>
      <c r="C631" s="228" t="s">
        <v>1</v>
      </c>
      <c r="D631" s="228" t="s">
        <v>138</v>
      </c>
      <c r="E631" s="229" t="s">
        <v>1</v>
      </c>
      <c r="F631" s="230" t="s">
        <v>1</v>
      </c>
      <c r="G631" s="231" t="s">
        <v>1</v>
      </c>
      <c r="H631" s="232"/>
      <c r="I631" s="233"/>
      <c r="J631" s="234">
        <f>BK631</f>
        <v>0</v>
      </c>
      <c r="K631" s="235"/>
      <c r="L631" s="39"/>
      <c r="M631" s="236" t="s">
        <v>1</v>
      </c>
      <c r="N631" s="237" t="s">
        <v>47</v>
      </c>
      <c r="O631" s="77"/>
      <c r="P631" s="77"/>
      <c r="Q631" s="77"/>
      <c r="R631" s="77"/>
      <c r="S631" s="77"/>
      <c r="T631" s="78"/>
      <c r="U631" s="38"/>
      <c r="V631" s="38"/>
      <c r="W631" s="38"/>
      <c r="X631" s="38"/>
      <c r="Y631" s="38"/>
      <c r="Z631" s="38"/>
      <c r="AA631" s="38"/>
      <c r="AB631" s="38"/>
      <c r="AC631" s="38"/>
      <c r="AD631" s="38"/>
      <c r="AE631" s="38"/>
      <c r="AT631" s="19" t="s">
        <v>867</v>
      </c>
      <c r="AU631" s="19" t="s">
        <v>87</v>
      </c>
      <c r="AY631" s="19" t="s">
        <v>867</v>
      </c>
      <c r="BE631" s="181">
        <f>IF(N631="základní",J631,0)</f>
        <v>0</v>
      </c>
      <c r="BF631" s="181">
        <f>IF(N631="snížená",J631,0)</f>
        <v>0</v>
      </c>
      <c r="BG631" s="181">
        <f>IF(N631="zákl. přenesená",J631,0)</f>
        <v>0</v>
      </c>
      <c r="BH631" s="181">
        <f>IF(N631="sníž. přenesená",J631,0)</f>
        <v>0</v>
      </c>
      <c r="BI631" s="181">
        <f>IF(N631="nulová",J631,0)</f>
        <v>0</v>
      </c>
      <c r="BJ631" s="19" t="s">
        <v>87</v>
      </c>
      <c r="BK631" s="181">
        <f>I631*H631</f>
        <v>0</v>
      </c>
    </row>
    <row r="632" s="2" customFormat="1" ht="16.32" customHeight="1">
      <c r="A632" s="38"/>
      <c r="B632" s="39"/>
      <c r="C632" s="228" t="s">
        <v>1</v>
      </c>
      <c r="D632" s="228" t="s">
        <v>138</v>
      </c>
      <c r="E632" s="229" t="s">
        <v>1</v>
      </c>
      <c r="F632" s="230" t="s">
        <v>1</v>
      </c>
      <c r="G632" s="231" t="s">
        <v>1</v>
      </c>
      <c r="H632" s="232"/>
      <c r="I632" s="233"/>
      <c r="J632" s="234">
        <f>BK632</f>
        <v>0</v>
      </c>
      <c r="K632" s="235"/>
      <c r="L632" s="39"/>
      <c r="M632" s="236" t="s">
        <v>1</v>
      </c>
      <c r="N632" s="237" t="s">
        <v>47</v>
      </c>
      <c r="O632" s="77"/>
      <c r="P632" s="77"/>
      <c r="Q632" s="77"/>
      <c r="R632" s="77"/>
      <c r="S632" s="77"/>
      <c r="T632" s="78"/>
      <c r="U632" s="38"/>
      <c r="V632" s="38"/>
      <c r="W632" s="38"/>
      <c r="X632" s="38"/>
      <c r="Y632" s="38"/>
      <c r="Z632" s="38"/>
      <c r="AA632" s="38"/>
      <c r="AB632" s="38"/>
      <c r="AC632" s="38"/>
      <c r="AD632" s="38"/>
      <c r="AE632" s="38"/>
      <c r="AT632" s="19" t="s">
        <v>867</v>
      </c>
      <c r="AU632" s="19" t="s">
        <v>87</v>
      </c>
      <c r="AY632" s="19" t="s">
        <v>867</v>
      </c>
      <c r="BE632" s="181">
        <f>IF(N632="základní",J632,0)</f>
        <v>0</v>
      </c>
      <c r="BF632" s="181">
        <f>IF(N632="snížená",J632,0)</f>
        <v>0</v>
      </c>
      <c r="BG632" s="181">
        <f>IF(N632="zákl. přenesená",J632,0)</f>
        <v>0</v>
      </c>
      <c r="BH632" s="181">
        <f>IF(N632="sníž. přenesená",J632,0)</f>
        <v>0</v>
      </c>
      <c r="BI632" s="181">
        <f>IF(N632="nulová",J632,0)</f>
        <v>0</v>
      </c>
      <c r="BJ632" s="19" t="s">
        <v>87</v>
      </c>
      <c r="BK632" s="181">
        <f>I632*H632</f>
        <v>0</v>
      </c>
    </row>
    <row r="633" s="2" customFormat="1" ht="16.32" customHeight="1">
      <c r="A633" s="38"/>
      <c r="B633" s="39"/>
      <c r="C633" s="228" t="s">
        <v>1</v>
      </c>
      <c r="D633" s="228" t="s">
        <v>138</v>
      </c>
      <c r="E633" s="229" t="s">
        <v>1</v>
      </c>
      <c r="F633" s="230" t="s">
        <v>1</v>
      </c>
      <c r="G633" s="231" t="s">
        <v>1</v>
      </c>
      <c r="H633" s="232"/>
      <c r="I633" s="233"/>
      <c r="J633" s="234">
        <f>BK633</f>
        <v>0</v>
      </c>
      <c r="K633" s="235"/>
      <c r="L633" s="39"/>
      <c r="M633" s="236" t="s">
        <v>1</v>
      </c>
      <c r="N633" s="237" t="s">
        <v>47</v>
      </c>
      <c r="O633" s="77"/>
      <c r="P633" s="77"/>
      <c r="Q633" s="77"/>
      <c r="R633" s="77"/>
      <c r="S633" s="77"/>
      <c r="T633" s="78"/>
      <c r="U633" s="38"/>
      <c r="V633" s="38"/>
      <c r="W633" s="38"/>
      <c r="X633" s="38"/>
      <c r="Y633" s="38"/>
      <c r="Z633" s="38"/>
      <c r="AA633" s="38"/>
      <c r="AB633" s="38"/>
      <c r="AC633" s="38"/>
      <c r="AD633" s="38"/>
      <c r="AE633" s="38"/>
      <c r="AT633" s="19" t="s">
        <v>867</v>
      </c>
      <c r="AU633" s="19" t="s">
        <v>87</v>
      </c>
      <c r="AY633" s="19" t="s">
        <v>867</v>
      </c>
      <c r="BE633" s="181">
        <f>IF(N633="základní",J633,0)</f>
        <v>0</v>
      </c>
      <c r="BF633" s="181">
        <f>IF(N633="snížená",J633,0)</f>
        <v>0</v>
      </c>
      <c r="BG633" s="181">
        <f>IF(N633="zákl. přenesená",J633,0)</f>
        <v>0</v>
      </c>
      <c r="BH633" s="181">
        <f>IF(N633="sníž. přenesená",J633,0)</f>
        <v>0</v>
      </c>
      <c r="BI633" s="181">
        <f>IF(N633="nulová",J633,0)</f>
        <v>0</v>
      </c>
      <c r="BJ633" s="19" t="s">
        <v>87</v>
      </c>
      <c r="BK633" s="181">
        <f>I633*H633</f>
        <v>0</v>
      </c>
    </row>
    <row r="634" s="2" customFormat="1" ht="16.32" customHeight="1">
      <c r="A634" s="38"/>
      <c r="B634" s="39"/>
      <c r="C634" s="228" t="s">
        <v>1</v>
      </c>
      <c r="D634" s="228" t="s">
        <v>138</v>
      </c>
      <c r="E634" s="229" t="s">
        <v>1</v>
      </c>
      <c r="F634" s="230" t="s">
        <v>1</v>
      </c>
      <c r="G634" s="231" t="s">
        <v>1</v>
      </c>
      <c r="H634" s="232"/>
      <c r="I634" s="233"/>
      <c r="J634" s="234">
        <f>BK634</f>
        <v>0</v>
      </c>
      <c r="K634" s="235"/>
      <c r="L634" s="39"/>
      <c r="M634" s="236" t="s">
        <v>1</v>
      </c>
      <c r="N634" s="237" t="s">
        <v>47</v>
      </c>
      <c r="O634" s="238"/>
      <c r="P634" s="238"/>
      <c r="Q634" s="238"/>
      <c r="R634" s="238"/>
      <c r="S634" s="238"/>
      <c r="T634" s="239"/>
      <c r="U634" s="38"/>
      <c r="V634" s="38"/>
      <c r="W634" s="38"/>
      <c r="X634" s="38"/>
      <c r="Y634" s="38"/>
      <c r="Z634" s="38"/>
      <c r="AA634" s="38"/>
      <c r="AB634" s="38"/>
      <c r="AC634" s="38"/>
      <c r="AD634" s="38"/>
      <c r="AE634" s="38"/>
      <c r="AT634" s="19" t="s">
        <v>867</v>
      </c>
      <c r="AU634" s="19" t="s">
        <v>87</v>
      </c>
      <c r="AY634" s="19" t="s">
        <v>867</v>
      </c>
      <c r="BE634" s="181">
        <f>IF(N634="základní",J634,0)</f>
        <v>0</v>
      </c>
      <c r="BF634" s="181">
        <f>IF(N634="snížená",J634,0)</f>
        <v>0</v>
      </c>
      <c r="BG634" s="181">
        <f>IF(N634="zákl. přenesená",J634,0)</f>
        <v>0</v>
      </c>
      <c r="BH634" s="181">
        <f>IF(N634="sníž. přenesená",J634,0)</f>
        <v>0</v>
      </c>
      <c r="BI634" s="181">
        <f>IF(N634="nulová",J634,0)</f>
        <v>0</v>
      </c>
      <c r="BJ634" s="19" t="s">
        <v>87</v>
      </c>
      <c r="BK634" s="181">
        <f>I634*H634</f>
        <v>0</v>
      </c>
    </row>
    <row r="635" s="2" customFormat="1" ht="6.96" customHeight="1">
      <c r="A635" s="38"/>
      <c r="B635" s="60"/>
      <c r="C635" s="61"/>
      <c r="D635" s="61"/>
      <c r="E635" s="61"/>
      <c r="F635" s="61"/>
      <c r="G635" s="61"/>
      <c r="H635" s="61"/>
      <c r="I635" s="61"/>
      <c r="J635" s="61"/>
      <c r="K635" s="61"/>
      <c r="L635" s="39"/>
      <c r="M635" s="38"/>
      <c r="O635" s="38"/>
      <c r="P635" s="38"/>
      <c r="Q635" s="38"/>
      <c r="R635" s="38"/>
      <c r="S635" s="38"/>
      <c r="T635" s="38"/>
      <c r="U635" s="38"/>
      <c r="V635" s="38"/>
      <c r="W635" s="38"/>
      <c r="X635" s="38"/>
      <c r="Y635" s="38"/>
      <c r="Z635" s="38"/>
      <c r="AA635" s="38"/>
      <c r="AB635" s="38"/>
      <c r="AC635" s="38"/>
      <c r="AD635" s="38"/>
      <c r="AE635" s="38"/>
    </row>
  </sheetData>
  <autoFilter ref="C134:K634"/>
  <mergeCells count="6">
    <mergeCell ref="E7:H7"/>
    <mergeCell ref="E16:H16"/>
    <mergeCell ref="E25:H25"/>
    <mergeCell ref="E85:H85"/>
    <mergeCell ref="E127:H127"/>
    <mergeCell ref="L2:V2"/>
  </mergeCells>
  <dataValidations count="2">
    <dataValidation type="list" allowBlank="1" showInputMessage="1" showErrorMessage="1" error="Povoleny jsou hodnoty K, M." sqref="D615:D635">
      <formula1>"K, M"</formula1>
    </dataValidation>
    <dataValidation type="list" allowBlank="1" showInputMessage="1" showErrorMessage="1" error="Povoleny jsou hodnoty základní, snížená, zákl. přenesená, sníž. přenesená, nulová." sqref="N615:N635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DESKTOP-OCAMGMR\pe3k182</dc:creator>
  <cp:lastModifiedBy>DESKTOP-OCAMGMR\pe3k182</cp:lastModifiedBy>
  <dcterms:created xsi:type="dcterms:W3CDTF">2024-04-22T13:16:45Z</dcterms:created>
  <dcterms:modified xsi:type="dcterms:W3CDTF">2024-04-22T13:16:48Z</dcterms:modified>
</cp:coreProperties>
</file>