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645" windowWidth="28455" windowHeight="11700" activeTab="4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část'!$C$131:$L$772</definedName>
    <definedName name="_xlnm._FilterDatabase" localSheetId="3" hidden="1">'SO 201 - Bourací práce'!$C$121:$L$217</definedName>
    <definedName name="_xlnm._FilterDatabase" localSheetId="4" hidden="1">'SO 202 - Stavební část'!$C$128:$L$476</definedName>
    <definedName name="_xlnm._FilterDatabase" localSheetId="5" hidden="1">'SO 203.a - Silnoproud'!$C$122:$L$329</definedName>
    <definedName name="_xlnm._FilterDatabase" localSheetId="6" hidden="1">'SO 203.b - Slaboproud'!$C$117:$L$126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část'!$C$119:$K$772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část'!$C$116:$K$476</definedName>
    <definedName name="_xlnm.Print_Area" localSheetId="5">'SO 203.a - Silnoproud'!$C$4:$K$76,'SO 203.a - Silnoproud'!$C$82:$K$104,'SO 203.a - Silnoproud'!$C$110:$K$329</definedName>
    <definedName name="_xlnm.Print_Area" localSheetId="6">'SO 203.b - Slaboproud'!$C$4:$K$76,'SO 203.b - Slaboproud'!$C$82:$K$99,'SO 203.b - Slaboproud'!$C$105:$K$126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P123" i="7"/>
  <c r="BK123" s="1"/>
  <c r="Q123"/>
  <c r="R123"/>
  <c r="T123"/>
  <c r="V123"/>
  <c r="X123"/>
  <c r="BF123"/>
  <c r="BG123"/>
  <c r="BH123"/>
  <c r="BI123"/>
  <c r="P124"/>
  <c r="BK124" s="1"/>
  <c r="Q124"/>
  <c r="R124"/>
  <c r="T124"/>
  <c r="V124"/>
  <c r="X124"/>
  <c r="BF124"/>
  <c r="BG124"/>
  <c r="BH124"/>
  <c r="BI124"/>
  <c r="P125"/>
  <c r="BK125" s="1"/>
  <c r="Q125"/>
  <c r="R125"/>
  <c r="T125"/>
  <c r="V125"/>
  <c r="X125"/>
  <c r="BF125"/>
  <c r="BG125"/>
  <c r="BH125"/>
  <c r="BI125"/>
  <c r="P126"/>
  <c r="BK126" s="1"/>
  <c r="Q126"/>
  <c r="R126"/>
  <c r="T126"/>
  <c r="V126"/>
  <c r="X126"/>
  <c r="BF126"/>
  <c r="BG126"/>
  <c r="BH126"/>
  <c r="BI126"/>
  <c r="P127"/>
  <c r="BK127" s="1"/>
  <c r="Q127"/>
  <c r="R127"/>
  <c r="T127"/>
  <c r="V127"/>
  <c r="X127"/>
  <c r="BE127"/>
  <c r="BF127"/>
  <c r="BG127"/>
  <c r="BH127"/>
  <c r="BI127"/>
  <c r="P128"/>
  <c r="BK128" s="1"/>
  <c r="Q128"/>
  <c r="R128"/>
  <c r="T128"/>
  <c r="V128"/>
  <c r="X128"/>
  <c r="BE128"/>
  <c r="BF128"/>
  <c r="BG128"/>
  <c r="BH128"/>
  <c r="BI128"/>
  <c r="P129"/>
  <c r="BK129" s="1"/>
  <c r="Q129"/>
  <c r="R129"/>
  <c r="T129"/>
  <c r="V129"/>
  <c r="X129"/>
  <c r="BE129"/>
  <c r="BF129"/>
  <c r="BG129"/>
  <c r="BH129"/>
  <c r="BI129"/>
  <c r="K123"/>
  <c r="BE123" s="1"/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 s="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 s="1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K127" s="1"/>
  <c r="BE127" s="1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K227" s="1"/>
  <c r="BE227" s="1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 s="1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2" i="7"/>
  <c r="BH122"/>
  <c r="BG122"/>
  <c r="BF122"/>
  <c r="X122"/>
  <c r="V122"/>
  <c r="T122"/>
  <c r="P122"/>
  <c r="K122" s="1"/>
  <c r="BI121"/>
  <c r="BH121"/>
  <c r="BG121"/>
  <c r="BF121"/>
  <c r="X121"/>
  <c r="V121"/>
  <c r="T121"/>
  <c r="P121"/>
  <c r="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/>
  <c r="BI327" i="6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5"/>
  <c r="BH305"/>
  <c r="BG305"/>
  <c r="BF305"/>
  <c r="X305"/>
  <c r="V305"/>
  <c r="T305"/>
  <c r="P305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5"/>
  <c r="K38"/>
  <c r="BA98" i="1" s="1"/>
  <c r="K37" i="5"/>
  <c r="AZ98" i="1" s="1"/>
  <c r="BI473" i="5"/>
  <c r="BH473"/>
  <c r="BG473"/>
  <c r="BF473"/>
  <c r="X473"/>
  <c r="V473"/>
  <c r="T473"/>
  <c r="P473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K462" s="1"/>
  <c r="BE462" s="1"/>
  <c r="BI456"/>
  <c r="BH456"/>
  <c r="BG456"/>
  <c r="BF456"/>
  <c r="X456"/>
  <c r="V456"/>
  <c r="T456"/>
  <c r="P456"/>
  <c r="BI450"/>
  <c r="BH450"/>
  <c r="BG450"/>
  <c r="BF450"/>
  <c r="X450"/>
  <c r="V450"/>
  <c r="T450"/>
  <c r="P450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7"/>
  <c r="BH427"/>
  <c r="BG427"/>
  <c r="BF427"/>
  <c r="X427"/>
  <c r="V427"/>
  <c r="T427"/>
  <c r="P427"/>
  <c r="BI423"/>
  <c r="BH423"/>
  <c r="BG423"/>
  <c r="BF423"/>
  <c r="X423"/>
  <c r="V423"/>
  <c r="T423"/>
  <c r="P423"/>
  <c r="BI420"/>
  <c r="BH420"/>
  <c r="BG420"/>
  <c r="BF420"/>
  <c r="X420"/>
  <c r="V420"/>
  <c r="T420"/>
  <c r="P420"/>
  <c r="BI416"/>
  <c r="BH416"/>
  <c r="BG416"/>
  <c r="BF416"/>
  <c r="X416"/>
  <c r="V416"/>
  <c r="T416"/>
  <c r="P416"/>
  <c r="BI413"/>
  <c r="BH413"/>
  <c r="BG413"/>
  <c r="BF413"/>
  <c r="X413"/>
  <c r="V413"/>
  <c r="T413"/>
  <c r="P413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9" i="3"/>
  <c r="BH769"/>
  <c r="BG769"/>
  <c r="BF769"/>
  <c r="X769"/>
  <c r="V769"/>
  <c r="T769"/>
  <c r="P769"/>
  <c r="BI765"/>
  <c r="BH765"/>
  <c r="BG765"/>
  <c r="BF765"/>
  <c r="X765"/>
  <c r="V765"/>
  <c r="T765"/>
  <c r="P765"/>
  <c r="BI761"/>
  <c r="BH761"/>
  <c r="BG761"/>
  <c r="BF761"/>
  <c r="X761"/>
  <c r="V761"/>
  <c r="T761"/>
  <c r="P761"/>
  <c r="BI755"/>
  <c r="BH755"/>
  <c r="BG755"/>
  <c r="BF755"/>
  <c r="X755"/>
  <c r="V755"/>
  <c r="T755"/>
  <c r="P755"/>
  <c r="BK755" s="1"/>
  <c r="BI749"/>
  <c r="BH749"/>
  <c r="BG749"/>
  <c r="BF749"/>
  <c r="X749"/>
  <c r="V749"/>
  <c r="T749"/>
  <c r="P749"/>
  <c r="BI743"/>
  <c r="BH743"/>
  <c r="BG743"/>
  <c r="BF743"/>
  <c r="X743"/>
  <c r="V743"/>
  <c r="T743"/>
  <c r="P743"/>
  <c r="K743" s="1"/>
  <c r="BE743" s="1"/>
  <c r="BI741"/>
  <c r="BH741"/>
  <c r="BG741"/>
  <c r="BF741"/>
  <c r="X741"/>
  <c r="V741"/>
  <c r="T741"/>
  <c r="P741"/>
  <c r="BI740"/>
  <c r="BH740"/>
  <c r="BG740"/>
  <c r="BF740"/>
  <c r="X740"/>
  <c r="V740"/>
  <c r="T740"/>
  <c r="P740"/>
  <c r="BI739"/>
  <c r="BH739"/>
  <c r="BG739"/>
  <c r="BF739"/>
  <c r="X739"/>
  <c r="V739"/>
  <c r="T739"/>
  <c r="P739"/>
  <c r="BI735"/>
  <c r="BH735"/>
  <c r="BG735"/>
  <c r="BF735"/>
  <c r="X735"/>
  <c r="V735"/>
  <c r="T735"/>
  <c r="P735"/>
  <c r="BI734"/>
  <c r="BH734"/>
  <c r="BG734"/>
  <c r="BF734"/>
  <c r="X734"/>
  <c r="V734"/>
  <c r="T734"/>
  <c r="P734"/>
  <c r="BI730"/>
  <c r="BH730"/>
  <c r="BG730"/>
  <c r="BF730"/>
  <c r="X730"/>
  <c r="V730"/>
  <c r="T730"/>
  <c r="P730"/>
  <c r="BI727"/>
  <c r="BH727"/>
  <c r="BG727"/>
  <c r="BF727"/>
  <c r="X727"/>
  <c r="V727"/>
  <c r="T727"/>
  <c r="P727"/>
  <c r="BI723"/>
  <c r="BH723"/>
  <c r="BG723"/>
  <c r="BF723"/>
  <c r="X723"/>
  <c r="V723"/>
  <c r="T723"/>
  <c r="P723"/>
  <c r="BI720"/>
  <c r="BH720"/>
  <c r="BG720"/>
  <c r="BF720"/>
  <c r="X720"/>
  <c r="V720"/>
  <c r="T720"/>
  <c r="P720"/>
  <c r="BK720" s="1"/>
  <c r="BI716"/>
  <c r="BH716"/>
  <c r="BG716"/>
  <c r="BF716"/>
  <c r="X716"/>
  <c r="V716"/>
  <c r="T716"/>
  <c r="P716"/>
  <c r="BI715"/>
  <c r="BH715"/>
  <c r="BG715"/>
  <c r="BF715"/>
  <c r="X715"/>
  <c r="V715"/>
  <c r="T715"/>
  <c r="P715"/>
  <c r="BI711"/>
  <c r="BH711"/>
  <c r="BG711"/>
  <c r="BF711"/>
  <c r="X711"/>
  <c r="V711"/>
  <c r="T711"/>
  <c r="P711"/>
  <c r="BI709"/>
  <c r="BH709"/>
  <c r="BG709"/>
  <c r="BF709"/>
  <c r="X709"/>
  <c r="V709"/>
  <c r="T709"/>
  <c r="P709"/>
  <c r="K709" s="1"/>
  <c r="BE709" s="1"/>
  <c r="BI708"/>
  <c r="BH708"/>
  <c r="BG708"/>
  <c r="BF708"/>
  <c r="X708"/>
  <c r="V708"/>
  <c r="T708"/>
  <c r="P708"/>
  <c r="BI707"/>
  <c r="BH707"/>
  <c r="BG707"/>
  <c r="BF707"/>
  <c r="X707"/>
  <c r="V707"/>
  <c r="T707"/>
  <c r="P707"/>
  <c r="BI706"/>
  <c r="BH706"/>
  <c r="BG706"/>
  <c r="BF706"/>
  <c r="X706"/>
  <c r="V706"/>
  <c r="T706"/>
  <c r="P706"/>
  <c r="BI705"/>
  <c r="BH705"/>
  <c r="BG705"/>
  <c r="BF705"/>
  <c r="X705"/>
  <c r="V705"/>
  <c r="T705"/>
  <c r="P705"/>
  <c r="BI704"/>
  <c r="BH704"/>
  <c r="BG704"/>
  <c r="BF704"/>
  <c r="X704"/>
  <c r="V704"/>
  <c r="T704"/>
  <c r="P704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0"/>
  <c r="BH690"/>
  <c r="BG690"/>
  <c r="BF690"/>
  <c r="X690"/>
  <c r="V690"/>
  <c r="T690"/>
  <c r="P690"/>
  <c r="BI682"/>
  <c r="BH682"/>
  <c r="BG682"/>
  <c r="BF682"/>
  <c r="X682"/>
  <c r="V682"/>
  <c r="T682"/>
  <c r="P682"/>
  <c r="BI674"/>
  <c r="BH674"/>
  <c r="BG674"/>
  <c r="BF674"/>
  <c r="X674"/>
  <c r="V674"/>
  <c r="T674"/>
  <c r="P674"/>
  <c r="BI666"/>
  <c r="BH666"/>
  <c r="BG666"/>
  <c r="BF666"/>
  <c r="X666"/>
  <c r="V666"/>
  <c r="T666"/>
  <c r="P666"/>
  <c r="BI656"/>
  <c r="BH656"/>
  <c r="BG656"/>
  <c r="BF656"/>
  <c r="X656"/>
  <c r="V656"/>
  <c r="T656"/>
  <c r="P656"/>
  <c r="BI644"/>
  <c r="BH644"/>
  <c r="BG644"/>
  <c r="BF644"/>
  <c r="X644"/>
  <c r="V644"/>
  <c r="T644"/>
  <c r="P644"/>
  <c r="BI640"/>
  <c r="BH640"/>
  <c r="BG640"/>
  <c r="BF640"/>
  <c r="X640"/>
  <c r="V640"/>
  <c r="T640"/>
  <c r="P640"/>
  <c r="BK640" s="1"/>
  <c r="BI624"/>
  <c r="BH624"/>
  <c r="BG624"/>
  <c r="BF624"/>
  <c r="X624"/>
  <c r="V624"/>
  <c r="T624"/>
  <c r="P624"/>
  <c r="BI613"/>
  <c r="BH613"/>
  <c r="BG613"/>
  <c r="BF613"/>
  <c r="X613"/>
  <c r="V613"/>
  <c r="T613"/>
  <c r="P613"/>
  <c r="BI605"/>
  <c r="BH605"/>
  <c r="BG605"/>
  <c r="BF605"/>
  <c r="X605"/>
  <c r="V605"/>
  <c r="T605"/>
  <c r="P605"/>
  <c r="K605" s="1"/>
  <c r="BE605" s="1"/>
  <c r="BI602"/>
  <c r="BH602"/>
  <c r="BG602"/>
  <c r="BF602"/>
  <c r="X602"/>
  <c r="V602"/>
  <c r="T602"/>
  <c r="P602"/>
  <c r="K602" s="1"/>
  <c r="BE602" s="1"/>
  <c r="BI596"/>
  <c r="BH596"/>
  <c r="BG596"/>
  <c r="BF596"/>
  <c r="X596"/>
  <c r="V596"/>
  <c r="T596"/>
  <c r="P596"/>
  <c r="K596" s="1"/>
  <c r="BE596" s="1"/>
  <c r="BI594"/>
  <c r="BH594"/>
  <c r="BG594"/>
  <c r="BF594"/>
  <c r="X594"/>
  <c r="V594"/>
  <c r="T594"/>
  <c r="P594"/>
  <c r="K594" s="1"/>
  <c r="BE594" s="1"/>
  <c r="BI590"/>
  <c r="BH590"/>
  <c r="BG590"/>
  <c r="BF590"/>
  <c r="X590"/>
  <c r="V590"/>
  <c r="T590"/>
  <c r="P590"/>
  <c r="BI586"/>
  <c r="BH586"/>
  <c r="BG586"/>
  <c r="BF586"/>
  <c r="X586"/>
  <c r="V586"/>
  <c r="T586"/>
  <c r="P586"/>
  <c r="BI584"/>
  <c r="BH584"/>
  <c r="BG584"/>
  <c r="BF584"/>
  <c r="X584"/>
  <c r="V584"/>
  <c r="T584"/>
  <c r="P584"/>
  <c r="BI581"/>
  <c r="BH581"/>
  <c r="BG581"/>
  <c r="BF581"/>
  <c r="X581"/>
  <c r="V581"/>
  <c r="T581"/>
  <c r="P581"/>
  <c r="BI576"/>
  <c r="BH576"/>
  <c r="BG576"/>
  <c r="BF576"/>
  <c r="X576"/>
  <c r="V576"/>
  <c r="T576"/>
  <c r="P576"/>
  <c r="K576" s="1"/>
  <c r="BE576" s="1"/>
  <c r="BI572"/>
  <c r="BH572"/>
  <c r="BG572"/>
  <c r="BF572"/>
  <c r="X572"/>
  <c r="V572"/>
  <c r="T572"/>
  <c r="P572"/>
  <c r="BI569"/>
  <c r="BH569"/>
  <c r="BG569"/>
  <c r="BF569"/>
  <c r="X569"/>
  <c r="V569"/>
  <c r="T569"/>
  <c r="P569"/>
  <c r="BI563"/>
  <c r="BH563"/>
  <c r="BG563"/>
  <c r="BF563"/>
  <c r="X563"/>
  <c r="V563"/>
  <c r="T563"/>
  <c r="P563"/>
  <c r="BI560"/>
  <c r="BH560"/>
  <c r="BG560"/>
  <c r="BF560"/>
  <c r="X560"/>
  <c r="V560"/>
  <c r="T560"/>
  <c r="P560"/>
  <c r="BI555"/>
  <c r="BH555"/>
  <c r="BG555"/>
  <c r="BF555"/>
  <c r="X555"/>
  <c r="V555"/>
  <c r="T555"/>
  <c r="P555"/>
  <c r="BI553"/>
  <c r="BH553"/>
  <c r="BG553"/>
  <c r="BF553"/>
  <c r="X553"/>
  <c r="V553"/>
  <c r="T553"/>
  <c r="P553"/>
  <c r="BK553" s="1"/>
  <c r="BI550"/>
  <c r="BH550"/>
  <c r="BG550"/>
  <c r="BF550"/>
  <c r="X550"/>
  <c r="V550"/>
  <c r="T550"/>
  <c r="P550"/>
  <c r="BI546"/>
  <c r="BH546"/>
  <c r="BG546"/>
  <c r="BF546"/>
  <c r="X546"/>
  <c r="V546"/>
  <c r="T546"/>
  <c r="P546"/>
  <c r="BK546" s="1"/>
  <c r="BI536"/>
  <c r="BH536"/>
  <c r="BG536"/>
  <c r="BF536"/>
  <c r="X536"/>
  <c r="V536"/>
  <c r="T536"/>
  <c r="P536"/>
  <c r="BI528"/>
  <c r="BH528"/>
  <c r="BG528"/>
  <c r="BF528"/>
  <c r="X528"/>
  <c r="V528"/>
  <c r="T528"/>
  <c r="P528"/>
  <c r="BI520"/>
  <c r="BH520"/>
  <c r="BG520"/>
  <c r="BF520"/>
  <c r="X520"/>
  <c r="V520"/>
  <c r="T520"/>
  <c r="P520"/>
  <c r="BK520" s="1"/>
  <c r="BI517"/>
  <c r="BH517"/>
  <c r="BG517"/>
  <c r="BF517"/>
  <c r="X517"/>
  <c r="V517"/>
  <c r="T517"/>
  <c r="P517"/>
  <c r="BI513"/>
  <c r="BH513"/>
  <c r="BG513"/>
  <c r="BF513"/>
  <c r="X513"/>
  <c r="V513"/>
  <c r="T513"/>
  <c r="P513"/>
  <c r="BI510"/>
  <c r="BH510"/>
  <c r="BG510"/>
  <c r="BF510"/>
  <c r="X510"/>
  <c r="V510"/>
  <c r="T510"/>
  <c r="P510"/>
  <c r="BI504"/>
  <c r="BH504"/>
  <c r="BG504"/>
  <c r="BF504"/>
  <c r="X504"/>
  <c r="V504"/>
  <c r="T504"/>
  <c r="P504"/>
  <c r="BI502"/>
  <c r="BH502"/>
  <c r="BG502"/>
  <c r="BF502"/>
  <c r="X502"/>
  <c r="V502"/>
  <c r="T502"/>
  <c r="P502"/>
  <c r="BI499"/>
  <c r="BH499"/>
  <c r="BG499"/>
  <c r="BF499"/>
  <c r="X499"/>
  <c r="V499"/>
  <c r="T499"/>
  <c r="P499"/>
  <c r="BI491"/>
  <c r="BH491"/>
  <c r="BG491"/>
  <c r="BF491"/>
  <c r="X491"/>
  <c r="V491"/>
  <c r="T491"/>
  <c r="P491"/>
  <c r="BK491" s="1"/>
  <c r="BI488"/>
  <c r="BH488"/>
  <c r="BG488"/>
  <c r="BF488"/>
  <c r="X488"/>
  <c r="V488"/>
  <c r="T488"/>
  <c r="P488"/>
  <c r="BI485"/>
  <c r="BH485"/>
  <c r="BG485"/>
  <c r="BF485"/>
  <c r="X485"/>
  <c r="V485"/>
  <c r="T485"/>
  <c r="P485"/>
  <c r="BI484"/>
  <c r="BH484"/>
  <c r="BG484"/>
  <c r="BF484"/>
  <c r="X484"/>
  <c r="V484"/>
  <c r="T484"/>
  <c r="P484"/>
  <c r="BI476"/>
  <c r="BH476"/>
  <c r="BG476"/>
  <c r="BF476"/>
  <c r="X476"/>
  <c r="V476"/>
  <c r="T476"/>
  <c r="P476"/>
  <c r="K476" s="1"/>
  <c r="BE476" s="1"/>
  <c r="BI473"/>
  <c r="BH473"/>
  <c r="BG473"/>
  <c r="BF473"/>
  <c r="X473"/>
  <c r="X472" s="1"/>
  <c r="V473"/>
  <c r="V472"/>
  <c r="T473"/>
  <c r="T472" s="1"/>
  <c r="P473"/>
  <c r="K473" s="1"/>
  <c r="BE473" s="1"/>
  <c r="BI471"/>
  <c r="BH471"/>
  <c r="BG471"/>
  <c r="BF471"/>
  <c r="X471"/>
  <c r="V471"/>
  <c r="T471"/>
  <c r="P471"/>
  <c r="K471" s="1"/>
  <c r="BE471" s="1"/>
  <c r="BI467"/>
  <c r="BH467"/>
  <c r="BG467"/>
  <c r="BF467"/>
  <c r="X467"/>
  <c r="V467"/>
  <c r="T467"/>
  <c r="P467"/>
  <c r="BI463"/>
  <c r="BH463"/>
  <c r="BG463"/>
  <c r="BF463"/>
  <c r="X463"/>
  <c r="V463"/>
  <c r="T463"/>
  <c r="P463"/>
  <c r="BK463" s="1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I447"/>
  <c r="BH447"/>
  <c r="BG447"/>
  <c r="BF447"/>
  <c r="X447"/>
  <c r="V447"/>
  <c r="T447"/>
  <c r="P447"/>
  <c r="BK447" s="1"/>
  <c r="BI414"/>
  <c r="BH414"/>
  <c r="BG414"/>
  <c r="BF414"/>
  <c r="X414"/>
  <c r="V414"/>
  <c r="T414"/>
  <c r="P414"/>
  <c r="K414" s="1"/>
  <c r="BE414" s="1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K411" s="1"/>
  <c r="BI410"/>
  <c r="BH410"/>
  <c r="BG410"/>
  <c r="BF410"/>
  <c r="X410"/>
  <c r="V410"/>
  <c r="T410"/>
  <c r="P410"/>
  <c r="BI407"/>
  <c r="BH407"/>
  <c r="BG407"/>
  <c r="BF407"/>
  <c r="X407"/>
  <c r="V407"/>
  <c r="T407"/>
  <c r="P407"/>
  <c r="K407" s="1"/>
  <c r="BE407" s="1"/>
  <c r="BI397"/>
  <c r="BH397"/>
  <c r="BG397"/>
  <c r="BF397"/>
  <c r="X397"/>
  <c r="V397"/>
  <c r="T397"/>
  <c r="P397"/>
  <c r="K397" s="1"/>
  <c r="BE397" s="1"/>
  <c r="BI390"/>
  <c r="BH390"/>
  <c r="BG390"/>
  <c r="BF390"/>
  <c r="X390"/>
  <c r="V390"/>
  <c r="T390"/>
  <c r="P390"/>
  <c r="BK390" s="1"/>
  <c r="BI373"/>
  <c r="BH373"/>
  <c r="BG373"/>
  <c r="BF373"/>
  <c r="X373"/>
  <c r="V373"/>
  <c r="T373"/>
  <c r="P373"/>
  <c r="K373" s="1"/>
  <c r="BE373" s="1"/>
  <c r="BI370"/>
  <c r="BH370"/>
  <c r="BG370"/>
  <c r="BF370"/>
  <c r="X370"/>
  <c r="V370"/>
  <c r="T370"/>
  <c r="P370"/>
  <c r="K370" s="1"/>
  <c r="BE370" s="1"/>
  <c r="BI365"/>
  <c r="BH365"/>
  <c r="BG365"/>
  <c r="BF365"/>
  <c r="X365"/>
  <c r="V365"/>
  <c r="T365"/>
  <c r="P365"/>
  <c r="BI360"/>
  <c r="BH360"/>
  <c r="BG360"/>
  <c r="BF360"/>
  <c r="X360"/>
  <c r="V360"/>
  <c r="T360"/>
  <c r="P360"/>
  <c r="K360" s="1"/>
  <c r="BE360" s="1"/>
  <c r="BI355"/>
  <c r="BH355"/>
  <c r="BG355"/>
  <c r="BF355"/>
  <c r="X355"/>
  <c r="V355"/>
  <c r="T355"/>
  <c r="P355"/>
  <c r="BK355" s="1"/>
  <c r="BI328"/>
  <c r="BH328"/>
  <c r="BG328"/>
  <c r="BF328"/>
  <c r="X328"/>
  <c r="V328"/>
  <c r="T328"/>
  <c r="P328"/>
  <c r="BI301"/>
  <c r="BH301"/>
  <c r="BG301"/>
  <c r="BF301"/>
  <c r="X301"/>
  <c r="V301"/>
  <c r="T301"/>
  <c r="P301"/>
  <c r="K301" s="1"/>
  <c r="BE301" s="1"/>
  <c r="BI296"/>
  <c r="BH296"/>
  <c r="BG296"/>
  <c r="BF296"/>
  <c r="X296"/>
  <c r="V296"/>
  <c r="T296"/>
  <c r="P296"/>
  <c r="BI291"/>
  <c r="BH291"/>
  <c r="BG291"/>
  <c r="BF291"/>
  <c r="X291"/>
  <c r="V291"/>
  <c r="T291"/>
  <c r="P291"/>
  <c r="K291" s="1"/>
  <c r="BE291" s="1"/>
  <c r="BI286"/>
  <c r="BH286"/>
  <c r="BG286"/>
  <c r="BF286"/>
  <c r="X286"/>
  <c r="V286"/>
  <c r="T286"/>
  <c r="P286"/>
  <c r="BI278"/>
  <c r="BH278"/>
  <c r="BG278"/>
  <c r="BF278"/>
  <c r="X278"/>
  <c r="V278"/>
  <c r="T278"/>
  <c r="P278"/>
  <c r="BI270"/>
  <c r="BH270"/>
  <c r="BG270"/>
  <c r="BF270"/>
  <c r="X270"/>
  <c r="V270"/>
  <c r="T270"/>
  <c r="P270"/>
  <c r="K270" s="1"/>
  <c r="BE270" s="1"/>
  <c r="BI237"/>
  <c r="BH237"/>
  <c r="BG237"/>
  <c r="BF237"/>
  <c r="X237"/>
  <c r="V237"/>
  <c r="T237"/>
  <c r="P237"/>
  <c r="K237" s="1"/>
  <c r="BE237" s="1"/>
  <c r="BI232"/>
  <c r="BH232"/>
  <c r="BG232"/>
  <c r="BF232"/>
  <c r="X232"/>
  <c r="V232"/>
  <c r="T232"/>
  <c r="P232"/>
  <c r="BI228"/>
  <c r="BH228"/>
  <c r="BG228"/>
  <c r="BF228"/>
  <c r="X228"/>
  <c r="V228"/>
  <c r="T228"/>
  <c r="P228"/>
  <c r="BK228" s="1"/>
  <c r="BI224"/>
  <c r="BH224"/>
  <c r="BG224"/>
  <c r="BF224"/>
  <c r="X224"/>
  <c r="V224"/>
  <c r="T224"/>
  <c r="P224"/>
  <c r="K224" s="1"/>
  <c r="BE224" s="1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 s="1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71" i="3"/>
  <c r="Q370"/>
  <c r="Q237"/>
  <c r="Q173"/>
  <c r="R550"/>
  <c r="R517"/>
  <c r="R504"/>
  <c r="R502"/>
  <c r="Q499"/>
  <c r="R473"/>
  <c r="R471"/>
  <c r="Q463"/>
  <c r="R451"/>
  <c r="Q413"/>
  <c r="Q411"/>
  <c r="Q410"/>
  <c r="Q397"/>
  <c r="Q224"/>
  <c r="Q220"/>
  <c r="R197"/>
  <c r="R183"/>
  <c r="Q178"/>
  <c r="R158"/>
  <c r="R153"/>
  <c r="R146"/>
  <c r="R735"/>
  <c r="R613"/>
  <c r="Q550"/>
  <c r="Q485"/>
  <c r="R228"/>
  <c r="R703"/>
  <c r="Q491"/>
  <c r="Q373"/>
  <c r="R139"/>
  <c r="R709"/>
  <c r="R644"/>
  <c r="R410"/>
  <c r="Q694"/>
  <c r="R576"/>
  <c r="Q473"/>
  <c r="R407"/>
  <c r="Q301"/>
  <c r="Q190"/>
  <c r="Q517"/>
  <c r="R178"/>
  <c r="Q755"/>
  <c r="Q706"/>
  <c r="Q674"/>
  <c r="Q560"/>
  <c r="R135"/>
  <c r="BK740"/>
  <c r="K694"/>
  <c r="BE694" s="1"/>
  <c r="K328"/>
  <c r="BE328" s="1"/>
  <c r="K692"/>
  <c r="BE692" s="1"/>
  <c r="BK705"/>
  <c r="BK698"/>
  <c r="K613"/>
  <c r="BE613" s="1"/>
  <c r="K186"/>
  <c r="BE186" s="1"/>
  <c r="K190"/>
  <c r="BE190" s="1"/>
  <c r="BK550"/>
  <c r="Q204" i="4"/>
  <c r="Q149"/>
  <c r="Q166"/>
  <c r="Q147"/>
  <c r="R153"/>
  <c r="BK211"/>
  <c r="BK150"/>
  <c r="K151"/>
  <c r="BE151" s="1"/>
  <c r="R456" i="5"/>
  <c r="R387"/>
  <c r="R309"/>
  <c r="Q234"/>
  <c r="Q180"/>
  <c r="R463"/>
  <c r="R330"/>
  <c r="Q275"/>
  <c r="Q232"/>
  <c r="Q463"/>
  <c r="Q408"/>
  <c r="R345"/>
  <c r="R276"/>
  <c r="R225"/>
  <c r="R404"/>
  <c r="Q348"/>
  <c r="R292"/>
  <c r="Q235"/>
  <c r="Q149"/>
  <c r="R398"/>
  <c r="Q319"/>
  <c r="Q276"/>
  <c r="R408"/>
  <c r="Q327"/>
  <c r="R282"/>
  <c r="Q152"/>
  <c r="R245"/>
  <c r="R233"/>
  <c r="K430"/>
  <c r="BE430" s="1"/>
  <c r="BK322"/>
  <c r="K328"/>
  <c r="BE328" s="1"/>
  <c r="BK362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3" i="5"/>
  <c r="R423"/>
  <c r="Q328"/>
  <c r="Q292"/>
  <c r="Q197"/>
  <c r="R142"/>
  <c r="Q398"/>
  <c r="R290"/>
  <c r="R237"/>
  <c r="R462"/>
  <c r="R392"/>
  <c r="Q324"/>
  <c r="Q236"/>
  <c r="R427"/>
  <c r="Q370"/>
  <c r="Q302"/>
  <c r="R205"/>
  <c r="R434"/>
  <c r="R374"/>
  <c r="Q287"/>
  <c r="Q171"/>
  <c r="R370"/>
  <c r="R312"/>
  <c r="R184"/>
  <c r="R325"/>
  <c r="R289"/>
  <c r="Q228"/>
  <c r="BK463"/>
  <c r="BK408"/>
  <c r="K440"/>
  <c r="BE440" s="1"/>
  <c r="BK327"/>
  <c r="K387"/>
  <c r="BE387" s="1"/>
  <c r="BK197"/>
  <c r="BK326"/>
  <c r="K225"/>
  <c r="BE225" s="1"/>
  <c r="K302"/>
  <c r="BE302" s="1"/>
  <c r="BK192"/>
  <c r="K319"/>
  <c r="BE319" s="1"/>
  <c r="K245"/>
  <c r="BE245" s="1"/>
  <c r="Q327" i="6"/>
  <c r="Q320"/>
  <c r="Q286"/>
  <c r="Q176"/>
  <c r="R322"/>
  <c r="Q256"/>
  <c r="R170"/>
  <c r="Q146"/>
  <c r="Q242"/>
  <c r="R139"/>
  <c r="Q247"/>
  <c r="Q185"/>
  <c r="R321"/>
  <c r="Q211"/>
  <c r="Q135"/>
  <c r="R286"/>
  <c r="Q201"/>
  <c r="Q271"/>
  <c r="R208"/>
  <c r="R228"/>
  <c r="R211"/>
  <c r="R146"/>
  <c r="BK259"/>
  <c r="K208"/>
  <c r="BE208" s="1"/>
  <c r="BK308"/>
  <c r="BK265"/>
  <c r="K126"/>
  <c r="BE126" s="1"/>
  <c r="BK211"/>
  <c r="K283"/>
  <c r="BE283" s="1"/>
  <c r="K226"/>
  <c r="BE226" s="1"/>
  <c r="BK246"/>
  <c r="BK229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76" i="3"/>
  <c r="R484"/>
  <c r="Q447"/>
  <c r="Q270"/>
  <c r="R177"/>
  <c r="Q765"/>
  <c r="Q707"/>
  <c r="Q590"/>
  <c r="R536"/>
  <c r="R365"/>
  <c r="R189"/>
  <c r="Q695"/>
  <c r="R390"/>
  <c r="R730"/>
  <c r="Q698"/>
  <c r="Q613"/>
  <c r="R743"/>
  <c r="R605"/>
  <c r="Q484"/>
  <c r="Q412"/>
  <c r="Q355"/>
  <c r="Q232"/>
  <c r="R739"/>
  <c r="R674"/>
  <c r="R553"/>
  <c r="Q158"/>
  <c r="Q761"/>
  <c r="Q720"/>
  <c r="R590"/>
  <c r="R355"/>
  <c r="R165"/>
  <c r="BK749"/>
  <c r="BK734"/>
  <c r="K666"/>
  <c r="BE666" s="1"/>
  <c r="BK286"/>
  <c r="BK504"/>
  <c r="BK624"/>
  <c r="K410"/>
  <c r="BE410" s="1"/>
  <c r="BK700"/>
  <c r="K690"/>
  <c r="BE690" s="1"/>
  <c r="K572"/>
  <c r="BE572" s="1"/>
  <c r="K502"/>
  <c r="BE502" s="1"/>
  <c r="K488"/>
  <c r="BE488" s="1"/>
  <c r="BK189"/>
  <c r="K563"/>
  <c r="BE563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5" i="5"/>
  <c r="Q352"/>
  <c r="Q305"/>
  <c r="R232"/>
  <c r="R132"/>
  <c r="Q416"/>
  <c r="R321"/>
  <c r="R267"/>
  <c r="R137"/>
  <c r="Q440"/>
  <c r="R355"/>
  <c r="R328"/>
  <c r="Q237"/>
  <c r="R138"/>
  <c r="Q374"/>
  <c r="Q345"/>
  <c r="Q323"/>
  <c r="R249"/>
  <c r="Q137"/>
  <c r="R379"/>
  <c r="Q312"/>
  <c r="Q209"/>
  <c r="Q413"/>
  <c r="Q336"/>
  <c r="Q321"/>
  <c r="R175"/>
  <c r="Q309"/>
  <c r="Q272"/>
  <c r="Q205"/>
  <c r="K456"/>
  <c r="BE456" s="1"/>
  <c r="BK352"/>
  <c r="BK348"/>
  <c r="BK413"/>
  <c r="K282"/>
  <c r="BE282" s="1"/>
  <c r="BK171"/>
  <c r="K324"/>
  <c r="BE324" s="1"/>
  <c r="K292"/>
  <c r="BE292" s="1"/>
  <c r="K132"/>
  <c r="BE132" s="1"/>
  <c r="BK374"/>
  <c r="BK275"/>
  <c r="BK290"/>
  <c r="R326" i="6"/>
  <c r="Q317"/>
  <c r="R247"/>
  <c r="R126"/>
  <c r="Q262"/>
  <c r="R221"/>
  <c r="R154"/>
  <c r="Q126"/>
  <c r="R246"/>
  <c r="R162"/>
  <c r="R253"/>
  <c r="R204"/>
  <c r="Q149"/>
  <c r="R311"/>
  <c r="R235"/>
  <c r="R168"/>
  <c r="R256"/>
  <c r="R197"/>
  <c r="Q277"/>
  <c r="Q229"/>
  <c r="Q235"/>
  <c r="Q191"/>
  <c r="R134"/>
  <c r="BK298"/>
  <c r="K218"/>
  <c r="BE218" s="1"/>
  <c r="BK314"/>
  <c r="K256"/>
  <c r="BE256" s="1"/>
  <c r="BK194"/>
  <c r="K262"/>
  <c r="BE262" s="1"/>
  <c r="BK236"/>
  <c r="BK250"/>
  <c r="BK253"/>
  <c r="BK121" i="7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602" i="3"/>
  <c r="R581"/>
  <c r="Q510"/>
  <c r="Q407"/>
  <c r="Q228"/>
  <c r="Q709"/>
  <c r="R572"/>
  <c r="R586"/>
  <c r="R528"/>
  <c r="R459"/>
  <c r="Q147"/>
  <c r="Q640"/>
  <c r="R485"/>
  <c r="R412"/>
  <c r="Q165"/>
  <c r="R711"/>
  <c r="R692"/>
  <c r="Q150"/>
  <c r="R700"/>
  <c r="R488"/>
  <c r="Q455"/>
  <c r="R370"/>
  <c r="R270"/>
  <c r="R697"/>
  <c r="Q581"/>
  <c r="R237"/>
  <c r="R769"/>
  <c r="Q727"/>
  <c r="R702"/>
  <c r="Q414"/>
  <c r="R215"/>
  <c r="BK765"/>
  <c r="K735"/>
  <c r="BE735" s="1"/>
  <c r="BK682"/>
  <c r="BK695"/>
  <c r="K210"/>
  <c r="BE210" s="1"/>
  <c r="K696"/>
  <c r="BE696" s="1"/>
  <c r="BK467"/>
  <c r="BK656"/>
  <c r="BK584"/>
  <c r="K232"/>
  <c r="BE232" s="1"/>
  <c r="BK581"/>
  <c r="Q154" i="4"/>
  <c r="Q186"/>
  <c r="R157"/>
  <c r="Q168"/>
  <c r="R173"/>
  <c r="R196"/>
  <c r="BK171"/>
  <c r="K147"/>
  <c r="BE147" s="1"/>
  <c r="Q444" i="5"/>
  <c r="R382"/>
  <c r="R326"/>
  <c r="Q298"/>
  <c r="R209"/>
  <c r="R152"/>
  <c r="R444"/>
  <c r="Q366"/>
  <c r="Q316"/>
  <c r="Q132"/>
  <c r="R436"/>
  <c r="R352"/>
  <c r="R305"/>
  <c r="R257"/>
  <c r="R192"/>
  <c r="Q392"/>
  <c r="Q342"/>
  <c r="R275"/>
  <c r="R188"/>
  <c r="R413"/>
  <c r="R323"/>
  <c r="Q225"/>
  <c r="Q387"/>
  <c r="R322"/>
  <c r="R216"/>
  <c r="Q288"/>
  <c r="R235"/>
  <c r="BK473"/>
  <c r="K342"/>
  <c r="BE342" s="1"/>
  <c r="BK423"/>
  <c r="BK289"/>
  <c r="BK427"/>
  <c r="BK279"/>
  <c r="BK205"/>
  <c r="K382"/>
  <c r="BE382" s="1"/>
  <c r="K316"/>
  <c r="BE316" s="1"/>
  <c r="BK137"/>
  <c r="BK288"/>
  <c r="K326" i="6"/>
  <c r="R305"/>
  <c r="Q221"/>
  <c r="Q142"/>
  <c r="Q292"/>
  <c r="Q240"/>
  <c r="R158"/>
  <c r="R283"/>
  <c r="R185"/>
  <c r="Q268"/>
  <c r="R229"/>
  <c r="Q170"/>
  <c r="Q305"/>
  <c r="R201"/>
  <c r="R130"/>
  <c r="Q259"/>
  <c r="Q218"/>
  <c r="R292"/>
  <c r="Q158"/>
  <c r="Q225"/>
  <c r="R176"/>
  <c r="Q130"/>
  <c r="K247"/>
  <c r="BE247"/>
  <c r="BK182"/>
  <c r="K321"/>
  <c r="BE321"/>
  <c r="BK280"/>
  <c r="K204"/>
  <c r="BE204" s="1"/>
  <c r="BK320"/>
  <c r="K173"/>
  <c r="BE173" s="1"/>
  <c r="BK325"/>
  <c r="BK227"/>
  <c r="BK317"/>
  <c r="BK292"/>
  <c r="K168"/>
  <c r="BE168" s="1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605" i="3"/>
  <c r="Q594"/>
  <c r="Q555"/>
  <c r="Q488"/>
  <c r="Q365"/>
  <c r="Q210"/>
  <c r="R716"/>
  <c r="Q139"/>
  <c r="Q711"/>
  <c r="R705"/>
  <c r="Q584"/>
  <c r="R491"/>
  <c r="Q699"/>
  <c r="Q656"/>
  <c r="Q596"/>
  <c r="R447"/>
  <c r="R360"/>
  <c r="Q696"/>
  <c r="R455"/>
  <c r="R232"/>
  <c r="R741"/>
  <c r="Q690"/>
  <c r="Q569"/>
  <c r="R220"/>
  <c r="R740"/>
  <c r="R696"/>
  <c r="R463"/>
  <c r="Q143"/>
  <c r="R656"/>
  <c r="R476"/>
  <c r="Q328"/>
  <c r="R173"/>
  <c r="K761"/>
  <c r="BE761" s="1"/>
  <c r="BK739"/>
  <c r="K730"/>
  <c r="BE730"/>
  <c r="K702"/>
  <c r="BE702" s="1"/>
  <c r="BK560"/>
  <c r="K485"/>
  <c r="BE485" s="1"/>
  <c r="K278"/>
  <c r="BE278" s="1"/>
  <c r="K147"/>
  <c r="BE147" s="1"/>
  <c r="K697"/>
  <c r="BE697" s="1"/>
  <c r="K590"/>
  <c r="BE590" s="1"/>
  <c r="BK365"/>
  <c r="BK451"/>
  <c r="BK517"/>
  <c r="R152" i="4"/>
  <c r="Q171"/>
  <c r="R154"/>
  <c r="Q128"/>
  <c r="Q150"/>
  <c r="BK199"/>
  <c r="K153"/>
  <c r="BE153" s="1"/>
  <c r="Q436" i="5"/>
  <c r="Q362"/>
  <c r="Q325"/>
  <c r="R287"/>
  <c r="Q184"/>
  <c r="Q462"/>
  <c r="Q326"/>
  <c r="Q249"/>
  <c r="Q450"/>
  <c r="Q404"/>
  <c r="R298"/>
  <c r="R234"/>
  <c r="R440"/>
  <c r="Q379"/>
  <c r="R272"/>
  <c r="R171"/>
  <c r="R416"/>
  <c r="Q175"/>
  <c r="R359"/>
  <c r="Q245"/>
  <c r="Q145"/>
  <c r="Q233"/>
  <c r="BK245"/>
  <c r="R157"/>
  <c r="BK416"/>
  <c r="K404"/>
  <c r="BE404" s="1"/>
  <c r="K465"/>
  <c r="BE465" s="1"/>
  <c r="BK305"/>
  <c r="K235"/>
  <c r="BE235" s="1"/>
  <c r="BK355"/>
  <c r="BK392"/>
  <c r="K249"/>
  <c r="BE249" s="1"/>
  <c r="BK180"/>
  <c r="K400"/>
  <c r="BE400" s="1"/>
  <c r="BK309"/>
  <c r="BK359"/>
  <c r="BK272"/>
  <c r="Q322" i="6"/>
  <c r="Q295"/>
  <c r="Q204"/>
  <c r="Q325"/>
  <c r="R268"/>
  <c r="R226"/>
  <c r="R167"/>
  <c r="Q143"/>
  <c r="R259"/>
  <c r="R165"/>
  <c r="R298"/>
  <c r="R241"/>
  <c r="Q165"/>
  <c r="Q308"/>
  <c r="Q208"/>
  <c r="R169"/>
  <c r="R320"/>
  <c r="Q226"/>
  <c r="R173"/>
  <c r="Q241"/>
  <c r="Q227"/>
  <c r="Q194"/>
  <c r="Q154"/>
  <c r="BK322"/>
  <c r="BK240"/>
  <c r="BK326"/>
  <c r="K271"/>
  <c r="BE271" s="1"/>
  <c r="BK215"/>
  <c r="BK295"/>
  <c r="K201"/>
  <c r="BE201" s="1"/>
  <c r="K130"/>
  <c r="BE130"/>
  <c r="BK176"/>
  <c r="K221"/>
  <c r="BE221" s="1"/>
  <c r="K154"/>
  <c r="BE154" s="1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65" i="3"/>
  <c r="R761"/>
  <c r="R755"/>
  <c r="Q749"/>
  <c r="Q741"/>
  <c r="Q740"/>
  <c r="Q739"/>
  <c r="Q735"/>
  <c r="Q716"/>
  <c r="R715"/>
  <c r="R708"/>
  <c r="R706"/>
  <c r="R704"/>
  <c r="Q697"/>
  <c r="R695"/>
  <c r="R682"/>
  <c r="Q666"/>
  <c r="R640"/>
  <c r="R596"/>
  <c r="Q553"/>
  <c r="Q467"/>
  <c r="Q286"/>
  <c r="Q186"/>
  <c r="R143"/>
  <c r="R699"/>
  <c r="Q730"/>
  <c r="R694"/>
  <c r="Q563"/>
  <c r="Q502"/>
  <c r="R291"/>
  <c r="Q692"/>
  <c r="Q644"/>
  <c r="R563"/>
  <c r="R414"/>
  <c r="R186"/>
  <c r="R720"/>
  <c r="R546"/>
  <c r="R328"/>
  <c r="R210"/>
  <c r="R693"/>
  <c r="Q572"/>
  <c r="R467"/>
  <c r="R286"/>
  <c r="Q135"/>
  <c r="Q704"/>
  <c r="Q624"/>
  <c r="Q513"/>
  <c r="Q146"/>
  <c r="R749"/>
  <c r="R569"/>
  <c r="Q451"/>
  <c r="Q177"/>
  <c r="BK769"/>
  <c r="K741"/>
  <c r="BE741" s="1"/>
  <c r="K706"/>
  <c r="BE706" s="1"/>
  <c r="BK704"/>
  <c r="K499"/>
  <c r="BE499" s="1"/>
  <c r="K674"/>
  <c r="BE674" s="1"/>
  <c r="BK528"/>
  <c r="K716"/>
  <c r="BE716" s="1"/>
  <c r="BK693"/>
  <c r="BK220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0" i="5"/>
  <c r="Q359"/>
  <c r="Q322"/>
  <c r="R284"/>
  <c r="Q157"/>
  <c r="Q427"/>
  <c r="R362"/>
  <c r="Q279"/>
  <c r="Q216"/>
  <c r="Q456"/>
  <c r="Q420"/>
  <c r="R342"/>
  <c r="R265"/>
  <c r="R197"/>
  <c r="Q423"/>
  <c r="R366"/>
  <c r="R327"/>
  <c r="R236"/>
  <c r="Q142"/>
  <c r="R316"/>
  <c r="Q265"/>
  <c r="R420"/>
  <c r="R302"/>
  <c r="Q192"/>
  <c r="Q284"/>
  <c r="R288"/>
  <c r="R145"/>
  <c r="K379"/>
  <c r="BE379" s="1"/>
  <c r="K370"/>
  <c r="BE370" s="1"/>
  <c r="BK434"/>
  <c r="K276"/>
  <c r="BE276" s="1"/>
  <c r="BK444"/>
  <c r="K233"/>
  <c r="BE233" s="1"/>
  <c r="BK312"/>
  <c r="K420"/>
  <c r="BE420" s="1"/>
  <c r="K321"/>
  <c r="BE321" s="1"/>
  <c r="K228"/>
  <c r="BE228" s="1"/>
  <c r="BK298"/>
  <c r="K209"/>
  <c r="BE209" s="1"/>
  <c r="Q326" i="6"/>
  <c r="Q314"/>
  <c r="Q283"/>
  <c r="Q167"/>
  <c r="R301"/>
  <c r="Q197"/>
  <c r="R149"/>
  <c r="R277"/>
  <c r="R191"/>
  <c r="R314"/>
  <c r="R262"/>
  <c r="R215"/>
  <c r="R325"/>
  <c r="R218"/>
  <c r="Q134"/>
  <c r="K197"/>
  <c r="BE197" s="1"/>
  <c r="BK191"/>
  <c r="K185"/>
  <c r="BE185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36" i="3"/>
  <c r="Q459"/>
  <c r="Q291"/>
  <c r="Q183"/>
  <c r="Q734"/>
  <c r="Q705"/>
  <c r="Q700"/>
  <c r="R555"/>
  <c r="Q520"/>
  <c r="Q296"/>
  <c r="R224"/>
  <c r="Q701"/>
  <c r="Q586"/>
  <c r="R413"/>
  <c r="Q209"/>
  <c r="R727"/>
  <c r="R701"/>
  <c r="R301"/>
  <c r="R147"/>
  <c r="Q682"/>
  <c r="Q528"/>
  <c r="R411"/>
  <c r="Q708"/>
  <c r="R690"/>
  <c r="R560"/>
  <c r="R190"/>
  <c r="Q769"/>
  <c r="Q743"/>
  <c r="R520"/>
  <c r="R397"/>
  <c r="R278"/>
  <c r="R150"/>
  <c r="BK723"/>
  <c r="K513"/>
  <c r="BE513" s="1"/>
  <c r="K413"/>
  <c r="BE413" s="1"/>
  <c r="BK586"/>
  <c r="BK727"/>
  <c r="BK707"/>
  <c r="BK510"/>
  <c r="BK484"/>
  <c r="K412"/>
  <c r="BE412" s="1"/>
  <c r="K708"/>
  <c r="BE708" s="1"/>
  <c r="K536"/>
  <c r="BE536"/>
  <c r="BK296"/>
  <c r="R168" i="4"/>
  <c r="R148"/>
  <c r="R150"/>
  <c r="Q176"/>
  <c r="Q125"/>
  <c r="Q131"/>
  <c r="K179"/>
  <c r="BE179" s="1"/>
  <c r="BK144"/>
  <c r="BK154"/>
  <c r="K131"/>
  <c r="BE131" s="1"/>
  <c r="Q430" i="5"/>
  <c r="Q355"/>
  <c r="R319"/>
  <c r="R228"/>
  <c r="Q465"/>
  <c r="Q382"/>
  <c r="Q257"/>
  <c r="Q473"/>
  <c r="Q434"/>
  <c r="R348"/>
  <c r="Q290"/>
  <c r="Q221"/>
  <c r="R400"/>
  <c r="R336"/>
  <c r="R279"/>
  <c r="R180"/>
  <c r="R430"/>
  <c r="Q330"/>
  <c r="Q289"/>
  <c r="Q188"/>
  <c r="Q400"/>
  <c r="R324"/>
  <c r="R221"/>
  <c r="Q138"/>
  <c r="Q267"/>
  <c r="Q282"/>
  <c r="R149"/>
  <c r="BK450"/>
  <c r="K330"/>
  <c r="BE330" s="1"/>
  <c r="BK436"/>
  <c r="BK325"/>
  <c r="K345"/>
  <c r="BE345" s="1"/>
  <c r="BK267"/>
  <c r="BK398"/>
  <c r="K287"/>
  <c r="BE287" s="1"/>
  <c r="BK366"/>
  <c r="K236"/>
  <c r="BE236" s="1"/>
  <c r="BK157"/>
  <c r="BK336"/>
  <c r="BK257"/>
  <c r="BK323"/>
  <c r="K232"/>
  <c r="BE232" s="1"/>
  <c r="R327" i="6"/>
  <c r="Q311"/>
  <c r="R280"/>
  <c r="Q162"/>
  <c r="R317"/>
  <c r="Q246"/>
  <c r="Q169"/>
  <c r="R135"/>
  <c r="Q253"/>
  <c r="Q321"/>
  <c r="R295"/>
  <c r="Q236"/>
  <c r="R142"/>
  <c r="R265"/>
  <c r="Q173"/>
  <c r="R271"/>
  <c r="R225"/>
  <c r="Q301"/>
  <c r="Q228"/>
  <c r="R236"/>
  <c r="Q182"/>
  <c r="R143"/>
  <c r="K311"/>
  <c r="BE311" s="1"/>
  <c r="BK162"/>
  <c r="K286"/>
  <c r="BE286"/>
  <c r="BK225"/>
  <c r="BK165"/>
  <c r="BK228"/>
  <c r="K167"/>
  <c r="BE167" s="1"/>
  <c r="K277"/>
  <c r="BE277" s="1"/>
  <c r="BK135"/>
  <c r="K143"/>
  <c r="BE143" s="1"/>
  <c r="BK235"/>
  <c r="R122" i="7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84" i="3"/>
  <c r="R513"/>
  <c r="R209"/>
  <c r="Q153"/>
  <c r="Q715"/>
  <c r="Q702"/>
  <c r="R624"/>
  <c r="Q546"/>
  <c r="Q215"/>
  <c r="R698"/>
  <c r="R666"/>
  <c r="R499"/>
  <c r="Q476"/>
  <c r="R734"/>
  <c r="Q703"/>
  <c r="Q504"/>
  <c r="Q278"/>
  <c r="Q723"/>
  <c r="R602"/>
  <c r="R373"/>
  <c r="R296"/>
  <c r="Q189"/>
  <c r="R707"/>
  <c r="R594"/>
  <c r="Q360"/>
  <c r="R723"/>
  <c r="Q693"/>
  <c r="R510"/>
  <c r="Q390"/>
  <c r="Q197"/>
  <c r="K555"/>
  <c r="BE555" s="1"/>
  <c r="BK715"/>
  <c r="BK699"/>
  <c r="K215"/>
  <c r="BE215" s="1"/>
  <c r="BK153"/>
  <c r="BK703"/>
  <c r="BK644"/>
  <c r="K177"/>
  <c r="BE177" s="1"/>
  <c r="K701"/>
  <c r="BE701" s="1"/>
  <c r="BK711"/>
  <c r="BK209"/>
  <c r="BK569"/>
  <c r="Q172" i="4"/>
  <c r="R137"/>
  <c r="Q170"/>
  <c r="Q152"/>
  <c r="Q250" i="6"/>
  <c r="R166"/>
  <c r="Q265"/>
  <c r="Q166"/>
  <c r="R308"/>
  <c r="R227"/>
  <c r="Q139"/>
  <c r="Q280"/>
  <c r="R182"/>
  <c r="Q298"/>
  <c r="R242"/>
  <c r="R194"/>
  <c r="R250"/>
  <c r="R240"/>
  <c r="Q215"/>
  <c r="Q168"/>
  <c r="BK327"/>
  <c r="BK242"/>
  <c r="K139"/>
  <c r="BE139" s="1"/>
  <c r="BK142"/>
  <c r="BK241"/>
  <c r="BK169"/>
  <c r="K268"/>
  <c r="BE268" s="1"/>
  <c r="BK301"/>
  <c r="K305"/>
  <c r="BE305" s="1"/>
  <c r="K170"/>
  <c r="BE170"/>
  <c r="BK166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K124" i="7" l="1"/>
  <c r="BE124" s="1"/>
  <c r="F39" i="11"/>
  <c r="BF104" i="1" s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96"/>
  <c r="I102" s="1"/>
  <c r="X475"/>
  <c r="R503"/>
  <c r="J106" s="1"/>
  <c r="Q710"/>
  <c r="I111" s="1"/>
  <c r="T742"/>
  <c r="V179" i="5"/>
  <c r="T266"/>
  <c r="T291"/>
  <c r="X320"/>
  <c r="X329"/>
  <c r="X399"/>
  <c r="Q435"/>
  <c r="I108" s="1"/>
  <c r="Q464"/>
  <c r="I109" s="1"/>
  <c r="T125" i="6"/>
  <c r="T124" s="1"/>
  <c r="V125"/>
  <c r="V124"/>
  <c r="X125"/>
  <c r="X124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75"/>
  <c r="X503"/>
  <c r="T554"/>
  <c r="T585"/>
  <c r="V585"/>
  <c r="X585"/>
  <c r="Q585"/>
  <c r="I108" s="1"/>
  <c r="R585"/>
  <c r="J108" s="1"/>
  <c r="T691"/>
  <c r="X710"/>
  <c r="Q742"/>
  <c r="I112" s="1"/>
  <c r="Q169" i="4"/>
  <c r="I99" s="1"/>
  <c r="V198"/>
  <c r="V197" s="1"/>
  <c r="R131" i="5"/>
  <c r="T179"/>
  <c r="X266"/>
  <c r="V291"/>
  <c r="V320"/>
  <c r="V329"/>
  <c r="Q399"/>
  <c r="I107" s="1"/>
  <c r="R435"/>
  <c r="J108" s="1"/>
  <c r="Q324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96"/>
  <c r="Q503"/>
  <c r="I106" s="1"/>
  <c r="V554"/>
  <c r="X595"/>
  <c r="V691"/>
  <c r="T710"/>
  <c r="R742"/>
  <c r="J112" s="1"/>
  <c r="R124" i="4"/>
  <c r="T198"/>
  <c r="T197" s="1"/>
  <c r="R266" i="5"/>
  <c r="J100" s="1"/>
  <c r="T320"/>
  <c r="Q329"/>
  <c r="I106" s="1"/>
  <c r="R399"/>
  <c r="J107" s="1"/>
  <c r="T164" i="6"/>
  <c r="T163" s="1"/>
  <c r="BK324"/>
  <c r="BK323" s="1"/>
  <c r="K323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96"/>
  <c r="T503"/>
  <c r="Q554"/>
  <c r="I107" s="1"/>
  <c r="Q595"/>
  <c r="I109" s="1"/>
  <c r="X691"/>
  <c r="R710"/>
  <c r="J111" s="1"/>
  <c r="V742"/>
  <c r="Q124" i="4"/>
  <c r="V169"/>
  <c r="V123" s="1"/>
  <c r="Q131" i="5"/>
  <c r="R179"/>
  <c r="J99" s="1"/>
  <c r="X286"/>
  <c r="Q291"/>
  <c r="I104" s="1"/>
  <c r="T399"/>
  <c r="V435"/>
  <c r="R464"/>
  <c r="J109" s="1"/>
  <c r="V164" i="6"/>
  <c r="V163"/>
  <c r="X324"/>
  <c r="X323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96"/>
  <c r="X554"/>
  <c r="T595"/>
  <c r="R691"/>
  <c r="J110" s="1"/>
  <c r="T131" i="5"/>
  <c r="T130" s="1"/>
  <c r="X179"/>
  <c r="Q266"/>
  <c r="I100" s="1"/>
  <c r="Q286"/>
  <c r="X291"/>
  <c r="R329"/>
  <c r="J106" s="1"/>
  <c r="X464"/>
  <c r="R164" i="6"/>
  <c r="R163" s="1"/>
  <c r="J100" s="1"/>
  <c r="R324"/>
  <c r="R323" s="1"/>
  <c r="J102" s="1"/>
  <c r="BK120" i="7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75"/>
  <c r="I105" s="1"/>
  <c r="R475"/>
  <c r="R595"/>
  <c r="J109" s="1"/>
  <c r="V710"/>
  <c r="T124" i="4"/>
  <c r="T123"/>
  <c r="T122" s="1"/>
  <c r="AW97" i="1" s="1"/>
  <c r="X169" i="4"/>
  <c r="X198"/>
  <c r="X197" s="1"/>
  <c r="T286" i="5"/>
  <c r="R291"/>
  <c r="J104" s="1"/>
  <c r="T329"/>
  <c r="V399"/>
  <c r="X435"/>
  <c r="V464"/>
  <c r="Q164" i="6"/>
  <c r="Q163" s="1"/>
  <c r="I100" s="1"/>
  <c r="V324"/>
  <c r="V323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96"/>
  <c r="J102" s="1"/>
  <c r="T475"/>
  <c r="T474" s="1"/>
  <c r="V503"/>
  <c r="R554"/>
  <c r="J107" s="1"/>
  <c r="V595"/>
  <c r="Q691"/>
  <c r="I110" s="1"/>
  <c r="X742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5"/>
  <c r="T464"/>
  <c r="X164" i="6"/>
  <c r="X163" s="1"/>
  <c r="T324"/>
  <c r="T323"/>
  <c r="R120" i="7"/>
  <c r="R119" s="1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72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 s="1"/>
  <c r="Q269" i="12"/>
  <c r="I104"/>
  <c r="R244" i="13"/>
  <c r="J101" s="1"/>
  <c r="Q446"/>
  <c r="I110" s="1"/>
  <c r="Q359" i="2"/>
  <c r="I107"/>
  <c r="R359"/>
  <c r="J107" s="1"/>
  <c r="Q472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J91"/>
  <c r="J92"/>
  <c r="F91" i="7"/>
  <c r="E108"/>
  <c r="J89"/>
  <c r="J92"/>
  <c r="F92"/>
  <c r="J91"/>
  <c r="F91" i="6"/>
  <c r="F92"/>
  <c r="J117"/>
  <c r="J119"/>
  <c r="BE326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68"/>
  <c r="BK226"/>
  <c r="K325"/>
  <c r="BE325" s="1"/>
  <c r="K215"/>
  <c r="BE215" s="1"/>
  <c r="K240"/>
  <c r="BE240" s="1"/>
  <c r="BK277"/>
  <c r="BK204"/>
  <c r="K250"/>
  <c r="BE250" s="1"/>
  <c r="K229"/>
  <c r="BE229" s="1"/>
  <c r="K191"/>
  <c r="BE191" s="1"/>
  <c r="BK143"/>
  <c r="K211"/>
  <c r="BE211" s="1"/>
  <c r="BK168"/>
  <c r="BK262"/>
  <c r="BK247"/>
  <c r="BK311"/>
  <c r="BK197"/>
  <c r="BK321"/>
  <c r="BK271"/>
  <c r="BK173"/>
  <c r="K308"/>
  <c r="BE308"/>
  <c r="BK185"/>
  <c r="K301"/>
  <c r="BE301" s="1"/>
  <c r="K241"/>
  <c r="BE241" s="1"/>
  <c r="BK256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28"/>
  <c r="BE228" s="1"/>
  <c r="K510"/>
  <c r="BE510" s="1"/>
  <c r="BK576"/>
  <c r="BK697"/>
  <c r="BK146"/>
  <c r="BK410"/>
  <c r="K553"/>
  <c r="BE553" s="1"/>
  <c r="BK594"/>
  <c r="BK370"/>
  <c r="BK414"/>
  <c r="BK702"/>
  <c r="BK709"/>
  <c r="BK190"/>
  <c r="BK485"/>
  <c r="BK613"/>
  <c r="K640"/>
  <c r="BE640" s="1"/>
  <c r="BK407"/>
  <c r="K644"/>
  <c r="BE644" s="1"/>
  <c r="K723"/>
  <c r="BE723"/>
  <c r="BK690"/>
  <c r="BK605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5" i="5"/>
  <c r="BE355" s="1"/>
  <c r="F36" i="6"/>
  <c r="BC99" i="1" s="1"/>
  <c r="BE122" i="7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55" i="3"/>
  <c r="K569"/>
  <c r="BE569" s="1"/>
  <c r="K153"/>
  <c r="BE153" s="1"/>
  <c r="BK150"/>
  <c r="K158"/>
  <c r="BE158" s="1"/>
  <c r="BK178"/>
  <c r="K189"/>
  <c r="BE189" s="1"/>
  <c r="BK291"/>
  <c r="K355"/>
  <c r="BE355" s="1"/>
  <c r="K411"/>
  <c r="BE411" s="1"/>
  <c r="K455"/>
  <c r="BE455"/>
  <c r="K463"/>
  <c r="BE463"/>
  <c r="BK476"/>
  <c r="K504"/>
  <c r="BE504" s="1"/>
  <c r="BK602"/>
  <c r="BK730"/>
  <c r="K755"/>
  <c r="BE755" s="1"/>
  <c r="BK147"/>
  <c r="BK224"/>
  <c r="BK270"/>
  <c r="K695"/>
  <c r="BE695" s="1"/>
  <c r="K183"/>
  <c r="BE183" s="1"/>
  <c r="K682"/>
  <c r="BE682" s="1"/>
  <c r="K727"/>
  <c r="BE727" s="1"/>
  <c r="BK373"/>
  <c r="K704"/>
  <c r="BE704" s="1"/>
  <c r="K447"/>
  <c r="BE447" s="1"/>
  <c r="BK210"/>
  <c r="K520"/>
  <c r="BE520" s="1"/>
  <c r="K550"/>
  <c r="BE550" s="1"/>
  <c r="K699"/>
  <c r="BE699" s="1"/>
  <c r="BK761"/>
  <c r="BK237"/>
  <c r="BK563"/>
  <c r="K705"/>
  <c r="BE705" s="1"/>
  <c r="BK328"/>
  <c r="K584"/>
  <c r="BE584" s="1"/>
  <c r="K451"/>
  <c r="BE451"/>
  <c r="BK536"/>
  <c r="K698"/>
  <c r="BE698" s="1"/>
  <c r="K749"/>
  <c r="BE749" s="1"/>
  <c r="K365"/>
  <c r="BE365" s="1"/>
  <c r="BK666"/>
  <c r="BK716"/>
  <c r="BK513"/>
  <c r="K715"/>
  <c r="BE715" s="1"/>
  <c r="BK397"/>
  <c r="BK708"/>
  <c r="BK473"/>
  <c r="BK472" s="1"/>
  <c r="K472" s="1"/>
  <c r="K103" s="1"/>
  <c r="BK696"/>
  <c r="K703"/>
  <c r="BE703" s="1"/>
  <c r="K36" i="4"/>
  <c r="AY97" i="1" s="1"/>
  <c r="BK179" i="4"/>
  <c r="K152"/>
  <c r="BE152" s="1"/>
  <c r="K144"/>
  <c r="BE144" s="1"/>
  <c r="BK148"/>
  <c r="K279" i="5"/>
  <c r="BE279" s="1"/>
  <c r="BK225"/>
  <c r="K374"/>
  <c r="BE374" s="1"/>
  <c r="BK234"/>
  <c r="K305"/>
  <c r="BE305" s="1"/>
  <c r="K36"/>
  <c r="AY98" i="1" s="1"/>
  <c r="K416" i="5"/>
  <c r="BE416" s="1"/>
  <c r="K450"/>
  <c r="BE450" s="1"/>
  <c r="K158" i="6"/>
  <c r="BE158" s="1"/>
  <c r="K227"/>
  <c r="BE227" s="1"/>
  <c r="BK305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20"/>
  <c r="BE720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 s="1"/>
  <c r="K408"/>
  <c r="BE408" s="1"/>
  <c r="BK387"/>
  <c r="K413"/>
  <c r="BE413" s="1"/>
  <c r="BK465"/>
  <c r="BK464" s="1"/>
  <c r="K464" s="1"/>
  <c r="K109" s="1"/>
  <c r="BK440"/>
  <c r="F39"/>
  <c r="BF98" i="1" s="1"/>
  <c r="K253" i="6"/>
  <c r="BE253" s="1"/>
  <c r="K162"/>
  <c r="BE162" s="1"/>
  <c r="K194"/>
  <c r="BE194" s="1"/>
  <c r="K242"/>
  <c r="BE242"/>
  <c r="BK167"/>
  <c r="BK126"/>
  <c r="BK134"/>
  <c r="K259"/>
  <c r="BE259" s="1"/>
  <c r="K314"/>
  <c r="BE314" s="1"/>
  <c r="K320"/>
  <c r="BE320" s="1"/>
  <c r="BK286"/>
  <c r="BK208"/>
  <c r="K225"/>
  <c r="BE225" s="1"/>
  <c r="K265"/>
  <c r="BE265" s="1"/>
  <c r="BK218"/>
  <c r="BK201"/>
  <c r="K292"/>
  <c r="BE292" s="1"/>
  <c r="K146"/>
  <c r="BE146" s="1"/>
  <c r="K246"/>
  <c r="BE246" s="1"/>
  <c r="K166"/>
  <c r="BE166" s="1"/>
  <c r="BK149"/>
  <c r="BK154"/>
  <c r="K317"/>
  <c r="BE317" s="1"/>
  <c r="K327"/>
  <c r="BE327" s="1"/>
  <c r="K169"/>
  <c r="BE169" s="1"/>
  <c r="K142"/>
  <c r="BE142" s="1"/>
  <c r="K295"/>
  <c r="BE295" s="1"/>
  <c r="F36" i="7"/>
  <c r="BC100" i="1" s="1"/>
  <c r="F38" i="7"/>
  <c r="BE100" i="1" s="1"/>
  <c r="BE121" i="7"/>
  <c r="K126"/>
  <c r="BE126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7" i="5"/>
  <c r="BE427" s="1"/>
  <c r="BK145"/>
  <c r="K157"/>
  <c r="BE157" s="1"/>
  <c r="K205"/>
  <c r="BE205" s="1"/>
  <c r="BK236"/>
  <c r="K257"/>
  <c r="BE257" s="1"/>
  <c r="BK276"/>
  <c r="BK302"/>
  <c r="K184"/>
  <c r="BE184" s="1"/>
  <c r="BK370"/>
  <c r="K197"/>
  <c r="BE197" s="1"/>
  <c r="K326"/>
  <c r="BE326" s="1"/>
  <c r="K436"/>
  <c r="BE436" s="1"/>
  <c r="K325"/>
  <c r="BE325" s="1"/>
  <c r="K434"/>
  <c r="BE434" s="1"/>
  <c r="BK321"/>
  <c r="BK282"/>
  <c r="K152"/>
  <c r="BE152" s="1"/>
  <c r="BK216"/>
  <c r="K323"/>
  <c r="BE323" s="1"/>
  <c r="K359"/>
  <c r="BE359" s="1"/>
  <c r="K398"/>
  <c r="BE398" s="1"/>
  <c r="BK233"/>
  <c r="K322"/>
  <c r="BE322" s="1"/>
  <c r="BK342"/>
  <c r="BK379"/>
  <c r="K192"/>
  <c r="BE192"/>
  <c r="K327"/>
  <c r="BE327" s="1"/>
  <c r="BK456"/>
  <c r="BK132"/>
  <c r="K290"/>
  <c r="BE290" s="1"/>
  <c r="K221"/>
  <c r="BE221" s="1"/>
  <c r="K366"/>
  <c r="BE366" s="1"/>
  <c r="BK209"/>
  <c r="K444"/>
  <c r="BE444" s="1"/>
  <c r="BK170" i="6"/>
  <c r="BK130"/>
  <c r="K235"/>
  <c r="BE235" s="1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8" i="3"/>
  <c r="BK502"/>
  <c r="K624"/>
  <c r="BE624" s="1"/>
  <c r="BK735"/>
  <c r="BK139"/>
  <c r="K173"/>
  <c r="BE173" s="1"/>
  <c r="BK186"/>
  <c r="BK278"/>
  <c r="K286"/>
  <c r="BE286" s="1"/>
  <c r="BK301"/>
  <c r="BK360"/>
  <c r="BK412"/>
  <c r="BK471"/>
  <c r="K484"/>
  <c r="BE484"/>
  <c r="K528"/>
  <c r="BE528" s="1"/>
  <c r="K546"/>
  <c r="BE546" s="1"/>
  <c r="BK694"/>
  <c r="BK743"/>
  <c r="K769"/>
  <c r="BE769" s="1"/>
  <c r="K197"/>
  <c r="BE197" s="1"/>
  <c r="K517"/>
  <c r="BE517"/>
  <c r="K581"/>
  <c r="BE581" s="1"/>
  <c r="BK706"/>
  <c r="K467"/>
  <c r="BE467" s="1"/>
  <c r="K220"/>
  <c r="BE220" s="1"/>
  <c r="BK674"/>
  <c r="BK741"/>
  <c r="K586"/>
  <c r="BE586" s="1"/>
  <c r="K740"/>
  <c r="BE740" s="1"/>
  <c r="BK413"/>
  <c r="K656"/>
  <c r="BE656" s="1"/>
  <c r="K739"/>
  <c r="BE739" s="1"/>
  <c r="BK165"/>
  <c r="K459"/>
  <c r="BE459" s="1"/>
  <c r="K693"/>
  <c r="BE693" s="1"/>
  <c r="K135"/>
  <c r="BE135" s="1"/>
  <c r="K491"/>
  <c r="BE491" s="1"/>
  <c r="BK701"/>
  <c r="BK499"/>
  <c r="BK692"/>
  <c r="K734"/>
  <c r="BE734" s="1"/>
  <c r="K765"/>
  <c r="BE765" s="1"/>
  <c r="K560"/>
  <c r="BE560" s="1"/>
  <c r="K700"/>
  <c r="BE700" s="1"/>
  <c r="K296"/>
  <c r="BE296" s="1"/>
  <c r="BK590"/>
  <c r="BK232"/>
  <c r="BK572"/>
  <c r="BK143"/>
  <c r="BK596"/>
  <c r="K707"/>
  <c r="BE707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2"/>
  <c r="BE352" s="1"/>
  <c r="BK232"/>
  <c r="BK400"/>
  <c r="BK430"/>
  <c r="K473"/>
  <c r="BE473" s="1"/>
  <c r="BK345"/>
  <c r="BK324"/>
  <c r="BK404"/>
  <c r="F38"/>
  <c r="BE98" i="1" s="1"/>
  <c r="K309" i="5"/>
  <c r="BE309" s="1"/>
  <c r="K336"/>
  <c r="BE336" s="1"/>
  <c r="K236" i="6"/>
  <c r="BE236"/>
  <c r="BK283"/>
  <c r="K280"/>
  <c r="BE280" s="1"/>
  <c r="BK139"/>
  <c r="K176"/>
  <c r="BE176" s="1"/>
  <c r="BK221"/>
  <c r="K165"/>
  <c r="BE165" s="1"/>
  <c r="K322"/>
  <c r="BE322" s="1"/>
  <c r="F39"/>
  <c r="BF99" i="1" s="1"/>
  <c r="K125" i="7"/>
  <c r="BE125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11" i="3"/>
  <c r="BE711" s="1"/>
  <c r="K390"/>
  <c r="BE390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0"/>
  <c r="K463"/>
  <c r="BE463" s="1"/>
  <c r="K423"/>
  <c r="BE423" s="1"/>
  <c r="K137"/>
  <c r="BE137" s="1"/>
  <c r="BK142"/>
  <c r="BK149"/>
  <c r="BK188"/>
  <c r="BK235"/>
  <c r="BK249"/>
  <c r="K275"/>
  <c r="BE275" s="1"/>
  <c r="BK138"/>
  <c r="BK287"/>
  <c r="BK286" s="1"/>
  <c r="K286" s="1"/>
  <c r="K103" s="1"/>
  <c r="BK382"/>
  <c r="BK292"/>
  <c r="K362"/>
  <c r="BE362" s="1"/>
  <c r="K237"/>
  <c r="BE237"/>
  <c r="K348"/>
  <c r="BE348" s="1"/>
  <c r="BK330"/>
  <c r="BK265"/>
  <c r="BK316"/>
  <c r="K272"/>
  <c r="BE272" s="1"/>
  <c r="K289"/>
  <c r="BE289" s="1"/>
  <c r="BK462"/>
  <c r="K312"/>
  <c r="BE312" s="1"/>
  <c r="K267"/>
  <c r="BE267"/>
  <c r="BK175"/>
  <c r="BK328"/>
  <c r="K392"/>
  <c r="BE392" s="1"/>
  <c r="K284"/>
  <c r="BE284" s="1"/>
  <c r="K182" i="6"/>
  <c r="BE182" s="1"/>
  <c r="K298"/>
  <c r="BE298" s="1"/>
  <c r="K228"/>
  <c r="BE228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K120" i="7" l="1"/>
  <c r="K98" s="1"/>
  <c r="R118"/>
  <c r="J96" s="1"/>
  <c r="K31" s="1"/>
  <c r="AT100" i="1" s="1"/>
  <c r="R118" i="1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24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74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X132" s="1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/>
  <c r="V474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V132" s="1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74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23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74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95" i="3"/>
  <c r="K595" s="1"/>
  <c r="K109" s="1"/>
  <c r="BK691"/>
  <c r="K691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75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29"/>
  <c r="K329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503"/>
  <c r="K503" s="1"/>
  <c r="K106" s="1"/>
  <c r="BK435" i="5"/>
  <c r="K435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96" i="3"/>
  <c r="K396" s="1"/>
  <c r="K102" s="1"/>
  <c r="BK554"/>
  <c r="K554" s="1"/>
  <c r="K107" s="1"/>
  <c r="BK585"/>
  <c r="K585" s="1"/>
  <c r="K108" s="1"/>
  <c r="BK127" i="12"/>
  <c r="K127" s="1"/>
  <c r="K98" s="1"/>
  <c r="BK226" i="2"/>
  <c r="K226" s="1"/>
  <c r="K99" s="1"/>
  <c r="BK134" i="3"/>
  <c r="K134" s="1"/>
  <c r="K98" s="1"/>
  <c r="BK710"/>
  <c r="K710" s="1"/>
  <c r="K111" s="1"/>
  <c r="BK320" i="5"/>
  <c r="K320" s="1"/>
  <c r="K105" s="1"/>
  <c r="BK399"/>
  <c r="K399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42" i="3"/>
  <c r="K742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 s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I96" i="7" l="1"/>
  <c r="K30" s="1"/>
  <c r="AS100" i="1" s="1"/>
  <c r="BK124" i="14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74" i="3"/>
  <c r="K474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75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<sst xmlns="http://schemas.openxmlformats.org/spreadsheetml/2006/main" count="28867" uniqueCount="2364">
  <si>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</si>
  <si>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</si>
  <si>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</si>
  <si>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</si>
  <si>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</si>
  <si>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</si>
  <si>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</si>
  <si>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</si>
  <si>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</si>
  <si>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</si>
  <si>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</si>
  <si>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</si>
  <si>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</si>
  <si>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</si>
  <si>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</si>
  <si>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</si>
  <si>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</si>
  <si>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</si>
  <si>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</si>
  <si>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</si>
  <si>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</si>
  <si>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</si>
  <si>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</si>
  <si>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</si>
  <si>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</si>
  <si>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</si>
  <si>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</si>
  <si>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</si>
  <si>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</si>
  <si>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</si>
  <si>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</si>
  <si>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</si>
  <si>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</si>
  <si>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</si>
  <si>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</si>
  <si>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</si>
  <si>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</si>
  <si>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</si>
  <si>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</si>
  <si>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</si>
  <si>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</si>
  <si>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</si>
  <si>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</si>
  <si>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</si>
  <si>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</si>
  <si>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</si>
  <si>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</si>
  <si>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</si>
  <si>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</si>
  <si>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</si>
  <si>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</si>
  <si>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</si>
  <si>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</si>
  <si>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</si>
  <si>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</si>
  <si>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</si>
  <si>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</si>
  <si>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</si>
  <si>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</si>
  <si>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</si>
  <si>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</si>
  <si>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</si>
  <si>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</si>
  <si>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</si>
  <si>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</si>
  <si>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</si>
  <si>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</si>
  <si>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</si>
  <si>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</si>
  <si>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</si>
  <si>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</si>
  <si>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</si>
  <si>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</si>
  <si>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</si>
  <si>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</si>
  <si>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</si>
  <si>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</si>
  <si>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</si>
  <si>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</si>
  <si>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</si>
  <si>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</si>
  <si>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</si>
  <si>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</si>
  <si>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</si>
  <si>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</si>
  <si>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</si>
  <si>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</si>
  <si>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</si>
  <si>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</si>
  <si>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</si>
  <si>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</si>
  <si>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</si>
  <si>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</si>
  <si>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</si>
  <si>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</si>
  <si>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</si>
  <si>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</si>
  <si>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</si>
  <si>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</si>
  <si>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</si>
  <si>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</si>
  <si>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</si>
  <si>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</si>
  <si>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</si>
  <si>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</si>
  <si>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</si>
  <si>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</si>
  <si>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</si>
  <si>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</si>
  <si>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</si>
  <si>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</si>
  <si>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</si>
  <si>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</si>
  <si>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</si>
  <si>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</si>
  <si>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</si>
  <si>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</si>
  <si>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</si>
  <si>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</si>
  <si>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</si>
  <si>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</si>
  <si>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</si>
  <si>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</si>
  <si>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</si>
  <si>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</si>
  <si>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</si>
  <si>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</si>
  <si>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</si>
  <si>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</si>
  <si>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</si>
  <si>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</si>
  <si>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</si>
  <si>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</si>
  <si>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</si>
  <si>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</si>
  <si>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</si>
  <si>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</si>
  <si>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</si>
  <si>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</si>
  <si>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</si>
  <si>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</si>
  <si>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</si>
  <si>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</si>
  <si>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</si>
  <si>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</si>
  <si>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</si>
  <si>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</si>
  <si>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</si>
  <si>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</si>
  <si>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</si>
  <si>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</si>
  <si>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</si>
  <si>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</si>
  <si>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</si>
  <si>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</si>
  <si>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</si>
  <si>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</si>
  <si>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</si>
  <si>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</si>
  <si>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</si>
  <si>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</si>
  <si>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</si>
  <si>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</si>
  <si>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</si>
  <si>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</si>
  <si>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</si>
  <si>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</si>
  <si>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</si>
  <si>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</si>
  <si>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</si>
  <si>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</si>
  <si>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</si>
  <si>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</si>
  <si>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</si>
  <si>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</si>
  <si>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</si>
  <si>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</si>
  <si>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</si>
  <si>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</si>
  <si>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</si>
  <si>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</si>
  <si>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</si>
  <si>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</si>
  <si>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</si>
  <si>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</si>
  <si>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</si>
  <si>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</si>
  <si>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</si>
  <si>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</si>
  <si>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</si>
  <si>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</si>
  <si>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</si>
  <si>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</si>
  <si>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</si>
  <si>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</si>
  <si>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</si>
  <si>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</si>
  <si>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</si>
  <si>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</si>
  <si>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</si>
  <si>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</si>
  <si>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</si>
  <si>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</si>
  <si>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</si>
  <si>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</si>
  <si>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</si>
  <si>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</si>
  <si>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</si>
  <si>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</si>
  <si>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</si>
  <si>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</si>
  <si>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</si>
  <si>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</si>
  <si>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</si>
  <si>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</si>
  <si>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</si>
  <si>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</si>
  <si>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</si>
  <si>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</si>
  <si>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</si>
  <si>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</si>
  <si>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</si>
  <si>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</si>
  <si>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</si>
  <si>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</si>
  <si>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</si>
  <si>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</si>
  <si>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</si>
  <si>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</si>
  <si>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</si>
  <si>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</si>
  <si>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</si>
  <si>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</si>
  <si>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</si>
  <si>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</si>
  <si>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</si>
  <si>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</si>
  <si>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</si>
  <si>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</si>
  <si>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</si>
  <si>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</si>
  <si>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</si>
  <si>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</si>
  <si>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</si>
  <si>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</si>
  <si>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</si>
  <si>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</si>
  <si>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</si>
  <si>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</si>
  <si>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</si>
  <si>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</si>
  <si>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</si>
  <si>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</si>
  <si>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</si>
  <si>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</si>
  <si>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</si>
  <si>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</si>
  <si>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</si>
  <si>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</si>
  <si>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</si>
  <si>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</si>
  <si>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</si>
  <si>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</si>
  <si>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</si>
  <si>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</si>
  <si>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</si>
  <si>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</si>
  <si>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</si>
  <si>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</si>
  <si>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</si>
  <si>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</si>
  <si>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</si>
  <si>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</si>
  <si>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</si>
  <si>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</si>
  <si>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</si>
  <si>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</si>
  <si>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</si>
  <si>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</si>
  <si>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</si>
  <si>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</si>
  <si>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</si>
  <si>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</si>
  <si>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</si>
  <si>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</si>
  <si>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</si>
  <si>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</si>
  <si>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</si>
  <si>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</si>
  <si>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</si>
  <si>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</si>
  <si>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</si>
  <si>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</si>
  <si>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</si>
  <si>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</si>
  <si>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</si>
  <si>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</si>
  <si>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</si>
  <si>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</si>
  <si>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</si>
  <si>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</si>
  <si>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</si>
  <si>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</si>
  <si>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</si>
  <si>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</si>
  <si>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</si>
  <si>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</si>
  <si>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</si>
  <si>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</si>
  <si>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</si>
  <si>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</si>
  <si>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</si>
  <si>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</si>
  <si>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</si>
  <si>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</si>
  <si>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</si>
  <si>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</si>
  <si>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</si>
  <si>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</si>
  <si>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</si>
  <si>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</si>
  <si>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</si>
  <si>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</si>
  <si>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</si>
  <si>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</si>
  <si>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</si>
  <si>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</si>
  <si>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</si>
  <si>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</si>
  <si>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</si>
  <si>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</si>
  <si>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</si>
  <si>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</si>
  <si>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</si>
  <si>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</si>
  <si>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</si>
  <si>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</si>
  <si>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</si>
  <si>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</si>
  <si>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</si>
  <si>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</si>
  <si>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</si>
  <si>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</si>
  <si>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</si>
  <si>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</si>
  <si>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</si>
  <si>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</si>
  <si>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</si>
  <si>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</si>
  <si>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</si>
  <si>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</si>
  <si>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</si>
  <si>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</si>
  <si>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</si>
  <si>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</si>
  <si>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</si>
  <si>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</si>
  <si>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</si>
  <si>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</si>
  <si>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</si>
  <si>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</si>
  <si>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</si>
  <si>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</si>
  <si>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</si>
  <si>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</si>
  <si>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</si>
  <si>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</si>
  <si>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</si>
  <si>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</si>
  <si>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</si>
  <si>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</si>
  <si>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</si>
  <si>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</si>
  <si>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</si>
  <si>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</si>
  <si>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</si>
  <si>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</si>
  <si>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</si>
  <si>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</si>
  <si>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</si>
  <si>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</si>
  <si>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</si>
  <si>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</si>
  <si>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</si>
  <si>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</si>
  <si>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</si>
  <si>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</si>
  <si>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</si>
  <si>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</si>
  <si>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</si>
  <si>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</si>
  <si>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</si>
  <si>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</si>
  <si>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</si>
  <si>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</si>
  <si>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</si>
  <si>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</si>
  <si>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</si>
  <si>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</si>
  <si>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</si>
  <si>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</si>
  <si>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</si>
  <si>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</si>
  <si>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</si>
  <si>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</si>
  <si>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</si>
  <si>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</si>
  <si>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</si>
  <si>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</si>
  <si>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</si>
  <si>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</si>
  <si>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</si>
  <si>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</si>
  <si>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</si>
  <si>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</si>
  <si>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</si>
  <si>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</si>
  <si>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</si>
  <si>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</si>
  <si>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</si>
  <si>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</si>
  <si>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</si>
  <si>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</si>
  <si>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</si>
  <si>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</si>
  <si>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</si>
  <si>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</si>
  <si>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</si>
  <si>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</si>
  <si>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</si>
  <si>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</si>
  <si>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</si>
  <si>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</si>
  <si>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</si>
  <si>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</si>
  <si>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</si>
  <si>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</si>
  <si>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</si>
  <si>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</si>
  <si>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</si>
  <si>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</si>
  <si>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</si>
  <si>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</si>
  <si>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</si>
  <si>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</si>
  <si>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</si>
  <si>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</si>
  <si>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</si>
  <si>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</si>
  <si>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</si>
  <si>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</si>
  <si>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</si>
  <si>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</si>
  <si>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</si>
  <si>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</si>
  <si>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</si>
  <si>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</si>
  <si>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</si>
  <si>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</si>
  <si>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</si>
  <si>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</si>
  <si>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</si>
  <si>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</si>
  <si>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</si>
  <si>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</si>
  <si>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</si>
  <si>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</si>
  <si>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</si>
  <si>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</si>
  <si>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</si>
  <si>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</si>
  <si>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</si>
  <si>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</si>
  <si>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</si>
  <si>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</si>
  <si>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</si>
  <si>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</si>
  <si>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</si>
  <si>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</si>
  <si>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</si>
  <si>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</si>
  <si>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</si>
  <si>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</si>
  <si>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</si>
  <si>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</si>
  <si>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</si>
  <si>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</si>
  <si>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</si>
  <si>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</si>
  <si>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</si>
  <si>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</si>
  <si>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</si>
  <si>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</si>
  <si>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</si>
  <si>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</si>
  <si>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</si>
  <si>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</si>
  <si>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</si>
  <si>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</si>
  <si>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</si>
  <si>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</si>
  <si>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</si>
  <si>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</si>
  <si>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</si>
  <si>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</si>
  <si>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</si>
  <si>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</si>
  <si>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</si>
  <si>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</si>
  <si>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</si>
  <si>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</si>
  <si>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</si>
  <si>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</si>
  <si>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</si>
  <si>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</si>
  <si>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</si>
  <si>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</si>
  <si>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</si>
  <si>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</si>
  <si>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</si>
  <si>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</si>
  <si>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</si>
  <si>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</si>
  <si>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</si>
  <si>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</si>
  <si>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</si>
  <si>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</si>
  <si>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</si>
  <si>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</si>
  <si>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</si>
  <si>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</si>
  <si>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</si>
  <si>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</si>
  <si>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</si>
  <si>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</si>
  <si>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</si>
  <si>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</si>
  <si>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</si>
  <si>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</si>
  <si>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</si>
  <si>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</si>
  <si>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</si>
  <si>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</si>
  <si>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</si>
  <si>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</si>
  <si>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</si>
  <si>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</si>
  <si>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</si>
  <si>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</si>
  <si>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</si>
  <si>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</si>
  <si>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</si>
  <si>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</si>
  <si>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</si>
  <si>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</si>
  <si>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</si>
  <si>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</si>
  <si>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</si>
  <si>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</si>
  <si>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</si>
  <si>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</si>
  <si>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</si>
  <si>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</si>
  <si>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</si>
  <si>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</si>
  <si>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</si>
  <si>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</si>
  <si>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</si>
  <si>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</si>
  <si>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</si>
  <si>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</si>
  <si>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</si>
  <si>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</si>
  <si>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</si>
  <si>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</si>
  <si>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</si>
  <si>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</si>
  <si>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</si>
  <si>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</si>
  <si>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</si>
  <si>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</si>
  <si>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</si>
  <si>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</si>
  <si>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</si>
  <si>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</si>
  <si>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</si>
  <si>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</si>
  <si>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</si>
  <si>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</si>
  <si>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</si>
  <si>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</si>
  <si>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</si>
  <si>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</si>
  <si>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</si>
  <si>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</si>
  <si>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</si>
  <si>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</si>
  <si>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</si>
  <si>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</si>
  <si>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</si>
  <si>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Omítka sanační vnějších ploch jádrová tloušťky do 15 mm nanášená ručně stěn</t>
  </si>
  <si>
    <t>622325312</t>
  </si>
  <si>
    <t>Oprava vápenocementové omítky vnějších ploch stupně členitosti 2 štukové, dvouvrstvé, v rozsahu opravované plochy přes 20 do 30%</t>
  </si>
  <si>
    <t>74,7*4,7</t>
  </si>
  <si>
    <t>622328231</t>
  </si>
  <si>
    <t>Sanační štuk vnějších ploch tloušťky do 3 mm stěn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</si>
  <si>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</si>
  <si>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</si>
  <si>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</si>
  <si>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</si>
  <si>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</si>
  <si>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</si>
  <si>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</si>
  <si>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</si>
  <si>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</si>
  <si>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</si>
  <si>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</si>
  <si>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</si>
  <si>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</si>
  <si>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</si>
  <si>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</si>
  <si>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</si>
  <si>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</si>
  <si>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</si>
  <si>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</si>
  <si>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</si>
  <si>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</si>
  <si>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</si>
  <si>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</si>
  <si>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</si>
  <si>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</si>
  <si>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</si>
  <si>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</si>
  <si>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</si>
  <si>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</si>
  <si>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</si>
  <si>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</si>
  <si>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</si>
  <si>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</si>
  <si>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</si>
  <si>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</si>
  <si>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</si>
  <si>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</si>
  <si>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</si>
  <si>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</si>
  <si>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</si>
  <si>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</si>
  <si>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</si>
  <si>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</si>
  <si>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</si>
  <si>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</si>
  <si>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</si>
  <si>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</si>
  <si>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</si>
  <si>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</si>
  <si>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</si>
  <si>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</si>
  <si>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</si>
  <si>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</si>
  <si>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</si>
  <si>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</si>
  <si>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</si>
  <si>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</si>
  <si>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</si>
  <si>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</si>
  <si>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</si>
  <si>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</si>
  <si>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</si>
  <si>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</si>
  <si>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</si>
  <si>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</si>
  <si>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</si>
  <si>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</si>
  <si>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</si>
  <si>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</si>
  <si>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</si>
  <si>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</si>
  <si>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</si>
  <si>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</si>
  <si>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</si>
  <si>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</si>
  <si>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</si>
  <si>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</si>
  <si>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</si>
  <si>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</si>
  <si>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</si>
  <si>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</si>
  <si>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</si>
  <si>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</si>
  <si>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</si>
  <si>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</si>
  <si>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</si>
  <si>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</si>
  <si>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</si>
  <si>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</si>
  <si>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</si>
  <si>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</si>
  <si>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</si>
  <si>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</si>
  <si>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</si>
  <si>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</si>
  <si>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</si>
  <si>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</si>
  <si>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</si>
  <si>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</si>
  <si>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</si>
  <si>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</si>
  <si>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</si>
  <si>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</si>
  <si>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</si>
  <si>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</si>
  <si>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</si>
  <si>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</si>
  <si>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</si>
  <si>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</si>
  <si>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</si>
  <si>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</si>
  <si>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</si>
  <si>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</si>
  <si>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</si>
  <si>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</si>
  <si>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</si>
  <si>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</si>
  <si>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</si>
  <si>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</si>
  <si>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</si>
  <si>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</si>
  <si>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</si>
  <si>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</si>
  <si>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</si>
  <si>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</si>
  <si>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</si>
  <si>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</si>
  <si>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</si>
  <si>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</si>
  <si>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</si>
  <si>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</si>
  <si>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</si>
  <si>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</si>
  <si>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</si>
  <si>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</si>
  <si>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</si>
  <si>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</si>
  <si>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</si>
  <si>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</si>
  <si>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</si>
  <si>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</si>
  <si>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</si>
  <si>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</si>
  <si>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</si>
  <si>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</si>
  <si>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</si>
  <si>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</si>
  <si>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</si>
  <si>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</si>
  <si>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</si>
  <si>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</si>
  <si>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</si>
  <si>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</si>
  <si>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</si>
  <si>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</si>
  <si>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</si>
  <si>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</si>
  <si>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</si>
  <si>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</si>
  <si>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</si>
  <si>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</si>
  <si>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</si>
  <si>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</si>
  <si>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</si>
  <si>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</si>
  <si>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</si>
  <si>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</si>
  <si>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</si>
  <si>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</si>
  <si>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</si>
  <si>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</si>
  <si>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</si>
  <si>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</si>
  <si>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</si>
  <si>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</si>
  <si>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</si>
  <si>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</si>
  <si>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</si>
  <si>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</si>
  <si>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</si>
  <si>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</si>
  <si>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</si>
  <si>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</si>
  <si>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</si>
  <si>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</si>
  <si>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</si>
  <si>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</si>
  <si>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</si>
  <si>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</si>
  <si>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</si>
  <si>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</si>
  <si>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</si>
  <si>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</si>
  <si>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</si>
  <si>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</si>
  <si>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</si>
  <si>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</si>
  <si>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</si>
  <si>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</si>
  <si>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</si>
  <si>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</si>
  <si>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</si>
  <si>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</si>
  <si>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</si>
  <si>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</si>
  <si>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</si>
  <si>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</si>
  <si>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</si>
  <si>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</si>
  <si>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</si>
  <si>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</si>
  <si>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</si>
  <si>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</si>
  <si>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</si>
  <si>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</si>
  <si>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</si>
  <si>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</si>
  <si>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</si>
  <si>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</si>
  <si>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</si>
  <si>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</si>
  <si>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</si>
  <si>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</si>
  <si>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</si>
  <si>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</si>
  <si>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</si>
  <si>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</si>
  <si>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</si>
  <si>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</si>
  <si>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</si>
  <si>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</si>
  <si>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</si>
  <si>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</si>
  <si>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</si>
  <si>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</si>
  <si>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</si>
  <si>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</si>
  <si>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</si>
  <si>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</si>
  <si>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</si>
  <si>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</si>
  <si>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</si>
  <si>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</si>
  <si>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</si>
  <si>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</si>
  <si>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</si>
  <si>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</si>
  <si>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</si>
  <si>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</si>
  <si>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</si>
  <si>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</si>
  <si>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</si>
  <si>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</si>
  <si>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</si>
  <si>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</si>
  <si>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</si>
  <si>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</si>
  <si>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</si>
  <si>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</si>
  <si>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</si>
  <si>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</si>
  <si>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</si>
  <si>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</si>
  <si>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</si>
  <si>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</si>
  <si>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</si>
  <si>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</si>
  <si>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</si>
  <si>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</si>
  <si>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</si>
  <si>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</si>
  <si>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</si>
  <si>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</si>
  <si>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</si>
  <si>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</si>
  <si>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</si>
  <si>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</si>
  <si>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</si>
  <si>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</si>
  <si>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</si>
  <si>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</si>
  <si>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</si>
  <si>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</si>
  <si>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</si>
  <si>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</si>
  <si>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</si>
  <si>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</si>
  <si>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</si>
  <si>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</si>
  <si>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</si>
  <si>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</si>
  <si>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</si>
  <si>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</si>
  <si>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</si>
  <si>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</si>
  <si>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</si>
  <si>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</si>
  <si>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</si>
  <si>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</si>
  <si>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</si>
  <si>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</si>
  <si>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</si>
  <si>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</si>
  <si>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</si>
  <si>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</si>
  <si>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</si>
  <si>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</si>
  <si>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</si>
  <si>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</si>
  <si>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</si>
  <si>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</si>
  <si>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</si>
  <si>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</si>
  <si>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</si>
  <si>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</si>
  <si>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</si>
  <si>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</si>
  <si>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</si>
  <si>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Okno přístavby 1750x2070 mm, bude provedena repase restaurátorským způsobem, tj. odstranění barvy , nový nátěr, eventuelně přesklení, kompletní zhotovení, Dle PD - tabulka oken</t>
  </si>
  <si>
    <t>210</t>
  </si>
  <si>
    <t>Okno přístavby 2400x1600 mm, bude provedena repase restaurátorským způsobem, tj. odstranění barvy , nový nátěr, eventuelně přesklení, kompletní zhotovení, Dle PD - tabulka oken</t>
  </si>
  <si>
    <t>212</t>
  </si>
  <si>
    <t>107</t>
  </si>
  <si>
    <t>Okno přístavby 1180x1780 mm, bude provedena repase restaurátorským způsobem, tj. odstranění barvy , nový nátěr, eventuelně přesklení, kompletní zhotovení, Dle PD - tabulka oken</t>
  </si>
  <si>
    <t>214</t>
  </si>
  <si>
    <t>Okno přístavby 3050x1600 mm, bude provedena repase restaurátorským způsobem, tj. odstranění barvy , nový nátěr, eventuelně přesklení, kompletní zhotovení, Dle PD - tabulka oken</t>
  </si>
  <si>
    <t>216</t>
  </si>
  <si>
    <t>109</t>
  </si>
  <si>
    <t>O09</t>
  </si>
  <si>
    <t>Okno přístavby 1210x1600 mm, bude provedena repase restaurátorským způsobem, tj. odstranění barvy , nový nátěr, eventuelně přesklení, kompletní zhotovení, Dle PD - tabulka oken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</si>
  <si>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</si>
  <si>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</si>
  <si>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</si>
  <si>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</si>
  <si>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</si>
  <si>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</si>
  <si>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</si>
  <si>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</si>
  <si>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</si>
  <si>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</si>
  <si>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</si>
  <si>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</si>
  <si>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</si>
  <si>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</si>
  <si>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</si>
  <si>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</si>
  <si>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</si>
  <si>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</si>
  <si>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</si>
  <si>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</si>
  <si>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</si>
  <si>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</si>
  <si>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</si>
  <si>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</si>
  <si>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</si>
  <si>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</si>
  <si>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</si>
  <si>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</si>
  <si>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</si>
  <si>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</si>
  <si>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</si>
  <si>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</si>
  <si>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</si>
  <si>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</si>
  <si>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</si>
  <si>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</si>
  <si>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</si>
  <si>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</si>
  <si>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</si>
  <si>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</si>
  <si>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</si>
  <si>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</si>
  <si>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</si>
  <si>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</si>
  <si>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</si>
  <si>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</si>
  <si>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</si>
  <si>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</si>
  <si>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</si>
  <si>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</si>
  <si>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</si>
  <si>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</si>
  <si>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</si>
  <si>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</si>
  <si>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</si>
  <si>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</si>
  <si>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</si>
  <si>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</si>
  <si>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</si>
  <si>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</si>
  <si>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</si>
  <si>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</si>
  <si>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</si>
  <si>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</si>
  <si>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</si>
  <si>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</si>
  <si>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</si>
  <si>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</si>
  <si>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</si>
  <si>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</si>
  <si>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</si>
  <si>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</si>
  <si>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</si>
  <si>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</si>
  <si>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</si>
  <si>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</si>
  <si>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</si>
  <si>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</si>
  <si>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</si>
  <si>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</si>
  <si>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</si>
  <si>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</si>
  <si>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</si>
  <si>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</si>
  <si>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</si>
  <si>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</si>
  <si>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</si>
  <si>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</si>
  <si>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</si>
  <si>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</si>
  <si>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</si>
  <si>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</si>
  <si>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</si>
  <si>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</si>
  <si>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</si>
  <si>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</si>
  <si>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</si>
  <si>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</si>
  <si>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</si>
  <si>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</si>
  <si>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</si>
  <si>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</si>
  <si>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</si>
  <si>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</si>
  <si>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</si>
  <si>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</si>
  <si>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</si>
  <si>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</si>
  <si>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</si>
  <si>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</si>
  <si>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</si>
  <si>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</si>
  <si>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</si>
  <si>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</si>
  <si>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</si>
  <si>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</si>
  <si>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</si>
  <si>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</si>
  <si>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</si>
  <si>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</si>
  <si>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</si>
  <si>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</si>
  <si>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</si>
  <si>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</si>
  <si>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</si>
  <si>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</si>
  <si>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</si>
  <si>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</si>
  <si>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</si>
  <si>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</si>
  <si>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</si>
  <si>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</si>
  <si>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</si>
  <si>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</si>
  <si>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</si>
  <si>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</si>
  <si>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</si>
  <si>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</si>
  <si>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</si>
  <si>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</si>
  <si>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</si>
  <si>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</si>
  <si>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</si>
  <si>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</si>
  <si>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</si>
  <si>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</si>
  <si>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</si>
  <si>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</si>
  <si>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</si>
  <si>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</si>
  <si>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</si>
  <si>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</si>
  <si>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</si>
  <si>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</si>
  <si>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</si>
  <si>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</si>
  <si>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</si>
  <si>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</si>
  <si>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</si>
  <si>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</si>
  <si>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</si>
  <si>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</si>
  <si>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</si>
  <si>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</si>
  <si>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</si>
  <si>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</si>
  <si>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</si>
  <si>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</si>
  <si>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</si>
  <si>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</si>
  <si>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</si>
  <si>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</si>
  <si>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</si>
  <si>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</si>
  <si>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</si>
  <si>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</si>
  <si>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</si>
  <si>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</si>
  <si>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</si>
  <si>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</si>
  <si>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</si>
  <si>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</si>
  <si>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</si>
  <si>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</si>
  <si>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</si>
  <si>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</si>
  <si>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</si>
  <si>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</si>
  <si>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</si>
  <si>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</si>
  <si>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</si>
  <si>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</si>
  <si>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</si>
  <si>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</si>
  <si>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</si>
  <si>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</si>
  <si>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</si>
  <si>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</si>
  <si>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</si>
  <si>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</si>
  <si>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</si>
  <si>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</si>
  <si>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</si>
  <si>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</si>
  <si>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</si>
  <si>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</si>
  <si>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</si>
  <si>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</si>
  <si>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</si>
  <si>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</si>
  <si>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</si>
  <si>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</si>
  <si>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</si>
  <si>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</si>
  <si>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</si>
  <si>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</si>
  <si>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</si>
  <si>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</si>
  <si>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</si>
  <si>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</si>
  <si>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</si>
  <si>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</si>
  <si>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</si>
  <si>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</si>
  <si>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</si>
  <si>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</si>
  <si>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</si>
  <si>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</si>
  <si>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</si>
  <si>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</si>
  <si>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</si>
  <si>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</si>
  <si>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</si>
  <si>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</si>
  <si>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</si>
  <si>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</si>
  <si>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</si>
  <si>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</si>
  <si>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</si>
  <si>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</si>
  <si>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</si>
  <si>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</si>
  <si>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</si>
  <si>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</si>
  <si>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</si>
  <si>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</si>
  <si>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</si>
  <si>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</si>
  <si>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</si>
  <si>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</si>
  <si>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</si>
  <si>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</si>
  <si>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</si>
  <si>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</si>
  <si>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</si>
  <si>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</si>
  <si>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</si>
  <si>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</si>
  <si>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</si>
  <si>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</si>
  <si>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</si>
  <si>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</si>
  <si>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</si>
  <si>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</si>
  <si>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</si>
  <si>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</si>
  <si>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</si>
  <si>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</si>
  <si>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</si>
  <si>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</si>
  <si>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</si>
  <si>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</si>
  <si>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</si>
  <si>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</si>
  <si>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</si>
  <si>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</si>
  <si>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</si>
  <si>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</si>
  <si>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</si>
  <si>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</si>
  <si>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</si>
  <si>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</si>
  <si>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</si>
  <si>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</si>
  <si>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</si>
  <si>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</si>
  <si>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</si>
  <si>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</si>
  <si>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</si>
  <si>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</si>
  <si>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</si>
  <si>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</si>
  <si>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</si>
  <si>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</si>
  <si>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</si>
  <si>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</si>
  <si>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</si>
  <si>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</si>
  <si>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</si>
  <si>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</si>
  <si>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</si>
  <si>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</si>
  <si>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</si>
  <si>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</si>
  <si>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</si>
  <si>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</si>
  <si>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</si>
  <si>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</si>
  <si>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</si>
  <si>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</si>
  <si>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</si>
  <si>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</si>
  <si>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</si>
  <si>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</si>
  <si>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</si>
  <si>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</si>
  <si>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</si>
  <si>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</si>
  <si>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</si>
  <si>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</si>
  <si>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</si>
  <si>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</si>
  <si>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</si>
  <si>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</si>
  <si>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</si>
  <si>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</si>
  <si>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</si>
  <si>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</si>
  <si>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</si>
  <si>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</si>
  <si>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</si>
  <si>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</si>
  <si>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</si>
  <si>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</si>
  <si>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</si>
  <si>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</si>
  <si>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</si>
  <si>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</si>
  <si>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</si>
  <si>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</si>
  <si>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</si>
  <si>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</si>
  <si>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</si>
  <si>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</si>
  <si>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</si>
  <si>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</si>
  <si>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</si>
  <si>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</si>
  <si>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</si>
  <si>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</si>
  <si>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</si>
  <si>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</si>
  <si>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</si>
  <si>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</si>
  <si>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</si>
  <si>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</si>
  <si>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</si>
  <si>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</si>
  <si>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</si>
  <si>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</si>
  <si>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</si>
  <si>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</si>
  <si>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</si>
  <si>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</si>
  <si>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</si>
  <si>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</si>
  <si>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</si>
  <si>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</si>
  <si>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</si>
  <si>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</si>
  <si>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</si>
  <si>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</si>
  <si>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</si>
  <si>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</si>
  <si>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</si>
  <si>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</si>
  <si>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</si>
  <si>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</si>
  <si>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</si>
  <si>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</si>
  <si>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</si>
  <si>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</si>
  <si>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</si>
  <si>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</si>
  <si>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</si>
  <si>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</si>
  <si>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</si>
  <si>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</si>
  <si>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</si>
  <si>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</si>
  <si>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</si>
  <si>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</si>
  <si>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</si>
  <si>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</si>
  <si>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</si>
  <si>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</si>
  <si>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</si>
  <si>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</si>
  <si>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</si>
  <si>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</si>
  <si>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</si>
  <si>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</si>
  <si>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</si>
  <si>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</si>
  <si>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</si>
  <si>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</si>
  <si>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</si>
  <si>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</si>
  <si>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</si>
  <si>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</si>
  <si>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</si>
  <si>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</si>
  <si>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</si>
  <si>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</si>
  <si>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</si>
  <si>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</si>
  <si>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</si>
  <si>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</si>
  <si>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</si>
  <si>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</si>
  <si>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</si>
  <si>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</si>
  <si>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</si>
  <si>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</si>
  <si>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</si>
  <si>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</si>
  <si>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</si>
  <si>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</si>
  <si>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</si>
  <si>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</si>
  <si>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</si>
  <si>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</si>
  <si>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</si>
  <si>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</si>
  <si>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</si>
  <si>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</si>
  <si>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</si>
  <si>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</si>
  <si>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</si>
  <si>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</si>
  <si>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</si>
  <si>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</si>
  <si>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</si>
  <si>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</si>
  <si>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</si>
  <si>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</si>
  <si>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</si>
  <si>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</si>
  <si>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</si>
  <si>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</si>
  <si>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</si>
  <si>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</si>
  <si>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</si>
  <si>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</si>
  <si>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</si>
  <si>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</si>
  <si>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</si>
  <si>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M+D Svítidlo závěsné, kulaté, průměr 2 m, 3000K, bílé, downlight 6254 lm, kompletní dodání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</si>
  <si>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</si>
  <si>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</si>
  <si>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</si>
  <si>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</si>
  <si>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</si>
  <si>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</si>
  <si>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</si>
  <si>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</si>
  <si>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</si>
  <si>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</si>
  <si>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</si>
  <si>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</si>
  <si>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</si>
  <si>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</si>
  <si>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</si>
  <si>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</si>
  <si>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</si>
  <si>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</si>
  <si>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</si>
  <si>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</si>
  <si>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</si>
  <si>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</si>
  <si>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</si>
  <si>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</si>
  <si>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</si>
  <si>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</si>
  <si>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</si>
  <si>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</si>
  <si>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</si>
  <si>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</si>
  <si>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</si>
  <si>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</si>
  <si>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</si>
  <si>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</si>
  <si>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</si>
  <si>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</si>
  <si>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</si>
  <si>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</si>
  <si>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</si>
  <si>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</si>
  <si>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</si>
  <si>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</si>
  <si>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</si>
  <si>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</si>
  <si>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</si>
  <si>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>741372021</t>
  </si>
  <si>
    <t>Montáž svítidel s integrovaným zdrojem LED se zapojením vodičů interiérových přisazených nástěnných hranatých nebo kruhových, plochy do 0,09 m2</t>
  </si>
  <si>
    <t>34825001</t>
  </si>
  <si>
    <t>svítidlo interiérové stropní přisazené kruhové D 200-300mm 1300-2000lm</t>
  </si>
  <si>
    <t>741372053</t>
  </si>
  <si>
    <t>Montáž svítidel s integrovaným zdrojem LED se zapojením vodičů interiérových přisazených stropních reflektorových lištový systém</t>
  </si>
  <si>
    <t>M13415</t>
  </si>
  <si>
    <t>M3148</t>
  </si>
  <si>
    <t>bodové světla Ø45, beam 31°, 682lm, 3000K</t>
  </si>
  <si>
    <t>741372061</t>
  </si>
  <si>
    <t>Montáž svítidel s integrovaným zdrojem LED se zapojením vodičů interiérových přisazených stropních hranatých nebo kruhových, plochy do 0,09 m2</t>
  </si>
  <si>
    <t xml:space="preserve">sklep </t>
  </si>
  <si>
    <t>741372101</t>
  </si>
  <si>
    <t>Montáž svítidel s integrovaným zdrojem LED se zapojením vodičů interiérových vestavných stropních bodových</t>
  </si>
  <si>
    <t>M825008</t>
  </si>
  <si>
    <t>bodové svítidlo ZÁPUSTNÉ SVÍTIDLO, 7W 3000K</t>
  </si>
  <si>
    <t>M25008</t>
  </si>
  <si>
    <t>bodové svítidlo, W ZÁPUSTNÉ SVÍTIDLO, BÍLÁ 10-20W 3000K, stmívatelné</t>
  </si>
  <si>
    <t>741372154</t>
  </si>
  <si>
    <t>Montáž svítidel s integrovaným zdrojem LED se zapojením vodičů průmyslových přisazených stropních</t>
  </si>
  <si>
    <t>34835002</t>
  </si>
  <si>
    <t>svítidlo průmyslové přisazené podlouhlé kryt z PH 4500-6000lm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</si>
  <si>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</si>
  <si>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</si>
  <si>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</si>
  <si>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</si>
  <si>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</si>
  <si>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</si>
  <si>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</si>
  <si>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</si>
  <si>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</si>
  <si>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</si>
  <si>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</si>
  <si>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</si>
  <si>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</si>
  <si>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</si>
  <si>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</si>
  <si>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</si>
  <si>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</si>
  <si>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</si>
  <si>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</si>
  <si>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</si>
  <si>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</si>
  <si>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</si>
  <si>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</si>
  <si>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</si>
  <si>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</si>
  <si>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</si>
  <si>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</si>
  <si>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</si>
  <si>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</si>
  <si>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</si>
  <si>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</si>
  <si>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R741372061</t>
  </si>
  <si>
    <t>Montáž svítidel s integrovaným zdrojem LED se zapojením vodičů exteriérových přisazených stropních hranatých nebo kruhových, plochy do 0,09 m2</t>
  </si>
  <si>
    <t>M34821275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</si>
  <si>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</si>
  <si>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</si>
  <si>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</si>
  <si>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</si>
  <si>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</si>
  <si>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</si>
  <si>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</si>
  <si>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</si>
  <si>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</si>
  <si>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</si>
  <si>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</si>
  <si>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</si>
  <si>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</si>
  <si>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</si>
  <si>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</si>
  <si>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</si>
  <si>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</si>
  <si>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</si>
  <si>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</si>
  <si>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</si>
  <si>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</si>
  <si>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R742120</t>
  </si>
  <si>
    <t>R742121</t>
  </si>
  <si>
    <t>R742123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</si>
  <si>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</si>
  <si>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</si>
  <si>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</si>
  <si>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</si>
  <si>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</si>
  <si>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</si>
  <si>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</si>
  <si>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</si>
  <si>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</si>
  <si>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</si>
  <si>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</si>
  <si>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</si>
  <si>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</si>
  <si>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</si>
  <si>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</si>
  <si>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</si>
  <si>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</si>
  <si>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</si>
  <si>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</si>
  <si>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</si>
  <si>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</si>
  <si>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</si>
  <si>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</si>
  <si>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</si>
  <si>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</si>
  <si>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</si>
  <si>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</si>
  <si>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</si>
  <si>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</si>
  <si>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</si>
  <si>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</si>
  <si>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</si>
  <si>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</si>
  <si>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</si>
  <si>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</si>
  <si>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</si>
  <si>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</si>
  <si>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</si>
  <si>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</si>
  <si>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</si>
  <si>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</si>
  <si>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</si>
  <si>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</si>
  <si>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</si>
  <si>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</si>
  <si>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</si>
  <si>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</si>
  <si>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</si>
  <si>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</si>
  <si>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</si>
  <si>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</si>
  <si>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</si>
  <si>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</si>
  <si>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</si>
  <si>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</si>
  <si>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</si>
  <si>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</si>
  <si>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</si>
  <si>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</si>
  <si>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</si>
  <si>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</si>
  <si>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</si>
  <si>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</si>
  <si>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</si>
  <si>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</si>
  <si>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</si>
  <si>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</si>
  <si>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</si>
  <si>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</si>
  <si>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</si>
  <si>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</si>
  <si>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</si>
  <si>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</si>
  <si>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</si>
  <si>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</si>
  <si>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</si>
  <si>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</si>
  <si>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</si>
  <si>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</si>
  <si>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</si>
  <si>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</si>
  <si>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</si>
  <si>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</si>
  <si>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</si>
  <si>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</si>
  <si>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</si>
  <si>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</si>
  <si>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</si>
  <si>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</si>
  <si>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</si>
  <si>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</si>
  <si>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</si>
  <si>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</si>
  <si>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</si>
  <si>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</si>
  <si>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</si>
  <si>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</si>
  <si>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</si>
  <si>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</si>
  <si>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</si>
  <si>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</si>
  <si>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</si>
  <si>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</si>
  <si>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</si>
  <si>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</si>
  <si>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</si>
  <si>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</si>
  <si>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</si>
  <si>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</si>
  <si>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</si>
  <si>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</si>
  <si>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</si>
  <si>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</si>
  <si>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</si>
  <si>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</si>
  <si>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</si>
  <si>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</si>
  <si>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</si>
  <si>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</si>
  <si>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</si>
  <si>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</si>
  <si>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</si>
  <si>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</si>
  <si>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</si>
  <si>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</si>
  <si>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</si>
  <si>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</si>
  <si>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</si>
  <si>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</si>
  <si>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</si>
  <si>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</si>
  <si>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</si>
  <si>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</si>
  <si>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</si>
  <si>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</si>
  <si>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</si>
  <si>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</si>
  <si>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</si>
  <si>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</si>
  <si>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</si>
  <si>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</si>
  <si>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</si>
  <si>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</si>
  <si>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</si>
  <si>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</si>
  <si>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</si>
  <si>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</si>
  <si>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</si>
  <si>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</si>
  <si>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</si>
  <si>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</si>
  <si>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</si>
  <si>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</si>
  <si>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</si>
  <si>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</si>
  <si>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</si>
  <si>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</si>
  <si>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</si>
  <si>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</si>
  <si>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</si>
  <si>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</si>
  <si>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</si>
  <si>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</si>
  <si>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</si>
  <si>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</si>
  <si>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</si>
  <si>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</si>
  <si>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</si>
  <si>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</si>
  <si>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</si>
  <si>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</si>
  <si>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</si>
  <si>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</si>
  <si>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</si>
  <si>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</si>
  <si>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</si>
  <si>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</si>
  <si>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</si>
  <si>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</si>
  <si>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</si>
  <si>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</si>
  <si>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</si>
  <si>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</si>
  <si>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</si>
  <si>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</si>
  <si>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</si>
  <si>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</si>
  <si>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</si>
  <si>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</si>
  <si>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</si>
  <si>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</si>
  <si>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</si>
  <si>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</si>
  <si>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</si>
  <si>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</si>
  <si>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</si>
  <si>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</si>
  <si>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</si>
  <si>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</si>
  <si>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</si>
  <si>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</si>
  <si>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</si>
  <si>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</si>
  <si>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</si>
  <si>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</si>
  <si>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</si>
  <si>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</si>
  <si>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</si>
  <si>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</si>
  <si>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</si>
  <si>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</si>
  <si>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</si>
  <si>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</si>
  <si>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</si>
  <si>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</si>
  <si>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</si>
  <si>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</si>
  <si>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</si>
  <si>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</si>
  <si>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</si>
  <si>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</si>
  <si>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</si>
  <si>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</si>
  <si>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</si>
  <si>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</si>
  <si>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</si>
  <si>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</si>
  <si>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</si>
  <si>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</si>
  <si>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</si>
  <si>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</si>
  <si>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</si>
  <si>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</si>
  <si>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</si>
  <si>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</si>
  <si>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</si>
  <si>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</si>
  <si>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</si>
  <si>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</si>
  <si>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</si>
  <si>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</si>
  <si>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</si>
  <si>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</si>
  <si>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</si>
  <si>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</si>
  <si>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</si>
  <si>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</si>
  <si>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</si>
  <si>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</si>
  <si>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</si>
  <si>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</si>
  <si>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</si>
  <si>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</si>
  <si>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</si>
  <si>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</si>
  <si>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</si>
  <si>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</si>
  <si>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</si>
  <si>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</si>
  <si>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</si>
  <si>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</si>
  <si>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</si>
  <si>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</si>
  <si>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</si>
  <si>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</si>
  <si>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</si>
  <si>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</si>
  <si>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</si>
  <si>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</si>
  <si>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</si>
  <si>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</si>
  <si>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</si>
  <si>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</si>
  <si>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</si>
  <si>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</si>
  <si>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</si>
  <si>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</si>
  <si>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</si>
  <si>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</si>
  <si>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</si>
  <si>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</si>
  <si>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</si>
  <si>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</si>
  <si>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</si>
  <si>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</si>
  <si>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</si>
  <si>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</si>
  <si>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</si>
  <si>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</si>
  <si>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</si>
  <si>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</si>
  <si>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</si>
  <si>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</si>
  <si>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</si>
  <si>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</si>
  <si>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</si>
  <si>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</si>
  <si>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</si>
  <si>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</si>
  <si>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</si>
  <si>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</si>
  <si>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</si>
  <si>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</si>
  <si>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</si>
  <si>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</si>
  <si>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</si>
  <si>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</si>
  <si>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</si>
  <si>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</si>
  <si>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</si>
  <si>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</si>
  <si>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</si>
  <si>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</si>
  <si>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</si>
  <si>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</si>
  <si>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</si>
  <si>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</si>
  <si>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</si>
  <si>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</si>
  <si>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</si>
  <si>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</si>
  <si>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</si>
  <si>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</si>
  <si>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</si>
  <si>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</si>
  <si>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</si>
  <si>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</si>
  <si>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</si>
  <si>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</si>
  <si>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</si>
  <si>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</si>
  <si>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</si>
  <si>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</si>
  <si>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</si>
  <si>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</si>
  <si>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</si>
  <si>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</si>
  <si>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</si>
  <si>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</si>
  <si>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</si>
  <si>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</si>
  <si>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</si>
  <si>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</si>
  <si>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</si>
  <si>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</si>
  <si>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</si>
  <si>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</si>
  <si>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</si>
  <si>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</si>
  <si>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</si>
  <si>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</si>
  <si>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</si>
  <si>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</si>
  <si>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</si>
  <si>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</si>
  <si>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</si>
  <si>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</si>
  <si>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</si>
  <si>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</si>
  <si>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</si>
  <si>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</si>
  <si>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</si>
  <si>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</si>
  <si>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</si>
  <si>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</si>
  <si>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</si>
  <si>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</si>
  <si>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</si>
  <si>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</si>
  <si>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</si>
  <si>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</si>
  <si>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</si>
  <si>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</si>
  <si>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</si>
  <si>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</si>
  <si>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</si>
  <si>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</si>
  <si>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</si>
  <si>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</si>
  <si>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</si>
  <si>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</si>
  <si>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</si>
  <si>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</si>
  <si>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</si>
  <si>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</si>
  <si>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</si>
  <si>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</si>
  <si>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</si>
  <si>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</si>
  <si>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</si>
  <si>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</si>
  <si>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</si>
  <si>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</si>
  <si>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</si>
  <si>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</si>
  <si>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</si>
  <si>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</si>
  <si>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</si>
  <si>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</si>
  <si>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</si>
  <si>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</si>
  <si>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</si>
  <si>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</si>
  <si>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</si>
  <si>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</si>
  <si>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</si>
  <si>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</si>
  <si>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</si>
  <si>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</si>
  <si>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</si>
  <si>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</si>
  <si>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</si>
  <si>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</si>
  <si>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</si>
  <si>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</si>
  <si>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</si>
  <si>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</si>
  <si>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</si>
  <si>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</si>
  <si>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</si>
  <si>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</si>
  <si>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</si>
  <si>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</si>
  <si>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</si>
  <si>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</si>
  <si>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</si>
  <si>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</si>
  <si>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</si>
  <si>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</si>
  <si>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</si>
  <si>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</si>
  <si>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</si>
  <si>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</si>
  <si>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</si>
  <si>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</si>
  <si>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</si>
  <si>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</si>
  <si>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</si>
  <si>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</si>
  <si>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</si>
  <si>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</si>
  <si>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</si>
  <si>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</si>
  <si>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</si>
  <si>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</si>
  <si>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</si>
  <si>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</si>
  <si>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</si>
  <si>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</si>
  <si>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</si>
  <si>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</si>
  <si>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</si>
  <si>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</si>
  <si>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</si>
  <si>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</si>
  <si>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</si>
  <si>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</si>
  <si>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</si>
  <si>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</si>
  <si>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</si>
  <si>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</si>
  <si>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</si>
  <si>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</si>
  <si>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</si>
  <si>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</si>
  <si>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</si>
  <si>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</si>
  <si>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</si>
  <si>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</si>
  <si>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</si>
  <si>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</si>
  <si>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</si>
  <si>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</si>
  <si>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</si>
  <si>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</si>
  <si>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</si>
  <si>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</si>
  <si>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</si>
  <si>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</si>
  <si>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</si>
  <si>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</si>
  <si>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</si>
  <si>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</si>
  <si>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</si>
  <si>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</si>
  <si>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</si>
  <si>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</si>
  <si>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</si>
  <si>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</si>
  <si>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</si>
  <si>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</si>
  <si>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</si>
  <si>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</si>
  <si>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</si>
  <si>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</si>
  <si>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</si>
  <si>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</si>
  <si>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</si>
  <si>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</si>
  <si>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</si>
  <si>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</si>
  <si>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</si>
  <si>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</si>
  <si>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</si>
  <si>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</si>
  <si>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</si>
  <si>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</si>
  <si>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</si>
  <si>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</si>
  <si>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</si>
  <si>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</si>
  <si>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</si>
  <si>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</si>
  <si>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</si>
  <si>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</si>
  <si>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</si>
  <si>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</si>
  <si>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</si>
  <si>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</si>
  <si>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</si>
  <si>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</si>
  <si>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</si>
  <si>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</si>
  <si>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</si>
  <si>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</si>
  <si>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</si>
  <si>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</si>
  <si>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</si>
  <si>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</si>
  <si>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</si>
  <si>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</si>
  <si>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</si>
  <si>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</si>
  <si>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</si>
  <si>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</si>
  <si>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</si>
  <si>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</si>
  <si>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</si>
  <si>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</si>
  <si>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</si>
  <si>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</si>
  <si>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</si>
  <si>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</si>
  <si>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</si>
  <si>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</si>
  <si>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</si>
  <si>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</si>
  <si>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</si>
  <si>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</si>
  <si>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</si>
  <si>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</si>
  <si>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</si>
  <si>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</si>
  <si>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</si>
  <si>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</si>
  <si>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</si>
  <si>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</si>
  <si>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</si>
  <si>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</si>
  <si>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</si>
  <si>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</si>
  <si>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</si>
  <si>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</si>
  <si>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</si>
  <si>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</si>
  <si>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</si>
  <si>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</si>
  <si>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</si>
  <si>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</si>
  <si>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</si>
  <si>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</si>
  <si>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</si>
  <si>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</si>
  <si>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</si>
  <si>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</si>
  <si>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</si>
  <si>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</si>
  <si>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</si>
  <si>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</si>
  <si>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</si>
  <si>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</si>
  <si>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</si>
  <si>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</si>
  <si>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</si>
  <si>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</si>
  <si>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</si>
  <si>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</si>
  <si>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</si>
  <si>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</si>
  <si>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</si>
  <si>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</si>
  <si>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</si>
  <si>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</si>
  <si>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</si>
  <si>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</si>
  <si>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</si>
  <si>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</si>
  <si>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</si>
  <si>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</si>
  <si>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</si>
  <si>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</si>
  <si>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</si>
  <si>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</si>
  <si>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</si>
  <si>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</si>
  <si>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</si>
  <si>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</si>
  <si>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</si>
  <si>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</si>
  <si>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</si>
  <si>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</si>
  <si>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</si>
  <si>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</si>
  <si>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</si>
  <si>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</si>
  <si>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</si>
  <si>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</si>
  <si>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</si>
  <si>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</si>
  <si>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</si>
  <si>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</si>
  <si>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</si>
  <si>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</si>
  <si>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</si>
  <si>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</si>
  <si>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</si>
  <si>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</si>
  <si>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</si>
  <si>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</si>
  <si>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</si>
  <si>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</si>
  <si>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</si>
  <si>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</si>
  <si>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</si>
  <si>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</si>
  <si>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</si>
  <si>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</si>
  <si>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</si>
  <si>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</si>
  <si>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</si>
  <si>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</si>
  <si>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</si>
  <si>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</si>
  <si>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</si>
  <si>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</si>
  <si>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</si>
  <si>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</si>
  <si>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</si>
  <si>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</si>
  <si>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</si>
  <si>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</si>
  <si>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</si>
  <si>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</si>
  <si>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</si>
  <si>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</si>
  <si>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</si>
  <si>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</si>
  <si>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</si>
  <si>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</si>
  <si>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</si>
  <si>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</si>
  <si>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</si>
  <si>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</si>
  <si>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</si>
  <si>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</si>
  <si>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</si>
  <si>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</si>
  <si>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</si>
  <si>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</si>
  <si>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</si>
  <si>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</si>
  <si>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</si>
  <si>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</si>
  <si>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</si>
  <si>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</si>
  <si>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</si>
  <si>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</si>
  <si>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</si>
  <si>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</si>
  <si>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</si>
  <si>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</si>
  <si>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</si>
  <si>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</si>
  <si>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</si>
  <si>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</si>
  <si>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</si>
  <si>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</si>
  <si>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</si>
  <si>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</si>
  <si>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</si>
  <si>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</si>
  <si>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</si>
  <si>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</si>
  <si>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</si>
  <si>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</si>
  <si>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</si>
  <si>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</si>
  <si>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</si>
  <si>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</si>
  <si>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</si>
  <si>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</si>
  <si>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</si>
  <si>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</si>
  <si>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</si>
  <si>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</si>
  <si>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</si>
  <si>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</si>
  <si>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</si>
  <si>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</si>
  <si>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</si>
  <si>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</si>
  <si>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</si>
  <si>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</si>
  <si>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</si>
  <si>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</si>
  <si>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</si>
  <si>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</si>
  <si>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</si>
  <si>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</si>
  <si>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</si>
  <si>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</si>
  <si>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</si>
  <si>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</si>
  <si>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</si>
  <si>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</si>
  <si>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</si>
  <si>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</si>
  <si>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</si>
  <si>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</si>
  <si>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</si>
  <si>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</si>
  <si>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</si>
  <si>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</si>
  <si>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</si>
  <si>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</si>
  <si>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</si>
  <si>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</si>
  <si>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</si>
  <si>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</si>
  <si>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</si>
  <si>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</si>
  <si>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</si>
  <si>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</si>
  <si>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</si>
  <si>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</si>
  <si>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</si>
  <si>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</si>
  <si>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</si>
  <si>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</si>
  <si>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</si>
  <si>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</si>
  <si>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</si>
  <si>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</si>
  <si>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</si>
  <si>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</si>
  <si>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</si>
  <si>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</si>
  <si>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</si>
  <si>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</si>
  <si>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</si>
  <si>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</si>
  <si>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</si>
  <si>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</si>
  <si>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</si>
  <si>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</si>
  <si>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</si>
  <si>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</si>
  <si>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</si>
  <si>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</si>
  <si>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</si>
  <si>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</si>
  <si>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</si>
  <si>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</si>
  <si>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</si>
  <si>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</si>
  <si>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</si>
  <si>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</si>
  <si>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</si>
  <si>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</si>
  <si>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</si>
  <si>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</si>
  <si>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</si>
  <si>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</si>
  <si>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</si>
  <si>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</si>
  <si>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</si>
  <si>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</si>
  <si>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</si>
  <si>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</si>
  <si>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</si>
  <si>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</si>
  <si>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</si>
  <si>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</si>
  <si>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</si>
  <si>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</si>
  <si>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</si>
  <si>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</si>
  <si>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</si>
  <si>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</si>
  <si>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</si>
  <si>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</si>
  <si>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</si>
  <si>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</si>
  <si>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</si>
  <si>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</si>
  <si>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</si>
  <si>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</si>
  <si>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</si>
  <si>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</si>
  <si>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</si>
  <si>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</si>
  <si>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</si>
  <si>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</si>
  <si>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</si>
  <si>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</si>
  <si>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</si>
  <si>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</si>
  <si>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</si>
  <si>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 xml:space="preserve">svítidlo exteriérové </t>
  </si>
  <si>
    <t>Lištový systém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</si>
  <si>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</si>
  <si>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</si>
  <si>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</si>
  <si>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</si>
  <si>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</si>
  <si>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</si>
  <si>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</si>
  <si>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</si>
  <si>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</si>
  <si>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</si>
  <si>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</si>
  <si>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</si>
  <si>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</si>
  <si>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</si>
  <si>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</si>
  <si>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</si>
  <si>
    <r>
      <t xml:space="preserve">M+D EZS elektronické zabezpečovací zařízení   </t>
    </r>
    <r>
      <rPr>
        <sz val="9"/>
        <color theme="9" tint="-0.249977111117893"/>
        <rFont val="Arial CE"/>
        <charset val="238"/>
      </rPr>
      <t>(Ústředna EZS se záložní baterií,  klávesnice k ovládání EZS, pohybová čidla, magnetické detektory na dveře a okna, siréna vnitřní , siréna vnější , komunikační moduly a bezdrátové ovladače – klíčenky , kabeláž pro BUS komunikaci včetně nutných stavebních prací)</t>
    </r>
  </si>
  <si>
    <r>
      <t xml:space="preserve">M+D EPS - elektrická požární signalizace                           </t>
    </r>
    <r>
      <rPr>
        <sz val="9"/>
        <color theme="9" tint="-0.249977111117893"/>
        <rFont val="Arial CE"/>
        <charset val="238"/>
      </rPr>
      <t>( modulární analogová adresovatelná ústředna EPS se záložní baterií, opticko-kouřové adresovatelné hlásiče, maják + siréna vnitřní a maják + siréna vnější, kabeláž pro BUS komunikaci včetně nutných stavebních prací. Systém bude napojen na PCO )</t>
    </r>
  </si>
  <si>
    <r>
      <t xml:space="preserve">M+D internet a datové rozvody (LAN)                                    </t>
    </r>
    <r>
      <rPr>
        <sz val="9"/>
        <color theme="9" tint="-0.249977111117893"/>
        <rFont val="Arial CE"/>
        <charset val="238"/>
      </rPr>
      <t>( připojení s síti internet , optickým či metalickým kabelem CETIN, optický převodník (ONT) / nebo VDSL modem/router,  skříň RACK 600/500/800, switche pro rozvod internetu ,  patch panely , UPS záložní zdro, Wi-Fi AP a Firewall, monitoringový software , strukturovaná kabeláž (CAT6/CAT6A) včetně stavebních prací, koncové zásuvky typu RJ45 )</t>
    </r>
  </si>
  <si>
    <r>
      <t xml:space="preserve">M+D ozvučení a audiovizuální technika                                </t>
    </r>
    <r>
      <rPr>
        <sz val="9"/>
        <color theme="9" tint="-0.249977111117893"/>
        <rFont val="Arial CE"/>
        <charset val="238"/>
      </rPr>
      <t xml:space="preserve">( malý mixážní pult na kůru, mikrofony, zesilovač pro 6 reproduktorů, reproduktory 6 ks , LCD televize v obřadním sále  s obrazovkou 40" + držák na zeď , 
PC nebo notebook umístěný na kůru - jako zdroj audio / video obsahu, kabeláž – XLR kabely pro mikrofony, Jack/RCA pro PC a hudební nástroje, HDMI pro televizi.
</t>
    </r>
    <r>
      <rPr>
        <b/>
        <sz val="9"/>
        <color theme="9" tint="-0.249977111117893"/>
        <rFont val="Arial CE"/>
        <charset val="238"/>
      </rPr>
      <t>V rámci této etapy bude PROVEDENA POUZE STAVEBNÍ PŘÍPRAVA, zahrnující kabeláž a koncové prvky na pozicích vyznačeních ve výkrese)</t>
    </r>
  </si>
  <si>
    <r>
      <t xml:space="preserve">M+D intercom                                                   </t>
    </r>
    <r>
      <rPr>
        <sz val="9"/>
        <color theme="9" tint="-0.249977111117893"/>
        <rFont val="Arial CE"/>
        <charset val="238"/>
      </rPr>
      <t xml:space="preserve"> (Předpokládá se intercom s vnější a vnitřní jednotkou komunikujícími po 2 drátech (BUS). Vnitřní jednotka bude mít barevný LCD display a ovládací tlačítka k otevření dveří pomocí elmg zámku, vnější jednotka bude mít kameru s IR přísvitem a bude v provedení "antivandal")</t>
    </r>
  </si>
  <si>
    <r>
      <t xml:space="preserve">M+D programovatelné ovládání zvonu                                 </t>
    </r>
    <r>
      <rPr>
        <sz val="9"/>
        <color theme="9" tint="-0.249977111117893"/>
        <rFont val="Arial CE"/>
        <charset val="238"/>
      </rPr>
      <t>Řeší způsob ovládání zvonu (časovač umožňující nastavit kdy bude zvon odbíjet + ruční ovládání při pohřbu) včetně kabeláže a stavebních prací.  zvon samotný vč. elektromechanického mechanismu je součástí jiné položky soupisu.</t>
    </r>
  </si>
  <si>
    <t>R742122</t>
  </si>
  <si>
    <t>R742124</t>
  </si>
  <si>
    <t>Dle PD "PUR injekt. hmota nízké vyskozity s penetrační schopností" - rozteč mezi vrty 125-150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</si>
</sst>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9" tint="-0.249977111117893"/>
      <name val="Arial CE"/>
      <charset val="238"/>
    </font>
    <font>
      <b/>
      <sz val="9"/>
      <color theme="9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10"/>
  <sheetViews>
    <sheetView showGridLines="0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50" t="s">
        <v>6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72" t="s">
        <v>16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2353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2352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2354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2351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2350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73" t="s">
        <v>2349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74">
        <f>ROUND(AG94,2)</f>
        <v>0</v>
      </c>
      <c r="AL26" s="275"/>
      <c r="AM26" s="275"/>
      <c r="AN26" s="275"/>
      <c r="AO26" s="275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76" t="s">
        <v>31</v>
      </c>
      <c r="M28" s="276"/>
      <c r="N28" s="276"/>
      <c r="O28" s="276"/>
      <c r="P28" s="276"/>
      <c r="Q28" s="138"/>
      <c r="R28" s="138"/>
      <c r="S28" s="138"/>
      <c r="T28" s="138"/>
      <c r="U28" s="138"/>
      <c r="V28" s="138"/>
      <c r="W28" s="276" t="s">
        <v>32</v>
      </c>
      <c r="X28" s="276"/>
      <c r="Y28" s="276"/>
      <c r="Z28" s="276"/>
      <c r="AA28" s="276"/>
      <c r="AB28" s="276"/>
      <c r="AC28" s="276"/>
      <c r="AD28" s="276"/>
      <c r="AE28" s="276"/>
      <c r="AF28" s="138"/>
      <c r="AG28" s="138"/>
      <c r="AH28" s="138"/>
      <c r="AI28" s="138"/>
      <c r="AJ28" s="138"/>
      <c r="AK28" s="276" t="s">
        <v>33</v>
      </c>
      <c r="AL28" s="276"/>
      <c r="AM28" s="276"/>
      <c r="AN28" s="276"/>
      <c r="AO28" s="276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62">
        <v>0.21</v>
      </c>
      <c r="M29" s="263"/>
      <c r="N29" s="263"/>
      <c r="O29" s="263"/>
      <c r="P29" s="263"/>
      <c r="Q29" s="142"/>
      <c r="R29" s="142"/>
      <c r="S29" s="142"/>
      <c r="T29" s="142"/>
      <c r="U29" s="142"/>
      <c r="V29" s="142"/>
      <c r="W29" s="264">
        <f>ROUND(BB94,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142"/>
      <c r="AG29" s="142"/>
      <c r="AH29" s="142"/>
      <c r="AI29" s="142"/>
      <c r="AJ29" s="142"/>
      <c r="AK29" s="264">
        <f>ROUND(AX94, 2)</f>
        <v>0</v>
      </c>
      <c r="AL29" s="263"/>
      <c r="AM29" s="263"/>
      <c r="AN29" s="263"/>
      <c r="AO29" s="263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62">
        <v>0.12</v>
      </c>
      <c r="M30" s="263"/>
      <c r="N30" s="263"/>
      <c r="O30" s="263"/>
      <c r="P30" s="263"/>
      <c r="Q30" s="142"/>
      <c r="R30" s="142"/>
      <c r="S30" s="142"/>
      <c r="T30" s="142"/>
      <c r="U30" s="142"/>
      <c r="V30" s="142"/>
      <c r="W30" s="264">
        <f>ROUND(BC94,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142"/>
      <c r="AG30" s="142"/>
      <c r="AH30" s="142"/>
      <c r="AI30" s="142"/>
      <c r="AJ30" s="142"/>
      <c r="AK30" s="264">
        <f>ROUND(AY94, 2)</f>
        <v>0</v>
      </c>
      <c r="AL30" s="263"/>
      <c r="AM30" s="263"/>
      <c r="AN30" s="263"/>
      <c r="AO30" s="263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62">
        <v>0.21</v>
      </c>
      <c r="M31" s="263"/>
      <c r="N31" s="263"/>
      <c r="O31" s="263"/>
      <c r="P31" s="263"/>
      <c r="Q31" s="142"/>
      <c r="R31" s="142"/>
      <c r="S31" s="142"/>
      <c r="T31" s="142"/>
      <c r="U31" s="142"/>
      <c r="V31" s="142"/>
      <c r="W31" s="264">
        <f>ROUND(BD94,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142"/>
      <c r="AG31" s="142"/>
      <c r="AH31" s="142"/>
      <c r="AI31" s="142"/>
      <c r="AJ31" s="142"/>
      <c r="AK31" s="264">
        <v>0</v>
      </c>
      <c r="AL31" s="263"/>
      <c r="AM31" s="263"/>
      <c r="AN31" s="263"/>
      <c r="AO31" s="263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62">
        <v>0.12</v>
      </c>
      <c r="M32" s="263"/>
      <c r="N32" s="263"/>
      <c r="O32" s="263"/>
      <c r="P32" s="263"/>
      <c r="Q32" s="142"/>
      <c r="R32" s="142"/>
      <c r="S32" s="142"/>
      <c r="T32" s="142"/>
      <c r="U32" s="142"/>
      <c r="V32" s="142"/>
      <c r="W32" s="264">
        <f>ROUND(BE94,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142"/>
      <c r="AG32" s="142"/>
      <c r="AH32" s="142"/>
      <c r="AI32" s="142"/>
      <c r="AJ32" s="142"/>
      <c r="AK32" s="264">
        <v>0</v>
      </c>
      <c r="AL32" s="263"/>
      <c r="AM32" s="263"/>
      <c r="AN32" s="263"/>
      <c r="AO32" s="263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62">
        <v>0</v>
      </c>
      <c r="M33" s="263"/>
      <c r="N33" s="263"/>
      <c r="O33" s="263"/>
      <c r="P33" s="263"/>
      <c r="Q33" s="142"/>
      <c r="R33" s="142"/>
      <c r="S33" s="142"/>
      <c r="T33" s="142"/>
      <c r="U33" s="142"/>
      <c r="V33" s="142"/>
      <c r="W33" s="264">
        <f>ROUND(BF94,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142"/>
      <c r="AG33" s="142"/>
      <c r="AH33" s="142"/>
      <c r="AI33" s="142"/>
      <c r="AJ33" s="142"/>
      <c r="AK33" s="264">
        <v>0</v>
      </c>
      <c r="AL33" s="263"/>
      <c r="AM33" s="263"/>
      <c r="AN33" s="263"/>
      <c r="AO33" s="263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68" t="s">
        <v>42</v>
      </c>
      <c r="Y35" s="266"/>
      <c r="Z35" s="266"/>
      <c r="AA35" s="266"/>
      <c r="AB35" s="266"/>
      <c r="AC35" s="145"/>
      <c r="AD35" s="145"/>
      <c r="AE35" s="145"/>
      <c r="AF35" s="145"/>
      <c r="AG35" s="145"/>
      <c r="AH35" s="145"/>
      <c r="AI35" s="145"/>
      <c r="AJ35" s="145"/>
      <c r="AK35" s="265">
        <f>SUM(AK26:AK33)</f>
        <v>0</v>
      </c>
      <c r="AL35" s="266"/>
      <c r="AM35" s="266"/>
      <c r="AN35" s="266"/>
      <c r="AO35" s="267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60" t="str">
        <f>K6</f>
        <v>Rekonstrukce historické budovy krematoria Nymburk 25.10.2024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53" t="str">
        <f>IF(AN8= "","",AN8)</f>
        <v>6. 12. 2024</v>
      </c>
      <c r="AN87" s="253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54" t="str">
        <f>IF(E17="","",E17)</f>
        <v xml:space="preserve">  Ing. Ivan Blažek</v>
      </c>
      <c r="AN89" s="255"/>
      <c r="AO89" s="255"/>
      <c r="AP89" s="255"/>
      <c r="AQ89" s="21"/>
      <c r="AR89" s="22"/>
      <c r="AS89" s="256" t="s">
        <v>50</v>
      </c>
      <c r="AT89" s="257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54" t="str">
        <f>IF(E20="","",E20)</f>
        <v xml:space="preserve">  Jaroslav Kudláček</v>
      </c>
      <c r="AN90" s="255"/>
      <c r="AO90" s="255"/>
      <c r="AP90" s="255"/>
      <c r="AQ90" s="21"/>
      <c r="AR90" s="22"/>
      <c r="AS90" s="258"/>
      <c r="AT90" s="259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58"/>
      <c r="AT91" s="259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77" t="s">
        <v>51</v>
      </c>
      <c r="D92" s="248"/>
      <c r="E92" s="248"/>
      <c r="F92" s="248"/>
      <c r="G92" s="248"/>
      <c r="H92" s="163"/>
      <c r="I92" s="247" t="s">
        <v>52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2" t="s">
        <v>53</v>
      </c>
      <c r="AH92" s="248"/>
      <c r="AI92" s="248"/>
      <c r="AJ92" s="248"/>
      <c r="AK92" s="248"/>
      <c r="AL92" s="248"/>
      <c r="AM92" s="248"/>
      <c r="AN92" s="247" t="s">
        <v>54</v>
      </c>
      <c r="AO92" s="248"/>
      <c r="AP92" s="249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45">
        <f>ROUND(SUM(AG95:AG108),2)</f>
        <v>0</v>
      </c>
      <c r="AH94" s="245"/>
      <c r="AI94" s="245"/>
      <c r="AJ94" s="245"/>
      <c r="AK94" s="245"/>
      <c r="AL94" s="245"/>
      <c r="AM94" s="245"/>
      <c r="AN94" s="246">
        <f t="shared" ref="AN94:AN108" si="0">SUM(AG94,AV94)</f>
        <v>0</v>
      </c>
      <c r="AO94" s="246"/>
      <c r="AP94" s="246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0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69" t="s">
        <v>77</v>
      </c>
      <c r="E95" s="269"/>
      <c r="F95" s="269"/>
      <c r="G95" s="269"/>
      <c r="H95" s="269"/>
      <c r="I95" s="169"/>
      <c r="J95" s="269" t="s">
        <v>78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43">
        <f>'SO 101 - Bourací práce'!K32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69" t="s">
        <v>83</v>
      </c>
      <c r="E96" s="269"/>
      <c r="F96" s="269"/>
      <c r="G96" s="269"/>
      <c r="H96" s="269"/>
      <c r="I96" s="169"/>
      <c r="J96" s="269" t="s">
        <v>84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43">
        <f>'SO 102 - Stavební část'!K32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0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69" t="s">
        <v>86</v>
      </c>
      <c r="E97" s="269"/>
      <c r="F97" s="269"/>
      <c r="G97" s="269"/>
      <c r="H97" s="269"/>
      <c r="I97" s="169"/>
      <c r="J97" s="269" t="s">
        <v>78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43">
        <f>'SO 201 - Bourací práce'!K32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69" t="s">
        <v>88</v>
      </c>
      <c r="E98" s="269"/>
      <c r="F98" s="269"/>
      <c r="G98" s="269"/>
      <c r="H98" s="269"/>
      <c r="I98" s="169"/>
      <c r="J98" s="269" t="s">
        <v>84</v>
      </c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43">
        <f>'SO 202 - Stavební část'!K32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69" t="s">
        <v>90</v>
      </c>
      <c r="E99" s="269"/>
      <c r="F99" s="269"/>
      <c r="G99" s="269"/>
      <c r="H99" s="269"/>
      <c r="I99" s="169"/>
      <c r="J99" s="269" t="s">
        <v>91</v>
      </c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43">
        <f>'SO 203.a - Silnoproud'!K32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0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69" t="s">
        <v>93</v>
      </c>
      <c r="E100" s="269"/>
      <c r="F100" s="269"/>
      <c r="G100" s="269"/>
      <c r="H100" s="269"/>
      <c r="I100" s="169"/>
      <c r="J100" s="269" t="s">
        <v>94</v>
      </c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43">
        <f>'SO 203.b - Slaboproud'!K32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69" t="s">
        <v>96</v>
      </c>
      <c r="E101" s="269"/>
      <c r="F101" s="269"/>
      <c r="G101" s="269"/>
      <c r="H101" s="269"/>
      <c r="I101" s="169"/>
      <c r="J101" s="269" t="s">
        <v>97</v>
      </c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43">
        <f>'SO 203.c - Bleskosvod'!K32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69" t="s">
        <v>99</v>
      </c>
      <c r="E102" s="269"/>
      <c r="F102" s="269"/>
      <c r="G102" s="269"/>
      <c r="H102" s="269"/>
      <c r="I102" s="169"/>
      <c r="J102" s="269" t="s">
        <v>100</v>
      </c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43">
        <f>'SO 204 - ZTI'!K32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69" t="s">
        <v>102</v>
      </c>
      <c r="E103" s="269"/>
      <c r="F103" s="269"/>
      <c r="G103" s="269"/>
      <c r="H103" s="269"/>
      <c r="I103" s="169"/>
      <c r="J103" s="269" t="s">
        <v>103</v>
      </c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43">
        <f>'SO 205 - Vytápění'!K32</f>
        <v>0</v>
      </c>
      <c r="AH103" s="244"/>
      <c r="AI103" s="244"/>
      <c r="AJ103" s="244"/>
      <c r="AK103" s="244"/>
      <c r="AL103" s="244"/>
      <c r="AM103" s="244"/>
      <c r="AN103" s="243">
        <f t="shared" si="0"/>
        <v>0</v>
      </c>
      <c r="AO103" s="244"/>
      <c r="AP103" s="244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69" t="s">
        <v>105</v>
      </c>
      <c r="E104" s="269"/>
      <c r="F104" s="269"/>
      <c r="G104" s="269"/>
      <c r="H104" s="269"/>
      <c r="I104" s="169"/>
      <c r="J104" s="269" t="s">
        <v>106</v>
      </c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43">
        <f>'SO 207 - VZT'!K32</f>
        <v>0</v>
      </c>
      <c r="AH104" s="244"/>
      <c r="AI104" s="244"/>
      <c r="AJ104" s="244"/>
      <c r="AK104" s="244"/>
      <c r="AL104" s="244"/>
      <c r="AM104" s="244"/>
      <c r="AN104" s="243">
        <f t="shared" si="0"/>
        <v>0</v>
      </c>
      <c r="AO104" s="244"/>
      <c r="AP104" s="244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69" t="s">
        <v>108</v>
      </c>
      <c r="E105" s="269"/>
      <c r="F105" s="269"/>
      <c r="G105" s="269"/>
      <c r="H105" s="269"/>
      <c r="I105" s="169"/>
      <c r="J105" s="269" t="s">
        <v>78</v>
      </c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43">
        <f>'SO 301 - Bourací práce'!K32</f>
        <v>0</v>
      </c>
      <c r="AH105" s="244"/>
      <c r="AI105" s="244"/>
      <c r="AJ105" s="244"/>
      <c r="AK105" s="244"/>
      <c r="AL105" s="244"/>
      <c r="AM105" s="244"/>
      <c r="AN105" s="243">
        <f t="shared" si="0"/>
        <v>0</v>
      </c>
      <c r="AO105" s="244"/>
      <c r="AP105" s="244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69" t="s">
        <v>110</v>
      </c>
      <c r="E106" s="269"/>
      <c r="F106" s="269"/>
      <c r="G106" s="269"/>
      <c r="H106" s="269"/>
      <c r="I106" s="169"/>
      <c r="J106" s="269" t="s">
        <v>84</v>
      </c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43">
        <f>'SO 302 - Stavební část'!K32</f>
        <v>0</v>
      </c>
      <c r="AH106" s="244"/>
      <c r="AI106" s="244"/>
      <c r="AJ106" s="244"/>
      <c r="AK106" s="244"/>
      <c r="AL106" s="244"/>
      <c r="AM106" s="244"/>
      <c r="AN106" s="243">
        <f t="shared" si="0"/>
        <v>0</v>
      </c>
      <c r="AO106" s="244"/>
      <c r="AP106" s="244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69" t="s">
        <v>112</v>
      </c>
      <c r="E107" s="269"/>
      <c r="F107" s="269"/>
      <c r="G107" s="269"/>
      <c r="H107" s="269"/>
      <c r="I107" s="169"/>
      <c r="J107" s="269" t="s">
        <v>113</v>
      </c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43">
        <f>'SO 303 - Zpevněné plochy'!K32</f>
        <v>0</v>
      </c>
      <c r="AH107" s="244"/>
      <c r="AI107" s="244"/>
      <c r="AJ107" s="244"/>
      <c r="AK107" s="244"/>
      <c r="AL107" s="244"/>
      <c r="AM107" s="244"/>
      <c r="AN107" s="243">
        <f t="shared" si="0"/>
        <v>0</v>
      </c>
      <c r="AO107" s="244"/>
      <c r="AP107" s="244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69" t="s">
        <v>115</v>
      </c>
      <c r="E108" s="269"/>
      <c r="F108" s="269"/>
      <c r="G108" s="269"/>
      <c r="H108" s="269"/>
      <c r="I108" s="169"/>
      <c r="J108" s="269" t="s">
        <v>116</v>
      </c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43">
        <f>'VRN - Vedlejší rozpočtové...'!K32</f>
        <v>0</v>
      </c>
      <c r="AH108" s="244"/>
      <c r="AI108" s="244"/>
      <c r="AJ108" s="244"/>
      <c r="AK108" s="244"/>
      <c r="AL108" s="244"/>
      <c r="AM108" s="244"/>
      <c r="AN108" s="243">
        <f t="shared" si="0"/>
        <v>0</v>
      </c>
      <c r="AO108" s="244"/>
      <c r="AP108" s="244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D98:H98"/>
    <mergeCell ref="D99:H99"/>
    <mergeCell ref="D95:H95"/>
    <mergeCell ref="D100:H100"/>
    <mergeCell ref="D97:H97"/>
    <mergeCell ref="D96:H96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105:H105"/>
    <mergeCell ref="J105:AF105"/>
    <mergeCell ref="D106:H106"/>
    <mergeCell ref="J106:AF106"/>
    <mergeCell ref="AG104:AM104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1:AP101"/>
    <mergeCell ref="AN98:AP98"/>
    <mergeCell ref="AN100:AP100"/>
    <mergeCell ref="AN99:AP99"/>
    <mergeCell ref="AN95:AP95"/>
    <mergeCell ref="AN97:AP97"/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120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101 -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79" t="str">
        <f>E7</f>
        <v>Rekonstrukce historické budovy krematoria Nymburk 25.10.2024</v>
      </c>
      <c r="F118" s="280"/>
      <c r="G118" s="280"/>
      <c r="H118" s="280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60" t="str">
        <f>E9</f>
        <v>SO 101 - Bourací práce</v>
      </c>
      <c r="F120" s="278"/>
      <c r="G120" s="278"/>
      <c r="H120" s="27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2319</v>
      </c>
      <c r="H198" s="217">
        <v>1</v>
      </c>
      <c r="I198" s="218">
        <v>0</v>
      </c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2319</v>
      </c>
      <c r="H199" s="217">
        <v>1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1742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BM773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489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ROUND((SUM(BE132:BE772)),  2)</f>
        <v>0</v>
      </c>
      <c r="G35" s="138"/>
      <c r="H35" s="138"/>
      <c r="I35" s="178">
        <v>0.21</v>
      </c>
      <c r="J35" s="138"/>
      <c r="K35" s="173">
        <f>ROUND(((SUM(BE132:BE772))*I35),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ROUND((SUM(BF132:BF772)),  2)</f>
        <v>0</v>
      </c>
      <c r="G36" s="138"/>
      <c r="H36" s="138"/>
      <c r="I36" s="178">
        <v>0.12</v>
      </c>
      <c r="J36" s="138"/>
      <c r="K36" s="173">
        <f>ROUND(((SUM(BF132:BF772))*I36),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ROUND((SUM(BG132:BG772)),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ROUND((SUM(BH132:BH772)),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ROUND((SUM(BI132:BI772)),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102 -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Q396</f>
        <v>0</v>
      </c>
      <c r="J102" s="200">
        <f>R396</f>
        <v>0</v>
      </c>
      <c r="K102" s="200">
        <f>K396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Q472</f>
        <v>0</v>
      </c>
      <c r="J103" s="200">
        <f>R472</f>
        <v>0</v>
      </c>
      <c r="K103" s="200">
        <f>K472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Q474</f>
        <v>0</v>
      </c>
      <c r="J104" s="195">
        <f>R474</f>
        <v>0</v>
      </c>
      <c r="K104" s="195">
        <f>K474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Q475</f>
        <v>0</v>
      </c>
      <c r="J105" s="200">
        <f>R475</f>
        <v>0</v>
      </c>
      <c r="K105" s="200">
        <f>K475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Q503</f>
        <v>0</v>
      </c>
      <c r="J106" s="200">
        <f>R503</f>
        <v>0</v>
      </c>
      <c r="K106" s="200">
        <f>K503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Q554</f>
        <v>0</v>
      </c>
      <c r="J107" s="200">
        <f>R554</f>
        <v>0</v>
      </c>
      <c r="K107" s="200">
        <f>K554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Q585</f>
        <v>0</v>
      </c>
      <c r="J108" s="200">
        <f>R585</f>
        <v>0</v>
      </c>
      <c r="K108" s="200">
        <f>K585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Q595</f>
        <v>0</v>
      </c>
      <c r="J109" s="200">
        <f>R595</f>
        <v>0</v>
      </c>
      <c r="K109" s="200">
        <f>K595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Q691</f>
        <v>0</v>
      </c>
      <c r="J110" s="200">
        <f>R691</f>
        <v>0</v>
      </c>
      <c r="K110" s="200">
        <f>K691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Q710</f>
        <v>0</v>
      </c>
      <c r="J111" s="200">
        <f>R710</f>
        <v>0</v>
      </c>
      <c r="K111" s="200">
        <f>K710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Q742</f>
        <v>0</v>
      </c>
      <c r="J112" s="200">
        <f>R742</f>
        <v>0</v>
      </c>
      <c r="K112" s="200">
        <f>K742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9" t="str">
        <f>E7</f>
        <v>Rekonstrukce historické budovy krematoria Nymburk 25.10.2024</v>
      </c>
      <c r="F122" s="280"/>
      <c r="G122" s="280"/>
      <c r="H122" s="280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60" t="str">
        <f>E9</f>
        <v>SO 102 - Stavební část</v>
      </c>
      <c r="F124" s="278"/>
      <c r="G124" s="278"/>
      <c r="H124" s="27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Q133+Q474</f>
        <v>0</v>
      </c>
      <c r="R132" s="76">
        <f>R133+R474</f>
        <v>0</v>
      </c>
      <c r="S132" s="42"/>
      <c r="T132" s="77">
        <f>T133+T474</f>
        <v>0</v>
      </c>
      <c r="U132" s="42"/>
      <c r="V132" s="77">
        <f>V133+V474</f>
        <v>0</v>
      </c>
      <c r="W132" s="42"/>
      <c r="X132" s="78">
        <f>X133+X474</f>
        <v>0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BK133+BK474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Q134+Q157+Q182+Q214+Q396+Q472</f>
        <v>0</v>
      </c>
      <c r="R133" s="84">
        <f>R134+R157+R182+R214+R396+R472</f>
        <v>0</v>
      </c>
      <c r="S133" s="83"/>
      <c r="T133" s="85">
        <f>T134+T157+T182+T214+T396+T472</f>
        <v>0</v>
      </c>
      <c r="U133" s="83"/>
      <c r="V133" s="85">
        <f>V134+V157+V182+V214+V396+V472</f>
        <v>0</v>
      </c>
      <c r="W133" s="83"/>
      <c r="X133" s="86">
        <f>X134+X157+X182+X214+X396+X472</f>
        <v>0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BK134+BK157+BK182+BK214+BK396+BK472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123"/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 ht="22.5">
      <c r="B179" s="230"/>
      <c r="C179" s="231"/>
      <c r="D179" s="221" t="s">
        <v>169</v>
      </c>
      <c r="E179" s="232" t="s">
        <v>1</v>
      </c>
      <c r="F179" s="233" t="s">
        <v>2363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>
        <v>142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545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546</v>
      </c>
      <c r="F183" s="215" t="s">
        <v>547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548</v>
      </c>
      <c r="E186" s="236" t="s">
        <v>549</v>
      </c>
      <c r="F186" s="237" t="s">
        <v>550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548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551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552</v>
      </c>
      <c r="F189" s="215" t="s">
        <v>553</v>
      </c>
      <c r="G189" s="216" t="s">
        <v>2319</v>
      </c>
      <c r="H189" s="217">
        <v>1</v>
      </c>
      <c r="I189" s="123"/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554</v>
      </c>
      <c r="F190" s="215" t="s">
        <v>555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556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557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558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559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560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561</v>
      </c>
      <c r="F197" s="215" t="s">
        <v>562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564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565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566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567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568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569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571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572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573</v>
      </c>
      <c r="F209" s="215" t="s">
        <v>574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65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575</v>
      </c>
      <c r="F210" s="215" t="s">
        <v>576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577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578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579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SUM(Q215:Q395)</f>
        <v>0</v>
      </c>
      <c r="R214" s="84">
        <f>SUM(R215:R395)</f>
        <v>0</v>
      </c>
      <c r="S214" s="83"/>
      <c r="T214" s="85">
        <f>SUM(T215:T395)</f>
        <v>0</v>
      </c>
      <c r="U214" s="83"/>
      <c r="V214" s="85">
        <f>SUM(V215:V395)</f>
        <v>0</v>
      </c>
      <c r="W214" s="83"/>
      <c r="X214" s="86">
        <f>SUM(X215:X395)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SUM(BK215:BK395)</f>
        <v>0</v>
      </c>
    </row>
    <row r="215" spans="1:65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580</v>
      </c>
      <c r="F215" s="215" t="s">
        <v>581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65" s="15" customFormat="1">
      <c r="B216" s="230"/>
      <c r="C216" s="231"/>
      <c r="D216" s="221" t="s">
        <v>169</v>
      </c>
      <c r="E216" s="232" t="s">
        <v>1</v>
      </c>
      <c r="F216" s="233" t="s">
        <v>582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583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584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 t="s">
        <v>8</v>
      </c>
      <c r="D220" s="213" t="s">
        <v>164</v>
      </c>
      <c r="E220" s="214" t="s">
        <v>585</v>
      </c>
      <c r="F220" s="215" t="s">
        <v>586</v>
      </c>
      <c r="G220" s="216" t="s">
        <v>167</v>
      </c>
      <c r="H220" s="217">
        <v>349.55</v>
      </c>
      <c r="I220" s="123"/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168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168</v>
      </c>
      <c r="BM220" s="95" t="s">
        <v>305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235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236</v>
      </c>
      <c r="G222" s="220"/>
      <c r="H222" s="224">
        <v>349.55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349.55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37.9" customHeight="1">
      <c r="A224" s="21"/>
      <c r="B224" s="137"/>
      <c r="C224" s="213" t="s">
        <v>252</v>
      </c>
      <c r="D224" s="213" t="s">
        <v>164</v>
      </c>
      <c r="E224" s="214" t="s">
        <v>587</v>
      </c>
      <c r="F224" s="215" t="s">
        <v>588</v>
      </c>
      <c r="G224" s="216" t="s">
        <v>167</v>
      </c>
      <c r="H224" s="217">
        <v>349.55</v>
      </c>
      <c r="I224" s="123"/>
      <c r="J224" s="123"/>
      <c r="K224" s="218">
        <f>ROUND(P224*H224,2)</f>
        <v>0</v>
      </c>
      <c r="L224" s="89"/>
      <c r="M224" s="22"/>
      <c r="N224" s="90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168</v>
      </c>
      <c r="AT224" s="95" t="s">
        <v>164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168</v>
      </c>
      <c r="BM224" s="95" t="s">
        <v>310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235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236</v>
      </c>
      <c r="G226" s="220"/>
      <c r="H226" s="224">
        <v>349.55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349.55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311</v>
      </c>
      <c r="D228" s="213" t="s">
        <v>164</v>
      </c>
      <c r="E228" s="214" t="s">
        <v>589</v>
      </c>
      <c r="F228" s="215" t="s">
        <v>590</v>
      </c>
      <c r="G228" s="216" t="s">
        <v>167</v>
      </c>
      <c r="H228" s="217">
        <v>349.55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314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235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236</v>
      </c>
      <c r="G230" s="220"/>
      <c r="H230" s="224">
        <v>349.55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349.55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24.2" customHeight="1">
      <c r="A232" s="21"/>
      <c r="B232" s="137"/>
      <c r="C232" s="213" t="s">
        <v>257</v>
      </c>
      <c r="D232" s="213" t="s">
        <v>164</v>
      </c>
      <c r="E232" s="214" t="s">
        <v>591</v>
      </c>
      <c r="F232" s="215" t="s">
        <v>592</v>
      </c>
      <c r="G232" s="216" t="s">
        <v>167</v>
      </c>
      <c r="H232" s="217">
        <v>167.12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318</v>
      </c>
    </row>
    <row r="233" spans="1:65" s="15" customFormat="1">
      <c r="B233" s="230"/>
      <c r="C233" s="231"/>
      <c r="D233" s="221" t="s">
        <v>169</v>
      </c>
      <c r="E233" s="232" t="s">
        <v>1</v>
      </c>
      <c r="F233" s="233" t="s">
        <v>582</v>
      </c>
      <c r="G233" s="231"/>
      <c r="H233" s="232" t="s">
        <v>1</v>
      </c>
      <c r="I233" s="231"/>
      <c r="J233" s="231"/>
      <c r="K233" s="231"/>
      <c r="M233" s="107"/>
      <c r="N233" s="109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AT233" s="108" t="s">
        <v>169</v>
      </c>
      <c r="AU233" s="108" t="s">
        <v>82</v>
      </c>
      <c r="AV233" s="15" t="s">
        <v>80</v>
      </c>
      <c r="AW233" s="15" t="s">
        <v>4</v>
      </c>
      <c r="AX233" s="15" t="s">
        <v>72</v>
      </c>
      <c r="AY233" s="108" t="s">
        <v>161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241</v>
      </c>
      <c r="G234" s="220"/>
      <c r="H234" s="224">
        <v>124.88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242</v>
      </c>
      <c r="G235" s="220"/>
      <c r="H235" s="224">
        <v>42.24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167.12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3" customHeight="1">
      <c r="A237" s="21"/>
      <c r="B237" s="137"/>
      <c r="C237" s="213" t="s">
        <v>321</v>
      </c>
      <c r="D237" s="213" t="s">
        <v>164</v>
      </c>
      <c r="E237" s="214" t="s">
        <v>593</v>
      </c>
      <c r="F237" s="215" t="s">
        <v>594</v>
      </c>
      <c r="G237" s="216" t="s">
        <v>167</v>
      </c>
      <c r="H237" s="217">
        <v>707.04100000000005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324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219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5" customFormat="1">
      <c r="B239" s="230"/>
      <c r="C239" s="231"/>
      <c r="D239" s="221" t="s">
        <v>169</v>
      </c>
      <c r="E239" s="232" t="s">
        <v>1</v>
      </c>
      <c r="F239" s="233" t="s">
        <v>525</v>
      </c>
      <c r="G239" s="231"/>
      <c r="H239" s="232" t="s">
        <v>1</v>
      </c>
      <c r="I239" s="231"/>
      <c r="J239" s="231"/>
      <c r="K239" s="231"/>
      <c r="M239" s="107"/>
      <c r="N239" s="109"/>
      <c r="O239" s="110"/>
      <c r="P239" s="110"/>
      <c r="Q239" s="110"/>
      <c r="R239" s="110"/>
      <c r="S239" s="110"/>
      <c r="T239" s="110"/>
      <c r="U239" s="110"/>
      <c r="V239" s="110"/>
      <c r="W239" s="110"/>
      <c r="X239" s="111"/>
      <c r="AT239" s="108" t="s">
        <v>169</v>
      </c>
      <c r="AU239" s="108" t="s">
        <v>82</v>
      </c>
      <c r="AV239" s="15" t="s">
        <v>80</v>
      </c>
      <c r="AW239" s="15" t="s">
        <v>4</v>
      </c>
      <c r="AX239" s="15" t="s">
        <v>72</v>
      </c>
      <c r="AY239" s="108" t="s">
        <v>161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186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3" customFormat="1">
      <c r="B241" s="219"/>
      <c r="C241" s="220"/>
      <c r="D241" s="221" t="s">
        <v>169</v>
      </c>
      <c r="E241" s="222" t="s">
        <v>1</v>
      </c>
      <c r="F241" s="223" t="s">
        <v>526</v>
      </c>
      <c r="G241" s="220"/>
      <c r="H241" s="224">
        <v>3.5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527</v>
      </c>
      <c r="G243" s="220"/>
      <c r="H243" s="224">
        <v>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205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5" customFormat="1">
      <c r="B245" s="230"/>
      <c r="C245" s="231"/>
      <c r="D245" s="221" t="s">
        <v>169</v>
      </c>
      <c r="E245" s="232" t="s">
        <v>1</v>
      </c>
      <c r="F245" s="233" t="s">
        <v>189</v>
      </c>
      <c r="G245" s="231"/>
      <c r="H245" s="232" t="s">
        <v>1</v>
      </c>
      <c r="I245" s="231"/>
      <c r="J245" s="231"/>
      <c r="K245" s="231"/>
      <c r="M245" s="107"/>
      <c r="N245" s="109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AT245" s="108" t="s">
        <v>169</v>
      </c>
      <c r="AU245" s="108" t="s">
        <v>82</v>
      </c>
      <c r="AV245" s="15" t="s">
        <v>80</v>
      </c>
      <c r="AW245" s="15" t="s">
        <v>4</v>
      </c>
      <c r="AX245" s="15" t="s">
        <v>72</v>
      </c>
      <c r="AY245" s="108" t="s">
        <v>161</v>
      </c>
    </row>
    <row r="246" spans="2:51" s="13" customFormat="1">
      <c r="B246" s="219"/>
      <c r="C246" s="220"/>
      <c r="D246" s="221" t="s">
        <v>169</v>
      </c>
      <c r="E246" s="222" t="s">
        <v>1</v>
      </c>
      <c r="F246" s="223" t="s">
        <v>206</v>
      </c>
      <c r="G246" s="220"/>
      <c r="H246" s="224">
        <v>341.1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2:51" s="13" customFormat="1">
      <c r="B247" s="219"/>
      <c r="C247" s="220"/>
      <c r="D247" s="221" t="s">
        <v>169</v>
      </c>
      <c r="E247" s="222" t="s">
        <v>1</v>
      </c>
      <c r="F247" s="223" t="s">
        <v>207</v>
      </c>
      <c r="G247" s="220"/>
      <c r="H247" s="224">
        <v>-4.05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208</v>
      </c>
      <c r="G248" s="220"/>
      <c r="H248" s="224">
        <v>-10.868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209</v>
      </c>
      <c r="G249" s="220"/>
      <c r="H249" s="224">
        <v>-3.84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210</v>
      </c>
      <c r="G250" s="220"/>
      <c r="H250" s="224">
        <v>-4.2009999999999996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211</v>
      </c>
      <c r="G251" s="220"/>
      <c r="H251" s="224">
        <v>-9.76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212</v>
      </c>
      <c r="G252" s="220"/>
      <c r="H252" s="224">
        <v>-5.5730000000000004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213</v>
      </c>
      <c r="G253" s="220"/>
      <c r="H253" s="224">
        <v>-7.843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214</v>
      </c>
      <c r="G254" s="220"/>
      <c r="H254" s="224">
        <v>-3.1150000000000002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5" customFormat="1">
      <c r="B255" s="230"/>
      <c r="C255" s="231"/>
      <c r="D255" s="221" t="s">
        <v>169</v>
      </c>
      <c r="E255" s="232" t="s">
        <v>1</v>
      </c>
      <c r="F255" s="233" t="s">
        <v>215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216</v>
      </c>
      <c r="G256" s="220"/>
      <c r="H256" s="224">
        <v>205.05600000000001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217</v>
      </c>
      <c r="G257" s="220"/>
      <c r="H257" s="224">
        <v>-10.54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218</v>
      </c>
      <c r="G258" s="220"/>
      <c r="H258" s="224">
        <v>-20.46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222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223</v>
      </c>
      <c r="G260" s="220"/>
      <c r="H260" s="224">
        <v>126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225</v>
      </c>
      <c r="G262" s="220"/>
      <c r="H262" s="224">
        <v>21.9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226</v>
      </c>
      <c r="G263" s="220"/>
      <c r="H263" s="224">
        <v>28.8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227</v>
      </c>
      <c r="G264" s="220"/>
      <c r="H264" s="224">
        <v>6.3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228</v>
      </c>
      <c r="G265" s="220"/>
      <c r="H265" s="224">
        <v>3.01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229</v>
      </c>
      <c r="G266" s="220"/>
      <c r="H266" s="224">
        <v>6.8250000000000002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230</v>
      </c>
      <c r="G267" s="220"/>
      <c r="H267" s="224">
        <v>10.8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231</v>
      </c>
      <c r="G268" s="220"/>
      <c r="H268" s="224">
        <v>27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4" customFormat="1">
      <c r="B269" s="225"/>
      <c r="C269" s="226"/>
      <c r="D269" s="221" t="s">
        <v>169</v>
      </c>
      <c r="E269" s="227" t="s">
        <v>1</v>
      </c>
      <c r="F269" s="228" t="s">
        <v>171</v>
      </c>
      <c r="G269" s="226"/>
      <c r="H269" s="229">
        <v>707.04099999999994</v>
      </c>
      <c r="I269" s="226"/>
      <c r="J269" s="226"/>
      <c r="K269" s="226"/>
      <c r="M269" s="102"/>
      <c r="N269" s="104"/>
      <c r="O269" s="105"/>
      <c r="P269" s="105"/>
      <c r="Q269" s="105"/>
      <c r="R269" s="105"/>
      <c r="S269" s="105"/>
      <c r="T269" s="105"/>
      <c r="U269" s="105"/>
      <c r="V269" s="105"/>
      <c r="W269" s="105"/>
      <c r="X269" s="106"/>
      <c r="AT269" s="103" t="s">
        <v>169</v>
      </c>
      <c r="AU269" s="103" t="s">
        <v>82</v>
      </c>
      <c r="AV269" s="14" t="s">
        <v>168</v>
      </c>
      <c r="AW269" s="14" t="s">
        <v>4</v>
      </c>
      <c r="AX269" s="14" t="s">
        <v>80</v>
      </c>
      <c r="AY269" s="103" t="s">
        <v>161</v>
      </c>
    </row>
    <row r="270" spans="1:65" s="2" customFormat="1" ht="44.25" customHeight="1">
      <c r="A270" s="21"/>
      <c r="B270" s="137"/>
      <c r="C270" s="213" t="s">
        <v>270</v>
      </c>
      <c r="D270" s="213" t="s">
        <v>164</v>
      </c>
      <c r="E270" s="214" t="s">
        <v>595</v>
      </c>
      <c r="F270" s="215" t="s">
        <v>596</v>
      </c>
      <c r="G270" s="216" t="s">
        <v>167</v>
      </c>
      <c r="H270" s="217">
        <v>10.5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168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168</v>
      </c>
      <c r="BM270" s="95" t="s">
        <v>338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219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525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5" customFormat="1">
      <c r="B273" s="230"/>
      <c r="C273" s="231"/>
      <c r="D273" s="221" t="s">
        <v>169</v>
      </c>
      <c r="E273" s="232" t="s">
        <v>1</v>
      </c>
      <c r="F273" s="233" t="s">
        <v>186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526</v>
      </c>
      <c r="G274" s="220"/>
      <c r="H274" s="224">
        <v>3.5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189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527</v>
      </c>
      <c r="G276" s="220"/>
      <c r="H276" s="224">
        <v>7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10.5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44.25" customHeight="1">
      <c r="A278" s="21"/>
      <c r="B278" s="137"/>
      <c r="C278" s="213" t="s">
        <v>343</v>
      </c>
      <c r="D278" s="213" t="s">
        <v>164</v>
      </c>
      <c r="E278" s="214" t="s">
        <v>597</v>
      </c>
      <c r="F278" s="215" t="s">
        <v>598</v>
      </c>
      <c r="G278" s="216" t="s">
        <v>167</v>
      </c>
      <c r="H278" s="217">
        <v>10.5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168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168</v>
      </c>
      <c r="BM278" s="95" t="s">
        <v>347</v>
      </c>
    </row>
    <row r="279" spans="1:65" s="15" customFormat="1">
      <c r="B279" s="230"/>
      <c r="C279" s="231"/>
      <c r="D279" s="221" t="s">
        <v>169</v>
      </c>
      <c r="E279" s="232" t="s">
        <v>1</v>
      </c>
      <c r="F279" s="233" t="s">
        <v>219</v>
      </c>
      <c r="G279" s="231"/>
      <c r="H279" s="232" t="s">
        <v>1</v>
      </c>
      <c r="I279" s="231"/>
      <c r="J279" s="231"/>
      <c r="K279" s="231"/>
      <c r="M279" s="107"/>
      <c r="N279" s="109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AT279" s="108" t="s">
        <v>169</v>
      </c>
      <c r="AU279" s="108" t="s">
        <v>82</v>
      </c>
      <c r="AV279" s="15" t="s">
        <v>80</v>
      </c>
      <c r="AW279" s="15" t="s">
        <v>4</v>
      </c>
      <c r="AX279" s="15" t="s">
        <v>72</v>
      </c>
      <c r="AY279" s="108" t="s">
        <v>161</v>
      </c>
    </row>
    <row r="280" spans="1:65" s="15" customFormat="1">
      <c r="B280" s="230"/>
      <c r="C280" s="231"/>
      <c r="D280" s="221" t="s">
        <v>169</v>
      </c>
      <c r="E280" s="232" t="s">
        <v>1</v>
      </c>
      <c r="F280" s="233" t="s">
        <v>525</v>
      </c>
      <c r="G280" s="231"/>
      <c r="H280" s="232" t="s">
        <v>1</v>
      </c>
      <c r="I280" s="231"/>
      <c r="J280" s="231"/>
      <c r="K280" s="231"/>
      <c r="M280" s="107"/>
      <c r="N280" s="109"/>
      <c r="O280" s="110"/>
      <c r="P280" s="110"/>
      <c r="Q280" s="110"/>
      <c r="R280" s="110"/>
      <c r="S280" s="110"/>
      <c r="T280" s="110"/>
      <c r="U280" s="110"/>
      <c r="V280" s="110"/>
      <c r="W280" s="110"/>
      <c r="X280" s="111"/>
      <c r="AT280" s="108" t="s">
        <v>169</v>
      </c>
      <c r="AU280" s="108" t="s">
        <v>82</v>
      </c>
      <c r="AV280" s="15" t="s">
        <v>80</v>
      </c>
      <c r="AW280" s="15" t="s">
        <v>4</v>
      </c>
      <c r="AX280" s="15" t="s">
        <v>72</v>
      </c>
      <c r="AY280" s="108" t="s">
        <v>161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186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526</v>
      </c>
      <c r="G282" s="220"/>
      <c r="H282" s="224">
        <v>3.5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189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527</v>
      </c>
      <c r="G284" s="220"/>
      <c r="H284" s="224">
        <v>7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10.5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24.2" customHeight="1">
      <c r="A286" s="21"/>
      <c r="B286" s="137"/>
      <c r="C286" s="213" t="s">
        <v>276</v>
      </c>
      <c r="D286" s="213" t="s">
        <v>164</v>
      </c>
      <c r="E286" s="214" t="s">
        <v>599</v>
      </c>
      <c r="F286" s="215" t="s">
        <v>600</v>
      </c>
      <c r="G286" s="216" t="s">
        <v>167</v>
      </c>
      <c r="H286" s="217">
        <v>167.12</v>
      </c>
      <c r="I286" s="123"/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168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168</v>
      </c>
      <c r="BM286" s="95" t="s">
        <v>351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240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241</v>
      </c>
      <c r="G288" s="220"/>
      <c r="H288" s="224">
        <v>124.88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242</v>
      </c>
      <c r="G289" s="220"/>
      <c r="H289" s="224">
        <v>42.24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4" customFormat="1">
      <c r="B290" s="225"/>
      <c r="C290" s="226"/>
      <c r="D290" s="221" t="s">
        <v>169</v>
      </c>
      <c r="E290" s="227" t="s">
        <v>1</v>
      </c>
      <c r="F290" s="228" t="s">
        <v>171</v>
      </c>
      <c r="G290" s="226"/>
      <c r="H290" s="229">
        <v>167.12</v>
      </c>
      <c r="I290" s="226"/>
      <c r="J290" s="226"/>
      <c r="K290" s="226"/>
      <c r="M290" s="102"/>
      <c r="N290" s="104"/>
      <c r="O290" s="105"/>
      <c r="P290" s="105"/>
      <c r="Q290" s="105"/>
      <c r="R290" s="105"/>
      <c r="S290" s="105"/>
      <c r="T290" s="105"/>
      <c r="U290" s="105"/>
      <c r="V290" s="105"/>
      <c r="W290" s="105"/>
      <c r="X290" s="106"/>
      <c r="AT290" s="103" t="s">
        <v>169</v>
      </c>
      <c r="AU290" s="103" t="s">
        <v>82</v>
      </c>
      <c r="AV290" s="14" t="s">
        <v>168</v>
      </c>
      <c r="AW290" s="14" t="s">
        <v>4</v>
      </c>
      <c r="AX290" s="14" t="s">
        <v>80</v>
      </c>
      <c r="AY290" s="103" t="s">
        <v>161</v>
      </c>
    </row>
    <row r="291" spans="1:65" s="2" customFormat="1" ht="37.9" customHeight="1">
      <c r="A291" s="21"/>
      <c r="B291" s="137"/>
      <c r="C291" s="213" t="s">
        <v>353</v>
      </c>
      <c r="D291" s="213" t="s">
        <v>164</v>
      </c>
      <c r="E291" s="214" t="s">
        <v>601</v>
      </c>
      <c r="F291" s="215" t="s">
        <v>602</v>
      </c>
      <c r="G291" s="216" t="s">
        <v>167</v>
      </c>
      <c r="H291" s="217">
        <v>322.05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168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168</v>
      </c>
      <c r="BM291" s="95" t="s">
        <v>356</v>
      </c>
    </row>
    <row r="292" spans="1:65" s="15" customFormat="1">
      <c r="B292" s="230"/>
      <c r="C292" s="231"/>
      <c r="D292" s="221" t="s">
        <v>169</v>
      </c>
      <c r="E292" s="232" t="s">
        <v>1</v>
      </c>
      <c r="F292" s="233" t="s">
        <v>219</v>
      </c>
      <c r="G292" s="231"/>
      <c r="H292" s="232" t="s">
        <v>1</v>
      </c>
      <c r="I292" s="231"/>
      <c r="J292" s="231"/>
      <c r="K292" s="231"/>
      <c r="M292" s="107"/>
      <c r="N292" s="109"/>
      <c r="O292" s="110"/>
      <c r="P292" s="110"/>
      <c r="Q292" s="110"/>
      <c r="R292" s="110"/>
      <c r="S292" s="110"/>
      <c r="T292" s="110"/>
      <c r="U292" s="110"/>
      <c r="V292" s="110"/>
      <c r="W292" s="110"/>
      <c r="X292" s="111"/>
      <c r="AT292" s="108" t="s">
        <v>169</v>
      </c>
      <c r="AU292" s="108" t="s">
        <v>82</v>
      </c>
      <c r="AV292" s="15" t="s">
        <v>80</v>
      </c>
      <c r="AW292" s="15" t="s">
        <v>4</v>
      </c>
      <c r="AX292" s="15" t="s">
        <v>72</v>
      </c>
      <c r="AY292" s="108" t="s">
        <v>161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603</v>
      </c>
      <c r="G293" s="220"/>
      <c r="H293" s="224">
        <v>351.09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221</v>
      </c>
      <c r="G294" s="220"/>
      <c r="H294" s="224">
        <v>-29.04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4" customFormat="1">
      <c r="B295" s="225"/>
      <c r="C295" s="226"/>
      <c r="D295" s="221" t="s">
        <v>169</v>
      </c>
      <c r="E295" s="227" t="s">
        <v>1</v>
      </c>
      <c r="F295" s="228" t="s">
        <v>171</v>
      </c>
      <c r="G295" s="226"/>
      <c r="H295" s="229">
        <v>322.04999999999995</v>
      </c>
      <c r="I295" s="226"/>
      <c r="J295" s="226"/>
      <c r="K295" s="226"/>
      <c r="M295" s="102"/>
      <c r="N295" s="104"/>
      <c r="O295" s="105"/>
      <c r="P295" s="105"/>
      <c r="Q295" s="105"/>
      <c r="R295" s="105"/>
      <c r="S295" s="105"/>
      <c r="T295" s="105"/>
      <c r="U295" s="105"/>
      <c r="V295" s="105"/>
      <c r="W295" s="105"/>
      <c r="X295" s="106"/>
      <c r="AT295" s="103" t="s">
        <v>169</v>
      </c>
      <c r="AU295" s="103" t="s">
        <v>82</v>
      </c>
      <c r="AV295" s="14" t="s">
        <v>168</v>
      </c>
      <c r="AW295" s="14" t="s">
        <v>4</v>
      </c>
      <c r="AX295" s="14" t="s">
        <v>80</v>
      </c>
      <c r="AY295" s="103" t="s">
        <v>161</v>
      </c>
    </row>
    <row r="296" spans="1:65" s="2" customFormat="1" ht="21.75" customHeight="1">
      <c r="A296" s="21"/>
      <c r="B296" s="137"/>
      <c r="C296" s="213" t="s">
        <v>283</v>
      </c>
      <c r="D296" s="213" t="s">
        <v>164</v>
      </c>
      <c r="E296" s="214" t="s">
        <v>604</v>
      </c>
      <c r="F296" s="215" t="s">
        <v>605</v>
      </c>
      <c r="G296" s="216" t="s">
        <v>167</v>
      </c>
      <c r="H296" s="217">
        <v>167.12</v>
      </c>
      <c r="I296" s="123"/>
      <c r="J296" s="123"/>
      <c r="K296" s="218">
        <f>ROUND(P296*H296,2)</f>
        <v>0</v>
      </c>
      <c r="L296" s="89"/>
      <c r="M296" s="22"/>
      <c r="N296" s="90" t="s">
        <v>1</v>
      </c>
      <c r="O296" s="91" t="s">
        <v>35</v>
      </c>
      <c r="P296" s="92">
        <f>I296+J296</f>
        <v>0</v>
      </c>
      <c r="Q296" s="92">
        <f>ROUND(I296*H296,2)</f>
        <v>0</v>
      </c>
      <c r="R296" s="92">
        <f>ROUND(J296*H296,2)</f>
        <v>0</v>
      </c>
      <c r="S296" s="93">
        <v>0</v>
      </c>
      <c r="T296" s="93">
        <f>S296*H296</f>
        <v>0</v>
      </c>
      <c r="U296" s="93">
        <v>0</v>
      </c>
      <c r="V296" s="93">
        <f>U296*H296</f>
        <v>0</v>
      </c>
      <c r="W296" s="93">
        <v>0</v>
      </c>
      <c r="X296" s="94">
        <f>W296*H296</f>
        <v>0</v>
      </c>
      <c r="Y296" s="21"/>
      <c r="Z296" s="21"/>
      <c r="AA296" s="21"/>
      <c r="AB296" s="21"/>
      <c r="AC296" s="21"/>
      <c r="AD296" s="21"/>
      <c r="AE296" s="21"/>
      <c r="AR296" s="95" t="s">
        <v>168</v>
      </c>
      <c r="AT296" s="95" t="s">
        <v>164</v>
      </c>
      <c r="AU296" s="95" t="s">
        <v>82</v>
      </c>
      <c r="AY296" s="17" t="s">
        <v>161</v>
      </c>
      <c r="BE296" s="96">
        <f>IF(O296="základní",K296,0)</f>
        <v>0</v>
      </c>
      <c r="BF296" s="96">
        <f>IF(O296="snížená",K296,0)</f>
        <v>0</v>
      </c>
      <c r="BG296" s="96">
        <f>IF(O296="zákl. přenesená",K296,0)</f>
        <v>0</v>
      </c>
      <c r="BH296" s="96">
        <f>IF(O296="sníž. přenesená",K296,0)</f>
        <v>0</v>
      </c>
      <c r="BI296" s="96">
        <f>IF(O296="nulová",K296,0)</f>
        <v>0</v>
      </c>
      <c r="BJ296" s="17" t="s">
        <v>80</v>
      </c>
      <c r="BK296" s="96">
        <f>ROUND(P296*H296,2)</f>
        <v>0</v>
      </c>
      <c r="BL296" s="17" t="s">
        <v>168</v>
      </c>
      <c r="BM296" s="95" t="s">
        <v>360</v>
      </c>
    </row>
    <row r="297" spans="1:65" s="15" customFormat="1">
      <c r="B297" s="230"/>
      <c r="C297" s="231"/>
      <c r="D297" s="221" t="s">
        <v>169</v>
      </c>
      <c r="E297" s="232" t="s">
        <v>1</v>
      </c>
      <c r="F297" s="233" t="s">
        <v>240</v>
      </c>
      <c r="G297" s="231"/>
      <c r="H297" s="232" t="s">
        <v>1</v>
      </c>
      <c r="I297" s="231"/>
      <c r="J297" s="231"/>
      <c r="K297" s="231"/>
      <c r="M297" s="107"/>
      <c r="N297" s="109"/>
      <c r="O297" s="110"/>
      <c r="P297" s="110"/>
      <c r="Q297" s="110"/>
      <c r="R297" s="110"/>
      <c r="S297" s="110"/>
      <c r="T297" s="110"/>
      <c r="U297" s="110"/>
      <c r="V297" s="110"/>
      <c r="W297" s="110"/>
      <c r="X297" s="111"/>
      <c r="AT297" s="108" t="s">
        <v>169</v>
      </c>
      <c r="AU297" s="108" t="s">
        <v>82</v>
      </c>
      <c r="AV297" s="15" t="s">
        <v>80</v>
      </c>
      <c r="AW297" s="15" t="s">
        <v>4</v>
      </c>
      <c r="AX297" s="15" t="s">
        <v>72</v>
      </c>
      <c r="AY297" s="108" t="s">
        <v>161</v>
      </c>
    </row>
    <row r="298" spans="1:65" s="13" customFormat="1">
      <c r="B298" s="219"/>
      <c r="C298" s="220"/>
      <c r="D298" s="221" t="s">
        <v>169</v>
      </c>
      <c r="E298" s="222" t="s">
        <v>1</v>
      </c>
      <c r="F298" s="223" t="s">
        <v>241</v>
      </c>
      <c r="G298" s="220"/>
      <c r="H298" s="224">
        <v>124.88</v>
      </c>
      <c r="I298" s="220"/>
      <c r="J298" s="220"/>
      <c r="K298" s="220"/>
      <c r="M298" s="97"/>
      <c r="N298" s="99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AT298" s="98" t="s">
        <v>169</v>
      </c>
      <c r="AU298" s="98" t="s">
        <v>82</v>
      </c>
      <c r="AV298" s="13" t="s">
        <v>82</v>
      </c>
      <c r="AW298" s="13" t="s">
        <v>4</v>
      </c>
      <c r="AX298" s="13" t="s">
        <v>72</v>
      </c>
      <c r="AY298" s="98" t="s">
        <v>161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242</v>
      </c>
      <c r="G299" s="220"/>
      <c r="H299" s="224">
        <v>42.24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167.12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55.5" customHeight="1">
      <c r="A301" s="21"/>
      <c r="B301" s="137"/>
      <c r="C301" s="213" t="s">
        <v>361</v>
      </c>
      <c r="D301" s="213" t="s">
        <v>164</v>
      </c>
      <c r="E301" s="214" t="s">
        <v>606</v>
      </c>
      <c r="F301" s="215" t="s">
        <v>607</v>
      </c>
      <c r="G301" s="216" t="s">
        <v>167</v>
      </c>
      <c r="H301" s="217">
        <v>696.54100000000005</v>
      </c>
      <c r="I301" s="123"/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168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168</v>
      </c>
      <c r="BM301" s="95" t="s">
        <v>364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205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5" customFormat="1">
      <c r="B303" s="230"/>
      <c r="C303" s="231"/>
      <c r="D303" s="221" t="s">
        <v>169</v>
      </c>
      <c r="E303" s="232" t="s">
        <v>1</v>
      </c>
      <c r="F303" s="233" t="s">
        <v>189</v>
      </c>
      <c r="G303" s="231"/>
      <c r="H303" s="232" t="s">
        <v>1</v>
      </c>
      <c r="I303" s="231"/>
      <c r="J303" s="231"/>
      <c r="K303" s="231"/>
      <c r="M303" s="107"/>
      <c r="N303" s="109"/>
      <c r="O303" s="110"/>
      <c r="P303" s="110"/>
      <c r="Q303" s="110"/>
      <c r="R303" s="110"/>
      <c r="S303" s="110"/>
      <c r="T303" s="110"/>
      <c r="U303" s="110"/>
      <c r="V303" s="110"/>
      <c r="W303" s="110"/>
      <c r="X303" s="111"/>
      <c r="AT303" s="108" t="s">
        <v>169</v>
      </c>
      <c r="AU303" s="108" t="s">
        <v>82</v>
      </c>
      <c r="AV303" s="15" t="s">
        <v>80</v>
      </c>
      <c r="AW303" s="15" t="s">
        <v>4</v>
      </c>
      <c r="AX303" s="15" t="s">
        <v>72</v>
      </c>
      <c r="AY303" s="10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206</v>
      </c>
      <c r="G304" s="220"/>
      <c r="H304" s="224">
        <v>341.1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2:51" s="13" customFormat="1">
      <c r="B305" s="219"/>
      <c r="C305" s="220"/>
      <c r="D305" s="221" t="s">
        <v>169</v>
      </c>
      <c r="E305" s="222" t="s">
        <v>1</v>
      </c>
      <c r="F305" s="223" t="s">
        <v>207</v>
      </c>
      <c r="G305" s="220"/>
      <c r="H305" s="224">
        <v>-4.05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2:51" s="13" customFormat="1">
      <c r="B306" s="219"/>
      <c r="C306" s="220"/>
      <c r="D306" s="221" t="s">
        <v>169</v>
      </c>
      <c r="E306" s="222" t="s">
        <v>1</v>
      </c>
      <c r="F306" s="223" t="s">
        <v>208</v>
      </c>
      <c r="G306" s="220"/>
      <c r="H306" s="224">
        <v>-10.868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2:51" s="13" customFormat="1">
      <c r="B307" s="219"/>
      <c r="C307" s="220"/>
      <c r="D307" s="221" t="s">
        <v>169</v>
      </c>
      <c r="E307" s="222" t="s">
        <v>1</v>
      </c>
      <c r="F307" s="223" t="s">
        <v>209</v>
      </c>
      <c r="G307" s="220"/>
      <c r="H307" s="224">
        <v>-3.84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2:51" s="13" customFormat="1">
      <c r="B308" s="219"/>
      <c r="C308" s="220"/>
      <c r="D308" s="221" t="s">
        <v>169</v>
      </c>
      <c r="E308" s="222" t="s">
        <v>1</v>
      </c>
      <c r="F308" s="223" t="s">
        <v>210</v>
      </c>
      <c r="G308" s="220"/>
      <c r="H308" s="224">
        <v>-4.2009999999999996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2:51" s="13" customFormat="1">
      <c r="B309" s="219"/>
      <c r="C309" s="220"/>
      <c r="D309" s="221" t="s">
        <v>169</v>
      </c>
      <c r="E309" s="222" t="s">
        <v>1</v>
      </c>
      <c r="F309" s="223" t="s">
        <v>211</v>
      </c>
      <c r="G309" s="220"/>
      <c r="H309" s="224">
        <v>-9.76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2:51" s="13" customFormat="1">
      <c r="B310" s="219"/>
      <c r="C310" s="220"/>
      <c r="D310" s="221" t="s">
        <v>169</v>
      </c>
      <c r="E310" s="222" t="s">
        <v>1</v>
      </c>
      <c r="F310" s="223" t="s">
        <v>212</v>
      </c>
      <c r="G310" s="220"/>
      <c r="H310" s="224">
        <v>-5.5730000000000004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2:51" s="13" customFormat="1">
      <c r="B311" s="219"/>
      <c r="C311" s="220"/>
      <c r="D311" s="221" t="s">
        <v>169</v>
      </c>
      <c r="E311" s="222" t="s">
        <v>1</v>
      </c>
      <c r="F311" s="223" t="s">
        <v>213</v>
      </c>
      <c r="G311" s="220"/>
      <c r="H311" s="224">
        <v>-7.843</v>
      </c>
      <c r="I311" s="220"/>
      <c r="J311" s="220"/>
      <c r="K311" s="220"/>
      <c r="M311" s="97"/>
      <c r="N311" s="99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AT311" s="98" t="s">
        <v>169</v>
      </c>
      <c r="AU311" s="98" t="s">
        <v>82</v>
      </c>
      <c r="AV311" s="13" t="s">
        <v>82</v>
      </c>
      <c r="AW311" s="13" t="s">
        <v>4</v>
      </c>
      <c r="AX311" s="13" t="s">
        <v>72</v>
      </c>
      <c r="AY311" s="98" t="s">
        <v>161</v>
      </c>
    </row>
    <row r="312" spans="2:51" s="13" customFormat="1">
      <c r="B312" s="219"/>
      <c r="C312" s="220"/>
      <c r="D312" s="221" t="s">
        <v>169</v>
      </c>
      <c r="E312" s="222" t="s">
        <v>1</v>
      </c>
      <c r="F312" s="223" t="s">
        <v>214</v>
      </c>
      <c r="G312" s="220"/>
      <c r="H312" s="224">
        <v>-3.1150000000000002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2:51" s="15" customFormat="1">
      <c r="B313" s="230"/>
      <c r="C313" s="231"/>
      <c r="D313" s="221" t="s">
        <v>169</v>
      </c>
      <c r="E313" s="232" t="s">
        <v>1</v>
      </c>
      <c r="F313" s="233" t="s">
        <v>215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2:51" s="13" customFormat="1">
      <c r="B314" s="219"/>
      <c r="C314" s="220"/>
      <c r="D314" s="221" t="s">
        <v>169</v>
      </c>
      <c r="E314" s="222" t="s">
        <v>1</v>
      </c>
      <c r="F314" s="223" t="s">
        <v>216</v>
      </c>
      <c r="G314" s="220"/>
      <c r="H314" s="224">
        <v>205.05600000000001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2:51" s="13" customFormat="1">
      <c r="B315" s="219"/>
      <c r="C315" s="220"/>
      <c r="D315" s="221" t="s">
        <v>169</v>
      </c>
      <c r="E315" s="222" t="s">
        <v>1</v>
      </c>
      <c r="F315" s="223" t="s">
        <v>217</v>
      </c>
      <c r="G315" s="220"/>
      <c r="H315" s="224">
        <v>-10.54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2:51" s="13" customFormat="1">
      <c r="B316" s="219"/>
      <c r="C316" s="220"/>
      <c r="D316" s="221" t="s">
        <v>169</v>
      </c>
      <c r="E316" s="222" t="s">
        <v>1</v>
      </c>
      <c r="F316" s="223" t="s">
        <v>218</v>
      </c>
      <c r="G316" s="220"/>
      <c r="H316" s="224">
        <v>-20.46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2:51" s="15" customFormat="1">
      <c r="B317" s="230"/>
      <c r="C317" s="231"/>
      <c r="D317" s="221" t="s">
        <v>169</v>
      </c>
      <c r="E317" s="232" t="s">
        <v>1</v>
      </c>
      <c r="F317" s="233" t="s">
        <v>222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2:51" s="13" customFormat="1">
      <c r="B318" s="219"/>
      <c r="C318" s="220"/>
      <c r="D318" s="221" t="s">
        <v>169</v>
      </c>
      <c r="E318" s="222" t="s">
        <v>1</v>
      </c>
      <c r="F318" s="223" t="s">
        <v>223</v>
      </c>
      <c r="G318" s="220"/>
      <c r="H318" s="224">
        <v>126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2:51" s="15" customFormat="1">
      <c r="B319" s="230"/>
      <c r="C319" s="231"/>
      <c r="D319" s="221" t="s">
        <v>169</v>
      </c>
      <c r="E319" s="232" t="s">
        <v>1</v>
      </c>
      <c r="F319" s="233" t="s">
        <v>224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2:51" s="13" customFormat="1">
      <c r="B320" s="219"/>
      <c r="C320" s="220"/>
      <c r="D320" s="221" t="s">
        <v>169</v>
      </c>
      <c r="E320" s="222" t="s">
        <v>1</v>
      </c>
      <c r="F320" s="223" t="s">
        <v>225</v>
      </c>
      <c r="G320" s="220"/>
      <c r="H320" s="224">
        <v>21.9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3" customFormat="1">
      <c r="B321" s="219"/>
      <c r="C321" s="220"/>
      <c r="D321" s="221" t="s">
        <v>169</v>
      </c>
      <c r="E321" s="222" t="s">
        <v>1</v>
      </c>
      <c r="F321" s="223" t="s">
        <v>226</v>
      </c>
      <c r="G321" s="220"/>
      <c r="H321" s="224">
        <v>28.8</v>
      </c>
      <c r="I321" s="220"/>
      <c r="J321" s="220"/>
      <c r="K321" s="220"/>
      <c r="M321" s="97"/>
      <c r="N321" s="99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AT321" s="98" t="s">
        <v>169</v>
      </c>
      <c r="AU321" s="98" t="s">
        <v>82</v>
      </c>
      <c r="AV321" s="13" t="s">
        <v>82</v>
      </c>
      <c r="AW321" s="13" t="s">
        <v>4</v>
      </c>
      <c r="AX321" s="13" t="s">
        <v>72</v>
      </c>
      <c r="AY321" s="9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227</v>
      </c>
      <c r="G322" s="220"/>
      <c r="H322" s="224">
        <v>6.3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3" customFormat="1">
      <c r="B323" s="219"/>
      <c r="C323" s="220"/>
      <c r="D323" s="221" t="s">
        <v>169</v>
      </c>
      <c r="E323" s="222" t="s">
        <v>1</v>
      </c>
      <c r="F323" s="223" t="s">
        <v>228</v>
      </c>
      <c r="G323" s="220"/>
      <c r="H323" s="224">
        <v>3.01</v>
      </c>
      <c r="I323" s="220"/>
      <c r="J323" s="220"/>
      <c r="K323" s="220"/>
      <c r="M323" s="97"/>
      <c r="N323" s="99"/>
      <c r="O323" s="100"/>
      <c r="P323" s="100"/>
      <c r="Q323" s="100"/>
      <c r="R323" s="100"/>
      <c r="S323" s="100"/>
      <c r="T323" s="100"/>
      <c r="U323" s="100"/>
      <c r="V323" s="100"/>
      <c r="W323" s="100"/>
      <c r="X323" s="101"/>
      <c r="AT323" s="98" t="s">
        <v>169</v>
      </c>
      <c r="AU323" s="98" t="s">
        <v>82</v>
      </c>
      <c r="AV323" s="13" t="s">
        <v>82</v>
      </c>
      <c r="AW323" s="13" t="s">
        <v>4</v>
      </c>
      <c r="AX323" s="13" t="s">
        <v>72</v>
      </c>
      <c r="AY323" s="9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229</v>
      </c>
      <c r="G324" s="220"/>
      <c r="H324" s="224">
        <v>6.8250000000000002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3" customFormat="1">
      <c r="B325" s="219"/>
      <c r="C325" s="220"/>
      <c r="D325" s="221" t="s">
        <v>169</v>
      </c>
      <c r="E325" s="222" t="s">
        <v>1</v>
      </c>
      <c r="F325" s="223" t="s">
        <v>230</v>
      </c>
      <c r="G325" s="220"/>
      <c r="H325" s="224">
        <v>10.8</v>
      </c>
      <c r="I325" s="220"/>
      <c r="J325" s="220"/>
      <c r="K325" s="220"/>
      <c r="M325" s="97"/>
      <c r="N325" s="99"/>
      <c r="O325" s="100"/>
      <c r="P325" s="100"/>
      <c r="Q325" s="100"/>
      <c r="R325" s="100"/>
      <c r="S325" s="100"/>
      <c r="T325" s="100"/>
      <c r="U325" s="100"/>
      <c r="V325" s="100"/>
      <c r="W325" s="100"/>
      <c r="X325" s="101"/>
      <c r="AT325" s="98" t="s">
        <v>169</v>
      </c>
      <c r="AU325" s="98" t="s">
        <v>82</v>
      </c>
      <c r="AV325" s="13" t="s">
        <v>82</v>
      </c>
      <c r="AW325" s="13" t="s">
        <v>4</v>
      </c>
      <c r="AX325" s="13" t="s">
        <v>72</v>
      </c>
      <c r="AY325" s="9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231</v>
      </c>
      <c r="G326" s="220"/>
      <c r="H326" s="224">
        <v>27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4" customFormat="1">
      <c r="B327" s="225"/>
      <c r="C327" s="226"/>
      <c r="D327" s="221" t="s">
        <v>169</v>
      </c>
      <c r="E327" s="227" t="s">
        <v>1</v>
      </c>
      <c r="F327" s="228" t="s">
        <v>171</v>
      </c>
      <c r="G327" s="226"/>
      <c r="H327" s="229">
        <v>696.54099999999994</v>
      </c>
      <c r="I327" s="226"/>
      <c r="J327" s="226"/>
      <c r="K327" s="226"/>
      <c r="M327" s="102"/>
      <c r="N327" s="104"/>
      <c r="O327" s="105"/>
      <c r="P327" s="105"/>
      <c r="Q327" s="105"/>
      <c r="R327" s="105"/>
      <c r="S327" s="105"/>
      <c r="T327" s="105"/>
      <c r="U327" s="105"/>
      <c r="V327" s="105"/>
      <c r="W327" s="105"/>
      <c r="X327" s="106"/>
      <c r="AT327" s="103" t="s">
        <v>169</v>
      </c>
      <c r="AU327" s="103" t="s">
        <v>82</v>
      </c>
      <c r="AV327" s="14" t="s">
        <v>168</v>
      </c>
      <c r="AW327" s="14" t="s">
        <v>4</v>
      </c>
      <c r="AX327" s="14" t="s">
        <v>80</v>
      </c>
      <c r="AY327" s="103" t="s">
        <v>161</v>
      </c>
    </row>
    <row r="328" spans="1:65" s="2" customFormat="1" ht="44.25" customHeight="1">
      <c r="A328" s="21"/>
      <c r="B328" s="137"/>
      <c r="C328" s="213" t="s">
        <v>286</v>
      </c>
      <c r="D328" s="213" t="s">
        <v>164</v>
      </c>
      <c r="E328" s="214" t="s">
        <v>608</v>
      </c>
      <c r="F328" s="215" t="s">
        <v>609</v>
      </c>
      <c r="G328" s="216" t="s">
        <v>167</v>
      </c>
      <c r="H328" s="217">
        <v>696.54100000000005</v>
      </c>
      <c r="I328" s="123"/>
      <c r="J328" s="123"/>
      <c r="K328" s="218">
        <f>ROUND(P328*H328,2)</f>
        <v>0</v>
      </c>
      <c r="L328" s="89"/>
      <c r="M328" s="22"/>
      <c r="N328" s="90" t="s">
        <v>1</v>
      </c>
      <c r="O328" s="91" t="s">
        <v>35</v>
      </c>
      <c r="P328" s="92">
        <f>I328+J328</f>
        <v>0</v>
      </c>
      <c r="Q328" s="92">
        <f>ROUND(I328*H328,2)</f>
        <v>0</v>
      </c>
      <c r="R328" s="92">
        <f>ROUND(J328*H328,2)</f>
        <v>0</v>
      </c>
      <c r="S328" s="93">
        <v>0</v>
      </c>
      <c r="T328" s="93">
        <f>S328*H328</f>
        <v>0</v>
      </c>
      <c r="U328" s="93">
        <v>0</v>
      </c>
      <c r="V328" s="93">
        <f>U328*H328</f>
        <v>0</v>
      </c>
      <c r="W328" s="93">
        <v>0</v>
      </c>
      <c r="X328" s="94">
        <f>W328*H328</f>
        <v>0</v>
      </c>
      <c r="Y328" s="21"/>
      <c r="Z328" s="21"/>
      <c r="AA328" s="21"/>
      <c r="AB328" s="21"/>
      <c r="AC328" s="21"/>
      <c r="AD328" s="21"/>
      <c r="AE328" s="21"/>
      <c r="AR328" s="95" t="s">
        <v>168</v>
      </c>
      <c r="AT328" s="95" t="s">
        <v>164</v>
      </c>
      <c r="AU328" s="95" t="s">
        <v>82</v>
      </c>
      <c r="AY328" s="17" t="s">
        <v>161</v>
      </c>
      <c r="BE328" s="96">
        <f>IF(O328="základní",K328,0)</f>
        <v>0</v>
      </c>
      <c r="BF328" s="96">
        <f>IF(O328="snížená",K328,0)</f>
        <v>0</v>
      </c>
      <c r="BG328" s="96">
        <f>IF(O328="zákl. přenesená",K328,0)</f>
        <v>0</v>
      </c>
      <c r="BH328" s="96">
        <f>IF(O328="sníž. přenesená",K328,0)</f>
        <v>0</v>
      </c>
      <c r="BI328" s="96">
        <f>IF(O328="nulová",K328,0)</f>
        <v>0</v>
      </c>
      <c r="BJ328" s="17" t="s">
        <v>80</v>
      </c>
      <c r="BK328" s="96">
        <f>ROUND(P328*H328,2)</f>
        <v>0</v>
      </c>
      <c r="BL328" s="17" t="s">
        <v>168</v>
      </c>
      <c r="BM328" s="95" t="s">
        <v>369</v>
      </c>
    </row>
    <row r="329" spans="1:65" s="15" customFormat="1">
      <c r="B329" s="230"/>
      <c r="C329" s="231"/>
      <c r="D329" s="221" t="s">
        <v>169</v>
      </c>
      <c r="E329" s="232" t="s">
        <v>1</v>
      </c>
      <c r="F329" s="233" t="s">
        <v>205</v>
      </c>
      <c r="G329" s="231"/>
      <c r="H329" s="232" t="s">
        <v>1</v>
      </c>
      <c r="I329" s="231"/>
      <c r="J329" s="231"/>
      <c r="K329" s="231"/>
      <c r="M329" s="107"/>
      <c r="N329" s="109"/>
      <c r="O329" s="110"/>
      <c r="P329" s="110"/>
      <c r="Q329" s="110"/>
      <c r="R329" s="110"/>
      <c r="S329" s="110"/>
      <c r="T329" s="110"/>
      <c r="U329" s="110"/>
      <c r="V329" s="110"/>
      <c r="W329" s="110"/>
      <c r="X329" s="111"/>
      <c r="AT329" s="108" t="s">
        <v>169</v>
      </c>
      <c r="AU329" s="108" t="s">
        <v>82</v>
      </c>
      <c r="AV329" s="15" t="s">
        <v>80</v>
      </c>
      <c r="AW329" s="15" t="s">
        <v>4</v>
      </c>
      <c r="AX329" s="15" t="s">
        <v>72</v>
      </c>
      <c r="AY329" s="108" t="s">
        <v>161</v>
      </c>
    </row>
    <row r="330" spans="1:65" s="15" customFormat="1">
      <c r="B330" s="230"/>
      <c r="C330" s="231"/>
      <c r="D330" s="221" t="s">
        <v>169</v>
      </c>
      <c r="E330" s="232" t="s">
        <v>1</v>
      </c>
      <c r="F330" s="233" t="s">
        <v>189</v>
      </c>
      <c r="G330" s="231"/>
      <c r="H330" s="232" t="s">
        <v>1</v>
      </c>
      <c r="I330" s="231"/>
      <c r="J330" s="231"/>
      <c r="K330" s="231"/>
      <c r="M330" s="107"/>
      <c r="N330" s="109"/>
      <c r="O330" s="110"/>
      <c r="P330" s="110"/>
      <c r="Q330" s="110"/>
      <c r="R330" s="110"/>
      <c r="S330" s="110"/>
      <c r="T330" s="110"/>
      <c r="U330" s="110"/>
      <c r="V330" s="110"/>
      <c r="W330" s="110"/>
      <c r="X330" s="111"/>
      <c r="AT330" s="108" t="s">
        <v>169</v>
      </c>
      <c r="AU330" s="108" t="s">
        <v>82</v>
      </c>
      <c r="AV330" s="15" t="s">
        <v>80</v>
      </c>
      <c r="AW330" s="15" t="s">
        <v>4</v>
      </c>
      <c r="AX330" s="15" t="s">
        <v>72</v>
      </c>
      <c r="AY330" s="108" t="s">
        <v>161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206</v>
      </c>
      <c r="G331" s="220"/>
      <c r="H331" s="224">
        <v>341.1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207</v>
      </c>
      <c r="G332" s="220"/>
      <c r="H332" s="224">
        <v>-4.05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208</v>
      </c>
      <c r="G333" s="220"/>
      <c r="H333" s="224">
        <v>-10.868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209</v>
      </c>
      <c r="G334" s="220"/>
      <c r="H334" s="224">
        <v>-3.84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210</v>
      </c>
      <c r="G335" s="220"/>
      <c r="H335" s="224">
        <v>-4.2009999999999996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3" customFormat="1">
      <c r="B336" s="219"/>
      <c r="C336" s="220"/>
      <c r="D336" s="221" t="s">
        <v>169</v>
      </c>
      <c r="E336" s="222" t="s">
        <v>1</v>
      </c>
      <c r="F336" s="223" t="s">
        <v>211</v>
      </c>
      <c r="G336" s="220"/>
      <c r="H336" s="224">
        <v>-9.76</v>
      </c>
      <c r="I336" s="220"/>
      <c r="J336" s="220"/>
      <c r="K336" s="220"/>
      <c r="M336" s="97"/>
      <c r="N336" s="99"/>
      <c r="O336" s="100"/>
      <c r="P336" s="100"/>
      <c r="Q336" s="100"/>
      <c r="R336" s="100"/>
      <c r="S336" s="100"/>
      <c r="T336" s="100"/>
      <c r="U336" s="100"/>
      <c r="V336" s="100"/>
      <c r="W336" s="100"/>
      <c r="X336" s="101"/>
      <c r="AT336" s="98" t="s">
        <v>169</v>
      </c>
      <c r="AU336" s="98" t="s">
        <v>82</v>
      </c>
      <c r="AV336" s="13" t="s">
        <v>82</v>
      </c>
      <c r="AW336" s="13" t="s">
        <v>4</v>
      </c>
      <c r="AX336" s="13" t="s">
        <v>72</v>
      </c>
      <c r="AY336" s="98" t="s">
        <v>161</v>
      </c>
    </row>
    <row r="337" spans="2:51" s="13" customFormat="1">
      <c r="B337" s="219"/>
      <c r="C337" s="220"/>
      <c r="D337" s="221" t="s">
        <v>169</v>
      </c>
      <c r="E337" s="222" t="s">
        <v>1</v>
      </c>
      <c r="F337" s="223" t="s">
        <v>212</v>
      </c>
      <c r="G337" s="220"/>
      <c r="H337" s="224">
        <v>-5.5730000000000004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2:51" s="13" customFormat="1">
      <c r="B338" s="219"/>
      <c r="C338" s="220"/>
      <c r="D338" s="221" t="s">
        <v>169</v>
      </c>
      <c r="E338" s="222" t="s">
        <v>1</v>
      </c>
      <c r="F338" s="223" t="s">
        <v>213</v>
      </c>
      <c r="G338" s="220"/>
      <c r="H338" s="224">
        <v>-7.843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2:51" s="13" customFormat="1">
      <c r="B339" s="219"/>
      <c r="C339" s="220"/>
      <c r="D339" s="221" t="s">
        <v>169</v>
      </c>
      <c r="E339" s="222" t="s">
        <v>1</v>
      </c>
      <c r="F339" s="223" t="s">
        <v>214</v>
      </c>
      <c r="G339" s="220"/>
      <c r="H339" s="224">
        <v>-3.1150000000000002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2:51" s="15" customFormat="1">
      <c r="B340" s="230"/>
      <c r="C340" s="231"/>
      <c r="D340" s="221" t="s">
        <v>169</v>
      </c>
      <c r="E340" s="232" t="s">
        <v>1</v>
      </c>
      <c r="F340" s="233" t="s">
        <v>215</v>
      </c>
      <c r="G340" s="231"/>
      <c r="H340" s="232" t="s">
        <v>1</v>
      </c>
      <c r="I340" s="231"/>
      <c r="J340" s="231"/>
      <c r="K340" s="231"/>
      <c r="M340" s="107"/>
      <c r="N340" s="109"/>
      <c r="O340" s="110"/>
      <c r="P340" s="110"/>
      <c r="Q340" s="110"/>
      <c r="R340" s="110"/>
      <c r="S340" s="110"/>
      <c r="T340" s="110"/>
      <c r="U340" s="110"/>
      <c r="V340" s="110"/>
      <c r="W340" s="110"/>
      <c r="X340" s="111"/>
      <c r="AT340" s="108" t="s">
        <v>169</v>
      </c>
      <c r="AU340" s="108" t="s">
        <v>82</v>
      </c>
      <c r="AV340" s="15" t="s">
        <v>80</v>
      </c>
      <c r="AW340" s="15" t="s">
        <v>4</v>
      </c>
      <c r="AX340" s="15" t="s">
        <v>72</v>
      </c>
      <c r="AY340" s="108" t="s">
        <v>161</v>
      </c>
    </row>
    <row r="341" spans="2:51" s="13" customFormat="1">
      <c r="B341" s="219"/>
      <c r="C341" s="220"/>
      <c r="D341" s="221" t="s">
        <v>169</v>
      </c>
      <c r="E341" s="222" t="s">
        <v>1</v>
      </c>
      <c r="F341" s="223" t="s">
        <v>216</v>
      </c>
      <c r="G341" s="220"/>
      <c r="H341" s="224">
        <v>205.05600000000001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2:51" s="13" customFormat="1">
      <c r="B342" s="219"/>
      <c r="C342" s="220"/>
      <c r="D342" s="221" t="s">
        <v>169</v>
      </c>
      <c r="E342" s="222" t="s">
        <v>1</v>
      </c>
      <c r="F342" s="223" t="s">
        <v>217</v>
      </c>
      <c r="G342" s="220"/>
      <c r="H342" s="224">
        <v>-10.54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2:51" s="13" customFormat="1">
      <c r="B343" s="219"/>
      <c r="C343" s="220"/>
      <c r="D343" s="221" t="s">
        <v>169</v>
      </c>
      <c r="E343" s="222" t="s">
        <v>1</v>
      </c>
      <c r="F343" s="223" t="s">
        <v>218</v>
      </c>
      <c r="G343" s="220"/>
      <c r="H343" s="224">
        <v>-20.46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2:51" s="15" customFormat="1">
      <c r="B344" s="230"/>
      <c r="C344" s="231"/>
      <c r="D344" s="221" t="s">
        <v>169</v>
      </c>
      <c r="E344" s="232" t="s">
        <v>1</v>
      </c>
      <c r="F344" s="233" t="s">
        <v>222</v>
      </c>
      <c r="G344" s="231"/>
      <c r="H344" s="232" t="s">
        <v>1</v>
      </c>
      <c r="I344" s="231"/>
      <c r="J344" s="231"/>
      <c r="K344" s="231"/>
      <c r="M344" s="107"/>
      <c r="N344" s="109"/>
      <c r="O344" s="110"/>
      <c r="P344" s="110"/>
      <c r="Q344" s="110"/>
      <c r="R344" s="110"/>
      <c r="S344" s="110"/>
      <c r="T344" s="110"/>
      <c r="U344" s="110"/>
      <c r="V344" s="110"/>
      <c r="W344" s="110"/>
      <c r="X344" s="111"/>
      <c r="AT344" s="108" t="s">
        <v>169</v>
      </c>
      <c r="AU344" s="108" t="s">
        <v>82</v>
      </c>
      <c r="AV344" s="15" t="s">
        <v>80</v>
      </c>
      <c r="AW344" s="15" t="s">
        <v>4</v>
      </c>
      <c r="AX344" s="15" t="s">
        <v>72</v>
      </c>
      <c r="AY344" s="108" t="s">
        <v>161</v>
      </c>
    </row>
    <row r="345" spans="2:51" s="13" customFormat="1">
      <c r="B345" s="219"/>
      <c r="C345" s="220"/>
      <c r="D345" s="221" t="s">
        <v>169</v>
      </c>
      <c r="E345" s="222" t="s">
        <v>1</v>
      </c>
      <c r="F345" s="223" t="s">
        <v>223</v>
      </c>
      <c r="G345" s="220"/>
      <c r="H345" s="224">
        <v>126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2:51" s="15" customFormat="1">
      <c r="B346" s="230"/>
      <c r="C346" s="231"/>
      <c r="D346" s="221" t="s">
        <v>169</v>
      </c>
      <c r="E346" s="232" t="s">
        <v>1</v>
      </c>
      <c r="F346" s="233" t="s">
        <v>224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2:51" s="13" customFormat="1">
      <c r="B347" s="219"/>
      <c r="C347" s="220"/>
      <c r="D347" s="221" t="s">
        <v>169</v>
      </c>
      <c r="E347" s="222" t="s">
        <v>1</v>
      </c>
      <c r="F347" s="223" t="s">
        <v>225</v>
      </c>
      <c r="G347" s="220"/>
      <c r="H347" s="224">
        <v>21.9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2:51" s="13" customFormat="1">
      <c r="B348" s="219"/>
      <c r="C348" s="220"/>
      <c r="D348" s="221" t="s">
        <v>169</v>
      </c>
      <c r="E348" s="222" t="s">
        <v>1</v>
      </c>
      <c r="F348" s="223" t="s">
        <v>226</v>
      </c>
      <c r="G348" s="220"/>
      <c r="H348" s="224">
        <v>28.8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2:51" s="13" customFormat="1">
      <c r="B349" s="219"/>
      <c r="C349" s="220"/>
      <c r="D349" s="221" t="s">
        <v>169</v>
      </c>
      <c r="E349" s="222" t="s">
        <v>1</v>
      </c>
      <c r="F349" s="223" t="s">
        <v>227</v>
      </c>
      <c r="G349" s="220"/>
      <c r="H349" s="224">
        <v>6.3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2:51" s="13" customFormat="1">
      <c r="B350" s="219"/>
      <c r="C350" s="220"/>
      <c r="D350" s="221" t="s">
        <v>169</v>
      </c>
      <c r="E350" s="222" t="s">
        <v>1</v>
      </c>
      <c r="F350" s="223" t="s">
        <v>228</v>
      </c>
      <c r="G350" s="220"/>
      <c r="H350" s="224">
        <v>3.01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2:51" s="13" customFormat="1">
      <c r="B351" s="219"/>
      <c r="C351" s="220"/>
      <c r="D351" s="221" t="s">
        <v>169</v>
      </c>
      <c r="E351" s="222" t="s">
        <v>1</v>
      </c>
      <c r="F351" s="223" t="s">
        <v>229</v>
      </c>
      <c r="G351" s="220"/>
      <c r="H351" s="224">
        <v>6.8250000000000002</v>
      </c>
      <c r="I351" s="220"/>
      <c r="J351" s="220"/>
      <c r="K351" s="220"/>
      <c r="M351" s="97"/>
      <c r="N351" s="99"/>
      <c r="O351" s="100"/>
      <c r="P351" s="100"/>
      <c r="Q351" s="100"/>
      <c r="R351" s="100"/>
      <c r="S351" s="100"/>
      <c r="T351" s="100"/>
      <c r="U351" s="100"/>
      <c r="V351" s="100"/>
      <c r="W351" s="100"/>
      <c r="X351" s="101"/>
      <c r="AT351" s="98" t="s">
        <v>169</v>
      </c>
      <c r="AU351" s="98" t="s">
        <v>82</v>
      </c>
      <c r="AV351" s="13" t="s">
        <v>82</v>
      </c>
      <c r="AW351" s="13" t="s">
        <v>4</v>
      </c>
      <c r="AX351" s="13" t="s">
        <v>72</v>
      </c>
      <c r="AY351" s="98" t="s">
        <v>161</v>
      </c>
    </row>
    <row r="352" spans="2:51" s="13" customFormat="1">
      <c r="B352" s="219"/>
      <c r="C352" s="220"/>
      <c r="D352" s="221" t="s">
        <v>169</v>
      </c>
      <c r="E352" s="222" t="s">
        <v>1</v>
      </c>
      <c r="F352" s="223" t="s">
        <v>230</v>
      </c>
      <c r="G352" s="220"/>
      <c r="H352" s="224">
        <v>10.8</v>
      </c>
      <c r="I352" s="220"/>
      <c r="J352" s="220"/>
      <c r="K352" s="220"/>
      <c r="M352" s="97"/>
      <c r="N352" s="99"/>
      <c r="O352" s="100"/>
      <c r="P352" s="100"/>
      <c r="Q352" s="100"/>
      <c r="R352" s="100"/>
      <c r="S352" s="100"/>
      <c r="T352" s="100"/>
      <c r="U352" s="100"/>
      <c r="V352" s="100"/>
      <c r="W352" s="100"/>
      <c r="X352" s="101"/>
      <c r="AT352" s="98" t="s">
        <v>169</v>
      </c>
      <c r="AU352" s="98" t="s">
        <v>82</v>
      </c>
      <c r="AV352" s="13" t="s">
        <v>82</v>
      </c>
      <c r="AW352" s="13" t="s">
        <v>4</v>
      </c>
      <c r="AX352" s="13" t="s">
        <v>72</v>
      </c>
      <c r="AY352" s="9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231</v>
      </c>
      <c r="G353" s="220"/>
      <c r="H353" s="224">
        <v>27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696.54099999999994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371</v>
      </c>
      <c r="D355" s="213" t="s">
        <v>164</v>
      </c>
      <c r="E355" s="214" t="s">
        <v>610</v>
      </c>
      <c r="F355" s="215" t="s">
        <v>611</v>
      </c>
      <c r="G355" s="216" t="s">
        <v>167</v>
      </c>
      <c r="H355" s="217">
        <v>165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168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168</v>
      </c>
      <c r="BM355" s="95" t="s">
        <v>374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232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233</v>
      </c>
      <c r="G357" s="220"/>
      <c r="H357" s="224">
        <v>123.2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234</v>
      </c>
      <c r="G358" s="220"/>
      <c r="H358" s="224">
        <v>41.8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165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37.9" customHeight="1">
      <c r="A360" s="21"/>
      <c r="B360" s="137"/>
      <c r="C360" s="213" t="s">
        <v>290</v>
      </c>
      <c r="D360" s="213" t="s">
        <v>164</v>
      </c>
      <c r="E360" s="214" t="s">
        <v>612</v>
      </c>
      <c r="F360" s="215" t="s">
        <v>613</v>
      </c>
      <c r="G360" s="216" t="s">
        <v>167</v>
      </c>
      <c r="H360" s="217">
        <v>165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168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168</v>
      </c>
      <c r="BM360" s="95" t="s">
        <v>379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232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3" customFormat="1">
      <c r="B362" s="219"/>
      <c r="C362" s="220"/>
      <c r="D362" s="221" t="s">
        <v>169</v>
      </c>
      <c r="E362" s="222" t="s">
        <v>1</v>
      </c>
      <c r="F362" s="223" t="s">
        <v>233</v>
      </c>
      <c r="G362" s="220"/>
      <c r="H362" s="224">
        <v>123.2</v>
      </c>
      <c r="I362" s="220"/>
      <c r="J362" s="220"/>
      <c r="K362" s="220"/>
      <c r="M362" s="97"/>
      <c r="N362" s="99"/>
      <c r="O362" s="100"/>
      <c r="P362" s="100"/>
      <c r="Q362" s="100"/>
      <c r="R362" s="100"/>
      <c r="S362" s="100"/>
      <c r="T362" s="100"/>
      <c r="U362" s="100"/>
      <c r="V362" s="100"/>
      <c r="W362" s="100"/>
      <c r="X362" s="101"/>
      <c r="AT362" s="98" t="s">
        <v>169</v>
      </c>
      <c r="AU362" s="98" t="s">
        <v>82</v>
      </c>
      <c r="AV362" s="13" t="s">
        <v>82</v>
      </c>
      <c r="AW362" s="13" t="s">
        <v>4</v>
      </c>
      <c r="AX362" s="13" t="s">
        <v>72</v>
      </c>
      <c r="AY362" s="9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234</v>
      </c>
      <c r="G363" s="220"/>
      <c r="H363" s="224">
        <v>41.8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165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44.25" customHeight="1">
      <c r="A365" s="21"/>
      <c r="B365" s="137"/>
      <c r="C365" s="213" t="s">
        <v>381</v>
      </c>
      <c r="D365" s="213" t="s">
        <v>164</v>
      </c>
      <c r="E365" s="214" t="s">
        <v>614</v>
      </c>
      <c r="F365" s="215" t="s">
        <v>615</v>
      </c>
      <c r="G365" s="216" t="s">
        <v>167</v>
      </c>
      <c r="H365" s="217">
        <v>165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168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168</v>
      </c>
      <c r="BM365" s="95" t="s">
        <v>384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232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233</v>
      </c>
      <c r="G367" s="220"/>
      <c r="H367" s="224">
        <v>123.2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234</v>
      </c>
      <c r="G368" s="220"/>
      <c r="H368" s="224">
        <v>41.8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165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293</v>
      </c>
      <c r="D370" s="213" t="s">
        <v>164</v>
      </c>
      <c r="E370" s="214" t="s">
        <v>616</v>
      </c>
      <c r="F370" s="215" t="s">
        <v>617</v>
      </c>
      <c r="G370" s="216" t="s">
        <v>167</v>
      </c>
      <c r="H370" s="217">
        <v>968</v>
      </c>
      <c r="I370" s="123"/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168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168</v>
      </c>
      <c r="BM370" s="95" t="s">
        <v>389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618</v>
      </c>
      <c r="G371" s="220"/>
      <c r="H371" s="224">
        <v>968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968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37.9" customHeight="1">
      <c r="A373" s="21"/>
      <c r="B373" s="137"/>
      <c r="C373" s="213" t="s">
        <v>396</v>
      </c>
      <c r="D373" s="213" t="s">
        <v>164</v>
      </c>
      <c r="E373" s="214" t="s">
        <v>619</v>
      </c>
      <c r="F373" s="215" t="s">
        <v>620</v>
      </c>
      <c r="G373" s="216" t="s">
        <v>167</v>
      </c>
      <c r="H373" s="217">
        <v>121.99299999999999</v>
      </c>
      <c r="I373" s="123"/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168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168</v>
      </c>
      <c r="BM373" s="95" t="s">
        <v>399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621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622</v>
      </c>
      <c r="G375" s="220"/>
      <c r="H375" s="224">
        <v>20.46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3" customFormat="1">
      <c r="B376" s="219"/>
      <c r="C376" s="220"/>
      <c r="D376" s="221" t="s">
        <v>169</v>
      </c>
      <c r="E376" s="222" t="s">
        <v>1</v>
      </c>
      <c r="F376" s="223" t="s">
        <v>623</v>
      </c>
      <c r="G376" s="220"/>
      <c r="H376" s="224">
        <v>10.54</v>
      </c>
      <c r="I376" s="220"/>
      <c r="J376" s="220"/>
      <c r="K376" s="220"/>
      <c r="M376" s="97"/>
      <c r="N376" s="99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AT376" s="98" t="s">
        <v>169</v>
      </c>
      <c r="AU376" s="98" t="s">
        <v>82</v>
      </c>
      <c r="AV376" s="13" t="s">
        <v>82</v>
      </c>
      <c r="AW376" s="13" t="s">
        <v>4</v>
      </c>
      <c r="AX376" s="13" t="s">
        <v>72</v>
      </c>
      <c r="AY376" s="9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624</v>
      </c>
      <c r="G377" s="220"/>
      <c r="H377" s="224">
        <v>11.489000000000001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625</v>
      </c>
      <c r="G378" s="220"/>
      <c r="H378" s="224">
        <v>4.05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626</v>
      </c>
      <c r="G379" s="220"/>
      <c r="H379" s="224">
        <v>10.868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627</v>
      </c>
      <c r="G380" s="220"/>
      <c r="H380" s="224">
        <v>3.84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3" customFormat="1">
      <c r="B381" s="219"/>
      <c r="C381" s="220"/>
      <c r="D381" s="221" t="s">
        <v>169</v>
      </c>
      <c r="E381" s="222" t="s">
        <v>1</v>
      </c>
      <c r="F381" s="223" t="s">
        <v>628</v>
      </c>
      <c r="G381" s="220"/>
      <c r="H381" s="224">
        <v>4.2009999999999996</v>
      </c>
      <c r="I381" s="220"/>
      <c r="J381" s="220"/>
      <c r="K381" s="220"/>
      <c r="M381" s="97"/>
      <c r="N381" s="99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AT381" s="98" t="s">
        <v>169</v>
      </c>
      <c r="AU381" s="98" t="s">
        <v>82</v>
      </c>
      <c r="AV381" s="13" t="s">
        <v>82</v>
      </c>
      <c r="AW381" s="13" t="s">
        <v>4</v>
      </c>
      <c r="AX381" s="13" t="s">
        <v>72</v>
      </c>
      <c r="AY381" s="98" t="s">
        <v>161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629</v>
      </c>
      <c r="G382" s="220"/>
      <c r="H382" s="224">
        <v>4.88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3" customFormat="1">
      <c r="B383" s="219"/>
      <c r="C383" s="220"/>
      <c r="D383" s="221" t="s">
        <v>169</v>
      </c>
      <c r="E383" s="222" t="s">
        <v>1</v>
      </c>
      <c r="F383" s="223" t="s">
        <v>630</v>
      </c>
      <c r="G383" s="220"/>
      <c r="H383" s="224">
        <v>29.04</v>
      </c>
      <c r="I383" s="220"/>
      <c r="J383" s="220"/>
      <c r="K383" s="220"/>
      <c r="M383" s="97"/>
      <c r="N383" s="99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AT383" s="98" t="s">
        <v>169</v>
      </c>
      <c r="AU383" s="98" t="s">
        <v>82</v>
      </c>
      <c r="AV383" s="13" t="s">
        <v>82</v>
      </c>
      <c r="AW383" s="13" t="s">
        <v>4</v>
      </c>
      <c r="AX383" s="13" t="s">
        <v>72</v>
      </c>
      <c r="AY383" s="9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631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632</v>
      </c>
      <c r="G385" s="220"/>
      <c r="H385" s="224">
        <v>5.5730000000000004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3" customFormat="1">
      <c r="B386" s="219"/>
      <c r="C386" s="220"/>
      <c r="D386" s="221" t="s">
        <v>169</v>
      </c>
      <c r="E386" s="222" t="s">
        <v>1</v>
      </c>
      <c r="F386" s="223" t="s">
        <v>633</v>
      </c>
      <c r="G386" s="220"/>
      <c r="H386" s="224">
        <v>7.843</v>
      </c>
      <c r="I386" s="220"/>
      <c r="J386" s="220"/>
      <c r="K386" s="220"/>
      <c r="M386" s="97"/>
      <c r="N386" s="99"/>
      <c r="O386" s="100"/>
      <c r="P386" s="100"/>
      <c r="Q386" s="100"/>
      <c r="R386" s="100"/>
      <c r="S386" s="100"/>
      <c r="T386" s="100"/>
      <c r="U386" s="100"/>
      <c r="V386" s="100"/>
      <c r="W386" s="100"/>
      <c r="X386" s="101"/>
      <c r="AT386" s="98" t="s">
        <v>169</v>
      </c>
      <c r="AU386" s="98" t="s">
        <v>82</v>
      </c>
      <c r="AV386" s="13" t="s">
        <v>82</v>
      </c>
      <c r="AW386" s="13" t="s">
        <v>4</v>
      </c>
      <c r="AX386" s="13" t="s">
        <v>72</v>
      </c>
      <c r="AY386" s="98" t="s">
        <v>161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634</v>
      </c>
      <c r="G387" s="220"/>
      <c r="H387" s="224">
        <v>3.1150000000000002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3" customFormat="1">
      <c r="B388" s="219"/>
      <c r="C388" s="220"/>
      <c r="D388" s="221" t="s">
        <v>169</v>
      </c>
      <c r="E388" s="222" t="s">
        <v>1</v>
      </c>
      <c r="F388" s="223" t="s">
        <v>635</v>
      </c>
      <c r="G388" s="220"/>
      <c r="H388" s="224">
        <v>6.0940000000000003</v>
      </c>
      <c r="I388" s="220"/>
      <c r="J388" s="220"/>
      <c r="K388" s="220"/>
      <c r="M388" s="97"/>
      <c r="N388" s="99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AT388" s="98" t="s">
        <v>169</v>
      </c>
      <c r="AU388" s="98" t="s">
        <v>82</v>
      </c>
      <c r="AV388" s="13" t="s">
        <v>82</v>
      </c>
      <c r="AW388" s="13" t="s">
        <v>4</v>
      </c>
      <c r="AX388" s="13" t="s">
        <v>72</v>
      </c>
      <c r="AY388" s="98" t="s">
        <v>161</v>
      </c>
    </row>
    <row r="389" spans="1:65" s="14" customFormat="1">
      <c r="B389" s="225"/>
      <c r="C389" s="226"/>
      <c r="D389" s="221" t="s">
        <v>169</v>
      </c>
      <c r="E389" s="227" t="s">
        <v>1</v>
      </c>
      <c r="F389" s="228" t="s">
        <v>171</v>
      </c>
      <c r="G389" s="226"/>
      <c r="H389" s="229">
        <v>121.99299999999999</v>
      </c>
      <c r="I389" s="226"/>
      <c r="J389" s="226"/>
      <c r="K389" s="226"/>
      <c r="M389" s="102"/>
      <c r="N389" s="104"/>
      <c r="O389" s="105"/>
      <c r="P389" s="105"/>
      <c r="Q389" s="105"/>
      <c r="R389" s="105"/>
      <c r="S389" s="105"/>
      <c r="T389" s="105"/>
      <c r="U389" s="105"/>
      <c r="V389" s="105"/>
      <c r="W389" s="105"/>
      <c r="X389" s="106"/>
      <c r="AT389" s="103" t="s">
        <v>169</v>
      </c>
      <c r="AU389" s="103" t="s">
        <v>82</v>
      </c>
      <c r="AV389" s="14" t="s">
        <v>168</v>
      </c>
      <c r="AW389" s="14" t="s">
        <v>4</v>
      </c>
      <c r="AX389" s="14" t="s">
        <v>80</v>
      </c>
      <c r="AY389" s="103" t="s">
        <v>161</v>
      </c>
    </row>
    <row r="390" spans="1:65" s="2" customFormat="1" ht="24.2" customHeight="1">
      <c r="A390" s="21"/>
      <c r="B390" s="137"/>
      <c r="C390" s="213" t="s">
        <v>298</v>
      </c>
      <c r="D390" s="213" t="s">
        <v>164</v>
      </c>
      <c r="E390" s="214" t="s">
        <v>636</v>
      </c>
      <c r="F390" s="215" t="s">
        <v>637</v>
      </c>
      <c r="G390" s="216" t="s">
        <v>167</v>
      </c>
      <c r="H390" s="217">
        <v>1675.2809999999999</v>
      </c>
      <c r="I390" s="218">
        <v>0</v>
      </c>
      <c r="J390" s="123"/>
      <c r="K390" s="218">
        <f>ROUND(P390*H390,2)</f>
        <v>0</v>
      </c>
      <c r="L390" s="89"/>
      <c r="M390" s="22"/>
      <c r="N390" s="90" t="s">
        <v>1</v>
      </c>
      <c r="O390" s="91" t="s">
        <v>35</v>
      </c>
      <c r="P390" s="92">
        <f>I390+J390</f>
        <v>0</v>
      </c>
      <c r="Q390" s="92">
        <f>ROUND(I390*H390,2)</f>
        <v>0</v>
      </c>
      <c r="R390" s="92">
        <f>ROUND(J390*H390,2)</f>
        <v>0</v>
      </c>
      <c r="S390" s="93">
        <v>0</v>
      </c>
      <c r="T390" s="93">
        <f>S390*H390</f>
        <v>0</v>
      </c>
      <c r="U390" s="93">
        <v>0</v>
      </c>
      <c r="V390" s="93">
        <f>U390*H390</f>
        <v>0</v>
      </c>
      <c r="W390" s="93">
        <v>0</v>
      </c>
      <c r="X390" s="94">
        <f>W390*H390</f>
        <v>0</v>
      </c>
      <c r="Y390" s="21"/>
      <c r="Z390" s="21"/>
      <c r="AA390" s="21"/>
      <c r="AB390" s="21"/>
      <c r="AC390" s="21"/>
      <c r="AD390" s="21"/>
      <c r="AE390" s="21"/>
      <c r="AR390" s="95" t="s">
        <v>168</v>
      </c>
      <c r="AT390" s="95" t="s">
        <v>164</v>
      </c>
      <c r="AU390" s="95" t="s">
        <v>82</v>
      </c>
      <c r="AY390" s="17" t="s">
        <v>161</v>
      </c>
      <c r="BE390" s="96">
        <f>IF(O390="základní",K390,0)</f>
        <v>0</v>
      </c>
      <c r="BF390" s="96">
        <f>IF(O390="snížená",K390,0)</f>
        <v>0</v>
      </c>
      <c r="BG390" s="96">
        <f>IF(O390="zákl. přenesená",K390,0)</f>
        <v>0</v>
      </c>
      <c r="BH390" s="96">
        <f>IF(O390="sníž. přenesená",K390,0)</f>
        <v>0</v>
      </c>
      <c r="BI390" s="96">
        <f>IF(O390="nulová",K390,0)</f>
        <v>0</v>
      </c>
      <c r="BJ390" s="17" t="s">
        <v>80</v>
      </c>
      <c r="BK390" s="96">
        <f>ROUND(P390*H390,2)</f>
        <v>0</v>
      </c>
      <c r="BL390" s="17" t="s">
        <v>168</v>
      </c>
      <c r="BM390" s="95" t="s">
        <v>404</v>
      </c>
    </row>
    <row r="391" spans="1:65" s="15" customFormat="1">
      <c r="B391" s="230"/>
      <c r="C391" s="231"/>
      <c r="D391" s="221" t="s">
        <v>169</v>
      </c>
      <c r="E391" s="232" t="s">
        <v>1</v>
      </c>
      <c r="F391" s="233" t="s">
        <v>638</v>
      </c>
      <c r="G391" s="231"/>
      <c r="H391" s="232" t="s">
        <v>1</v>
      </c>
      <c r="I391" s="231"/>
      <c r="J391" s="231"/>
      <c r="K391" s="231"/>
      <c r="M391" s="107"/>
      <c r="N391" s="109"/>
      <c r="O391" s="110"/>
      <c r="P391" s="110"/>
      <c r="Q391" s="110"/>
      <c r="R391" s="110"/>
      <c r="S391" s="110"/>
      <c r="T391" s="110"/>
      <c r="U391" s="110"/>
      <c r="V391" s="110"/>
      <c r="W391" s="110"/>
      <c r="X391" s="111"/>
      <c r="AT391" s="108" t="s">
        <v>169</v>
      </c>
      <c r="AU391" s="108" t="s">
        <v>82</v>
      </c>
      <c r="AV391" s="15" t="s">
        <v>80</v>
      </c>
      <c r="AW391" s="15" t="s">
        <v>4</v>
      </c>
      <c r="AX391" s="15" t="s">
        <v>72</v>
      </c>
      <c r="AY391" s="10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639</v>
      </c>
      <c r="G392" s="220"/>
      <c r="H392" s="224">
        <v>1515.2809999999999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640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641</v>
      </c>
      <c r="G394" s="220"/>
      <c r="H394" s="224">
        <v>160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4" customFormat="1">
      <c r="B395" s="225"/>
      <c r="C395" s="226"/>
      <c r="D395" s="221" t="s">
        <v>169</v>
      </c>
      <c r="E395" s="227" t="s">
        <v>1</v>
      </c>
      <c r="F395" s="228" t="s">
        <v>171</v>
      </c>
      <c r="G395" s="226"/>
      <c r="H395" s="229">
        <v>1675.2809999999999</v>
      </c>
      <c r="I395" s="226"/>
      <c r="J395" s="226"/>
      <c r="K395" s="226"/>
      <c r="M395" s="102"/>
      <c r="N395" s="104"/>
      <c r="O395" s="105"/>
      <c r="P395" s="105"/>
      <c r="Q395" s="105"/>
      <c r="R395" s="105"/>
      <c r="S395" s="105"/>
      <c r="T395" s="105"/>
      <c r="U395" s="105"/>
      <c r="V395" s="105"/>
      <c r="W395" s="105"/>
      <c r="X395" s="106"/>
      <c r="AT395" s="103" t="s">
        <v>169</v>
      </c>
      <c r="AU395" s="103" t="s">
        <v>82</v>
      </c>
      <c r="AV395" s="14" t="s">
        <v>168</v>
      </c>
      <c r="AW395" s="14" t="s">
        <v>4</v>
      </c>
      <c r="AX395" s="14" t="s">
        <v>80</v>
      </c>
      <c r="AY395" s="103" t="s">
        <v>161</v>
      </c>
    </row>
    <row r="396" spans="1:65" s="12" customFormat="1" ht="22.9" customHeight="1">
      <c r="B396" s="206"/>
      <c r="C396" s="207"/>
      <c r="D396" s="208" t="s">
        <v>71</v>
      </c>
      <c r="E396" s="211" t="s">
        <v>162</v>
      </c>
      <c r="F396" s="211" t="s">
        <v>163</v>
      </c>
      <c r="G396" s="207"/>
      <c r="H396" s="207"/>
      <c r="I396" s="207"/>
      <c r="J396" s="207"/>
      <c r="K396" s="212">
        <f>BK396</f>
        <v>0</v>
      </c>
      <c r="M396" s="80"/>
      <c r="N396" s="82"/>
      <c r="O396" s="83"/>
      <c r="P396" s="83"/>
      <c r="Q396" s="84">
        <f>SUM(Q397:Q471)</f>
        <v>0</v>
      </c>
      <c r="R396" s="84">
        <f>SUM(R397:R471)</f>
        <v>0</v>
      </c>
      <c r="S396" s="83"/>
      <c r="T396" s="85">
        <f>SUM(T397:T471)</f>
        <v>0</v>
      </c>
      <c r="U396" s="83"/>
      <c r="V396" s="85">
        <f>SUM(V397:V471)</f>
        <v>0</v>
      </c>
      <c r="W396" s="83"/>
      <c r="X396" s="86">
        <f>SUM(X397:X471)</f>
        <v>0</v>
      </c>
      <c r="AR396" s="81" t="s">
        <v>80</v>
      </c>
      <c r="AT396" s="87" t="s">
        <v>71</v>
      </c>
      <c r="AU396" s="87" t="s">
        <v>80</v>
      </c>
      <c r="AY396" s="81" t="s">
        <v>161</v>
      </c>
      <c r="BK396" s="88">
        <f>SUM(BK397:BK471)</f>
        <v>0</v>
      </c>
    </row>
    <row r="397" spans="1:65" s="2" customFormat="1" ht="44.25" customHeight="1">
      <c r="A397" s="21"/>
      <c r="B397" s="137"/>
      <c r="C397" s="213" t="s">
        <v>408</v>
      </c>
      <c r="D397" s="213" t="s">
        <v>164</v>
      </c>
      <c r="E397" s="214" t="s">
        <v>642</v>
      </c>
      <c r="F397" s="215" t="s">
        <v>643</v>
      </c>
      <c r="G397" s="216" t="s">
        <v>167</v>
      </c>
      <c r="H397" s="217">
        <v>1552.5</v>
      </c>
      <c r="I397" s="218">
        <v>0</v>
      </c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168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168</v>
      </c>
      <c r="BM397" s="95" t="s">
        <v>411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644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645</v>
      </c>
      <c r="G399" s="220"/>
      <c r="H399" s="224">
        <v>720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5" customFormat="1">
      <c r="B400" s="230"/>
      <c r="C400" s="231"/>
      <c r="D400" s="221" t="s">
        <v>169</v>
      </c>
      <c r="E400" s="232" t="s">
        <v>1</v>
      </c>
      <c r="F400" s="233" t="s">
        <v>646</v>
      </c>
      <c r="G400" s="231"/>
      <c r="H400" s="232" t="s">
        <v>1</v>
      </c>
      <c r="I400" s="231"/>
      <c r="J400" s="231"/>
      <c r="K400" s="231"/>
      <c r="M400" s="107"/>
      <c r="N400" s="109"/>
      <c r="O400" s="110"/>
      <c r="P400" s="110"/>
      <c r="Q400" s="110"/>
      <c r="R400" s="110"/>
      <c r="S400" s="110"/>
      <c r="T400" s="110"/>
      <c r="U400" s="110"/>
      <c r="V400" s="110"/>
      <c r="W400" s="110"/>
      <c r="X400" s="111"/>
      <c r="AT400" s="108" t="s">
        <v>169</v>
      </c>
      <c r="AU400" s="108" t="s">
        <v>82</v>
      </c>
      <c r="AV400" s="15" t="s">
        <v>80</v>
      </c>
      <c r="AW400" s="15" t="s">
        <v>4</v>
      </c>
      <c r="AX400" s="15" t="s">
        <v>72</v>
      </c>
      <c r="AY400" s="10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647</v>
      </c>
      <c r="G401" s="220"/>
      <c r="H401" s="224">
        <v>292.5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5" customFormat="1">
      <c r="B402" s="230"/>
      <c r="C402" s="231"/>
      <c r="D402" s="221" t="s">
        <v>169</v>
      </c>
      <c r="E402" s="232" t="s">
        <v>1</v>
      </c>
      <c r="F402" s="233" t="s">
        <v>648</v>
      </c>
      <c r="G402" s="231"/>
      <c r="H402" s="232" t="s">
        <v>1</v>
      </c>
      <c r="I402" s="231"/>
      <c r="J402" s="231"/>
      <c r="K402" s="231"/>
      <c r="M402" s="107"/>
      <c r="N402" s="109"/>
      <c r="O402" s="110"/>
      <c r="P402" s="110"/>
      <c r="Q402" s="110"/>
      <c r="R402" s="110"/>
      <c r="S402" s="110"/>
      <c r="T402" s="110"/>
      <c r="U402" s="110"/>
      <c r="V402" s="110"/>
      <c r="W402" s="110"/>
      <c r="X402" s="111"/>
      <c r="AT402" s="108" t="s">
        <v>169</v>
      </c>
      <c r="AU402" s="108" t="s">
        <v>82</v>
      </c>
      <c r="AV402" s="15" t="s">
        <v>80</v>
      </c>
      <c r="AW402" s="15" t="s">
        <v>4</v>
      </c>
      <c r="AX402" s="15" t="s">
        <v>72</v>
      </c>
      <c r="AY402" s="108" t="s">
        <v>161</v>
      </c>
    </row>
    <row r="403" spans="1:65" s="13" customFormat="1">
      <c r="B403" s="219"/>
      <c r="C403" s="220"/>
      <c r="D403" s="221" t="s">
        <v>169</v>
      </c>
      <c r="E403" s="222" t="s">
        <v>1</v>
      </c>
      <c r="F403" s="223" t="s">
        <v>649</v>
      </c>
      <c r="G403" s="220"/>
      <c r="H403" s="224">
        <v>440</v>
      </c>
      <c r="I403" s="220"/>
      <c r="J403" s="220"/>
      <c r="K403" s="220"/>
      <c r="M403" s="97"/>
      <c r="N403" s="99"/>
      <c r="O403" s="100"/>
      <c r="P403" s="100"/>
      <c r="Q403" s="100"/>
      <c r="R403" s="100"/>
      <c r="S403" s="100"/>
      <c r="T403" s="100"/>
      <c r="U403" s="100"/>
      <c r="V403" s="100"/>
      <c r="W403" s="100"/>
      <c r="X403" s="101"/>
      <c r="AT403" s="98" t="s">
        <v>169</v>
      </c>
      <c r="AU403" s="98" t="s">
        <v>82</v>
      </c>
      <c r="AV403" s="13" t="s">
        <v>82</v>
      </c>
      <c r="AW403" s="13" t="s">
        <v>4</v>
      </c>
      <c r="AX403" s="13" t="s">
        <v>72</v>
      </c>
      <c r="AY403" s="98" t="s">
        <v>161</v>
      </c>
    </row>
    <row r="404" spans="1:65" s="15" customFormat="1">
      <c r="B404" s="230"/>
      <c r="C404" s="231"/>
      <c r="D404" s="221" t="s">
        <v>169</v>
      </c>
      <c r="E404" s="232" t="s">
        <v>1</v>
      </c>
      <c r="F404" s="233" t="s">
        <v>222</v>
      </c>
      <c r="G404" s="231"/>
      <c r="H404" s="232" t="s">
        <v>1</v>
      </c>
      <c r="I404" s="231"/>
      <c r="J404" s="231"/>
      <c r="K404" s="231"/>
      <c r="M404" s="107"/>
      <c r="N404" s="109"/>
      <c r="O404" s="110"/>
      <c r="P404" s="110"/>
      <c r="Q404" s="110"/>
      <c r="R404" s="110"/>
      <c r="S404" s="110"/>
      <c r="T404" s="110"/>
      <c r="U404" s="110"/>
      <c r="V404" s="110"/>
      <c r="W404" s="110"/>
      <c r="X404" s="111"/>
      <c r="AT404" s="108" t="s">
        <v>169</v>
      </c>
      <c r="AU404" s="108" t="s">
        <v>82</v>
      </c>
      <c r="AV404" s="15" t="s">
        <v>80</v>
      </c>
      <c r="AW404" s="15" t="s">
        <v>4</v>
      </c>
      <c r="AX404" s="15" t="s">
        <v>72</v>
      </c>
      <c r="AY404" s="108" t="s">
        <v>161</v>
      </c>
    </row>
    <row r="405" spans="1:65" s="13" customFormat="1">
      <c r="B405" s="219"/>
      <c r="C405" s="220"/>
      <c r="D405" s="221" t="s">
        <v>169</v>
      </c>
      <c r="E405" s="222" t="s">
        <v>1</v>
      </c>
      <c r="F405" s="223" t="s">
        <v>650</v>
      </c>
      <c r="G405" s="220"/>
      <c r="H405" s="224">
        <v>100</v>
      </c>
      <c r="I405" s="220"/>
      <c r="J405" s="220"/>
      <c r="K405" s="220"/>
      <c r="M405" s="97"/>
      <c r="N405" s="99"/>
      <c r="O405" s="100"/>
      <c r="P405" s="100"/>
      <c r="Q405" s="100"/>
      <c r="R405" s="100"/>
      <c r="S405" s="100"/>
      <c r="T405" s="100"/>
      <c r="U405" s="100"/>
      <c r="V405" s="100"/>
      <c r="W405" s="100"/>
      <c r="X405" s="101"/>
      <c r="AT405" s="98" t="s">
        <v>169</v>
      </c>
      <c r="AU405" s="98" t="s">
        <v>82</v>
      </c>
      <c r="AV405" s="13" t="s">
        <v>82</v>
      </c>
      <c r="AW405" s="13" t="s">
        <v>4</v>
      </c>
      <c r="AX405" s="13" t="s">
        <v>72</v>
      </c>
      <c r="AY405" s="98" t="s">
        <v>161</v>
      </c>
    </row>
    <row r="406" spans="1:65" s="14" customFormat="1">
      <c r="B406" s="225"/>
      <c r="C406" s="226"/>
      <c r="D406" s="221" t="s">
        <v>169</v>
      </c>
      <c r="E406" s="227" t="s">
        <v>1</v>
      </c>
      <c r="F406" s="228" t="s">
        <v>171</v>
      </c>
      <c r="G406" s="226"/>
      <c r="H406" s="229">
        <v>1552.5</v>
      </c>
      <c r="I406" s="226"/>
      <c r="J406" s="226"/>
      <c r="K406" s="226"/>
      <c r="M406" s="102"/>
      <c r="N406" s="104"/>
      <c r="O406" s="105"/>
      <c r="P406" s="105"/>
      <c r="Q406" s="105"/>
      <c r="R406" s="105"/>
      <c r="S406" s="105"/>
      <c r="T406" s="105"/>
      <c r="U406" s="105"/>
      <c r="V406" s="105"/>
      <c r="W406" s="105"/>
      <c r="X406" s="106"/>
      <c r="AT406" s="103" t="s">
        <v>169</v>
      </c>
      <c r="AU406" s="103" t="s">
        <v>82</v>
      </c>
      <c r="AV406" s="14" t="s">
        <v>168</v>
      </c>
      <c r="AW406" s="14" t="s">
        <v>4</v>
      </c>
      <c r="AX406" s="14" t="s">
        <v>80</v>
      </c>
      <c r="AY406" s="103" t="s">
        <v>161</v>
      </c>
    </row>
    <row r="407" spans="1:65" s="2" customFormat="1" ht="49.15" customHeight="1">
      <c r="A407" s="21"/>
      <c r="B407" s="137"/>
      <c r="C407" s="213" t="s">
        <v>301</v>
      </c>
      <c r="D407" s="213" t="s">
        <v>164</v>
      </c>
      <c r="E407" s="214" t="s">
        <v>651</v>
      </c>
      <c r="F407" s="215" t="s">
        <v>652</v>
      </c>
      <c r="G407" s="216" t="s">
        <v>167</v>
      </c>
      <c r="H407" s="217">
        <v>232875</v>
      </c>
      <c r="I407" s="218">
        <v>0</v>
      </c>
      <c r="J407" s="123"/>
      <c r="K407" s="218">
        <f>ROUND(P407*H407,2)</f>
        <v>0</v>
      </c>
      <c r="L407" s="89"/>
      <c r="M407" s="22"/>
      <c r="N407" s="90" t="s">
        <v>1</v>
      </c>
      <c r="O407" s="91" t="s">
        <v>35</v>
      </c>
      <c r="P407" s="92">
        <f>I407+J407</f>
        <v>0</v>
      </c>
      <c r="Q407" s="92">
        <f>ROUND(I407*H407,2)</f>
        <v>0</v>
      </c>
      <c r="R407" s="92">
        <f>ROUND(J407*H407,2)</f>
        <v>0</v>
      </c>
      <c r="S407" s="93">
        <v>0</v>
      </c>
      <c r="T407" s="93">
        <f>S407*H407</f>
        <v>0</v>
      </c>
      <c r="U407" s="93">
        <v>0</v>
      </c>
      <c r="V407" s="93">
        <f>U407*H407</f>
        <v>0</v>
      </c>
      <c r="W407" s="93">
        <v>0</v>
      </c>
      <c r="X407" s="94">
        <f>W407*H407</f>
        <v>0</v>
      </c>
      <c r="Y407" s="21"/>
      <c r="Z407" s="21"/>
      <c r="AA407" s="21"/>
      <c r="AB407" s="21"/>
      <c r="AC407" s="21"/>
      <c r="AD407" s="21"/>
      <c r="AE407" s="21"/>
      <c r="AR407" s="95" t="s">
        <v>168</v>
      </c>
      <c r="AT407" s="95" t="s">
        <v>164</v>
      </c>
      <c r="AU407" s="95" t="s">
        <v>82</v>
      </c>
      <c r="AY407" s="17" t="s">
        <v>161</v>
      </c>
      <c r="BE407" s="96">
        <f>IF(O407="základní",K407,0)</f>
        <v>0</v>
      </c>
      <c r="BF407" s="96">
        <f>IF(O407="snížená",K407,0)</f>
        <v>0</v>
      </c>
      <c r="BG407" s="96">
        <f>IF(O407="zákl. přenesená",K407,0)</f>
        <v>0</v>
      </c>
      <c r="BH407" s="96">
        <f>IF(O407="sníž. přenesená",K407,0)</f>
        <v>0</v>
      </c>
      <c r="BI407" s="96">
        <f>IF(O407="nulová",K407,0)</f>
        <v>0</v>
      </c>
      <c r="BJ407" s="17" t="s">
        <v>80</v>
      </c>
      <c r="BK407" s="96">
        <f>ROUND(P407*H407,2)</f>
        <v>0</v>
      </c>
      <c r="BL407" s="17" t="s">
        <v>168</v>
      </c>
      <c r="BM407" s="95" t="s">
        <v>415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653</v>
      </c>
      <c r="G408" s="220"/>
      <c r="H408" s="224">
        <v>232875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232875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44.25" customHeight="1">
      <c r="A410" s="21"/>
      <c r="B410" s="137"/>
      <c r="C410" s="213" t="s">
        <v>420</v>
      </c>
      <c r="D410" s="213" t="s">
        <v>164</v>
      </c>
      <c r="E410" s="214" t="s">
        <v>654</v>
      </c>
      <c r="F410" s="215" t="s">
        <v>655</v>
      </c>
      <c r="G410" s="216" t="s">
        <v>167</v>
      </c>
      <c r="H410" s="217">
        <v>1552.5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168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168</v>
      </c>
      <c r="BM410" s="95" t="s">
        <v>423</v>
      </c>
    </row>
    <row r="411" spans="1:65" s="2" customFormat="1" ht="24.2" customHeight="1">
      <c r="A411" s="21"/>
      <c r="B411" s="137"/>
      <c r="C411" s="213" t="s">
        <v>305</v>
      </c>
      <c r="D411" s="213" t="s">
        <v>164</v>
      </c>
      <c r="E411" s="214" t="s">
        <v>656</v>
      </c>
      <c r="F411" s="215" t="s">
        <v>657</v>
      </c>
      <c r="G411" s="216" t="s">
        <v>167</v>
      </c>
      <c r="H411" s="217">
        <v>1552.5</v>
      </c>
      <c r="I411" s="218">
        <v>0</v>
      </c>
      <c r="J411" s="123"/>
      <c r="K411" s="218">
        <f>ROUND(P411*H411,2)</f>
        <v>0</v>
      </c>
      <c r="L411" s="89"/>
      <c r="M411" s="22"/>
      <c r="N411" s="90" t="s">
        <v>1</v>
      </c>
      <c r="O411" s="91" t="s">
        <v>35</v>
      </c>
      <c r="P411" s="92">
        <f>I411+J411</f>
        <v>0</v>
      </c>
      <c r="Q411" s="92">
        <f>ROUND(I411*H411,2)</f>
        <v>0</v>
      </c>
      <c r="R411" s="92">
        <f>ROUND(J411*H411,2)</f>
        <v>0</v>
      </c>
      <c r="S411" s="93">
        <v>0</v>
      </c>
      <c r="T411" s="93">
        <f>S411*H411</f>
        <v>0</v>
      </c>
      <c r="U411" s="93">
        <v>0</v>
      </c>
      <c r="V411" s="93">
        <f>U411*H411</f>
        <v>0</v>
      </c>
      <c r="W411" s="93">
        <v>0</v>
      </c>
      <c r="X411" s="94">
        <f>W411*H411</f>
        <v>0</v>
      </c>
      <c r="Y411" s="21"/>
      <c r="Z411" s="21"/>
      <c r="AA411" s="21"/>
      <c r="AB411" s="21"/>
      <c r="AC411" s="21"/>
      <c r="AD411" s="21"/>
      <c r="AE411" s="21"/>
      <c r="AR411" s="95" t="s">
        <v>168</v>
      </c>
      <c r="AT411" s="95" t="s">
        <v>164</v>
      </c>
      <c r="AU411" s="95" t="s">
        <v>82</v>
      </c>
      <c r="AY411" s="17" t="s">
        <v>161</v>
      </c>
      <c r="BE411" s="96">
        <f>IF(O411="základní",K411,0)</f>
        <v>0</v>
      </c>
      <c r="BF411" s="96">
        <f>IF(O411="snížená",K411,0)</f>
        <v>0</v>
      </c>
      <c r="BG411" s="96">
        <f>IF(O411="zákl. přenesená",K411,0)</f>
        <v>0</v>
      </c>
      <c r="BH411" s="96">
        <f>IF(O411="sníž. přenesená",K411,0)</f>
        <v>0</v>
      </c>
      <c r="BI411" s="96">
        <f>IF(O411="nulová",K411,0)</f>
        <v>0</v>
      </c>
      <c r="BJ411" s="17" t="s">
        <v>80</v>
      </c>
      <c r="BK411" s="96">
        <f>ROUND(P411*H411,2)</f>
        <v>0</v>
      </c>
      <c r="BL411" s="17" t="s">
        <v>168</v>
      </c>
      <c r="BM411" s="95" t="s">
        <v>437</v>
      </c>
    </row>
    <row r="412" spans="1:65" s="2" customFormat="1" ht="33" customHeight="1">
      <c r="A412" s="21"/>
      <c r="B412" s="137"/>
      <c r="C412" s="213" t="s">
        <v>443</v>
      </c>
      <c r="D412" s="213" t="s">
        <v>164</v>
      </c>
      <c r="E412" s="214" t="s">
        <v>658</v>
      </c>
      <c r="F412" s="215" t="s">
        <v>659</v>
      </c>
      <c r="G412" s="216" t="s">
        <v>167</v>
      </c>
      <c r="H412" s="217">
        <v>232875</v>
      </c>
      <c r="I412" s="218">
        <v>0</v>
      </c>
      <c r="J412" s="123"/>
      <c r="K412" s="218">
        <f>ROUND(P412*H412,2)</f>
        <v>0</v>
      </c>
      <c r="L412" s="89"/>
      <c r="M412" s="22"/>
      <c r="N412" s="90" t="s">
        <v>1</v>
      </c>
      <c r="O412" s="91" t="s">
        <v>35</v>
      </c>
      <c r="P412" s="92">
        <f>I412+J412</f>
        <v>0</v>
      </c>
      <c r="Q412" s="92">
        <f>ROUND(I412*H412,2)</f>
        <v>0</v>
      </c>
      <c r="R412" s="92">
        <f>ROUND(J412*H412,2)</f>
        <v>0</v>
      </c>
      <c r="S412" s="93">
        <v>0</v>
      </c>
      <c r="T412" s="93">
        <f>S412*H412</f>
        <v>0</v>
      </c>
      <c r="U412" s="93">
        <v>0</v>
      </c>
      <c r="V412" s="93">
        <f>U412*H412</f>
        <v>0</v>
      </c>
      <c r="W412" s="93">
        <v>0</v>
      </c>
      <c r="X412" s="94">
        <f>W412*H412</f>
        <v>0</v>
      </c>
      <c r="Y412" s="21"/>
      <c r="Z412" s="21"/>
      <c r="AA412" s="21"/>
      <c r="AB412" s="21"/>
      <c r="AC412" s="21"/>
      <c r="AD412" s="21"/>
      <c r="AE412" s="21"/>
      <c r="AR412" s="95" t="s">
        <v>168</v>
      </c>
      <c r="AT412" s="95" t="s">
        <v>164</v>
      </c>
      <c r="AU412" s="95" t="s">
        <v>82</v>
      </c>
      <c r="AY412" s="17" t="s">
        <v>161</v>
      </c>
      <c r="BE412" s="96">
        <f>IF(O412="základní",K412,0)</f>
        <v>0</v>
      </c>
      <c r="BF412" s="96">
        <f>IF(O412="snížená",K412,0)</f>
        <v>0</v>
      </c>
      <c r="BG412" s="96">
        <f>IF(O412="zákl. přenesená",K412,0)</f>
        <v>0</v>
      </c>
      <c r="BH412" s="96">
        <f>IF(O412="sníž. přenesená",K412,0)</f>
        <v>0</v>
      </c>
      <c r="BI412" s="96">
        <f>IF(O412="nulová",K412,0)</f>
        <v>0</v>
      </c>
      <c r="BJ412" s="17" t="s">
        <v>80</v>
      </c>
      <c r="BK412" s="96">
        <f>ROUND(P412*H412,2)</f>
        <v>0</v>
      </c>
      <c r="BL412" s="17" t="s">
        <v>168</v>
      </c>
      <c r="BM412" s="95" t="s">
        <v>446</v>
      </c>
    </row>
    <row r="413" spans="1:65" s="2" customFormat="1" ht="24.2" customHeight="1">
      <c r="A413" s="21"/>
      <c r="B413" s="137"/>
      <c r="C413" s="213" t="s">
        <v>310</v>
      </c>
      <c r="D413" s="213" t="s">
        <v>164</v>
      </c>
      <c r="E413" s="214" t="s">
        <v>660</v>
      </c>
      <c r="F413" s="215" t="s">
        <v>661</v>
      </c>
      <c r="G413" s="216" t="s">
        <v>167</v>
      </c>
      <c r="H413" s="217">
        <v>1552.5</v>
      </c>
      <c r="I413" s="218">
        <v>0</v>
      </c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168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168</v>
      </c>
      <c r="BM413" s="95" t="s">
        <v>452</v>
      </c>
    </row>
    <row r="414" spans="1:65" s="2" customFormat="1" ht="37.9" customHeight="1">
      <c r="A414" s="21"/>
      <c r="B414" s="137"/>
      <c r="C414" s="213" t="s">
        <v>454</v>
      </c>
      <c r="D414" s="213" t="s">
        <v>164</v>
      </c>
      <c r="E414" s="214" t="s">
        <v>662</v>
      </c>
      <c r="F414" s="215" t="s">
        <v>663</v>
      </c>
      <c r="G414" s="216" t="s">
        <v>167</v>
      </c>
      <c r="H414" s="217">
        <v>1211.0909999999999</v>
      </c>
      <c r="I414" s="218">
        <v>0</v>
      </c>
      <c r="J414" s="123"/>
      <c r="K414" s="218">
        <f>ROUND(P414*H414,2)</f>
        <v>0</v>
      </c>
      <c r="L414" s="89"/>
      <c r="M414" s="22"/>
      <c r="N414" s="90" t="s">
        <v>1</v>
      </c>
      <c r="O414" s="91" t="s">
        <v>35</v>
      </c>
      <c r="P414" s="92">
        <f>I414+J414</f>
        <v>0</v>
      </c>
      <c r="Q414" s="92">
        <f>ROUND(I414*H414,2)</f>
        <v>0</v>
      </c>
      <c r="R414" s="92">
        <f>ROUND(J414*H414,2)</f>
        <v>0</v>
      </c>
      <c r="S414" s="93">
        <v>0</v>
      </c>
      <c r="T414" s="93">
        <f>S414*H414</f>
        <v>0</v>
      </c>
      <c r="U414" s="93">
        <v>0</v>
      </c>
      <c r="V414" s="93">
        <f>U414*H414</f>
        <v>0</v>
      </c>
      <c r="W414" s="93">
        <v>0</v>
      </c>
      <c r="X414" s="94">
        <f>W414*H414</f>
        <v>0</v>
      </c>
      <c r="Y414" s="21"/>
      <c r="Z414" s="21"/>
      <c r="AA414" s="21"/>
      <c r="AB414" s="21"/>
      <c r="AC414" s="21"/>
      <c r="AD414" s="21"/>
      <c r="AE414" s="21"/>
      <c r="AR414" s="95" t="s">
        <v>168</v>
      </c>
      <c r="AT414" s="95" t="s">
        <v>164</v>
      </c>
      <c r="AU414" s="95" t="s">
        <v>82</v>
      </c>
      <c r="AY414" s="17" t="s">
        <v>161</v>
      </c>
      <c r="BE414" s="96">
        <f>IF(O414="základní",K414,0)</f>
        <v>0</v>
      </c>
      <c r="BF414" s="96">
        <f>IF(O414="snížená",K414,0)</f>
        <v>0</v>
      </c>
      <c r="BG414" s="96">
        <f>IF(O414="zákl. přenesená",K414,0)</f>
        <v>0</v>
      </c>
      <c r="BH414" s="96">
        <f>IF(O414="sníž. přenesená",K414,0)</f>
        <v>0</v>
      </c>
      <c r="BI414" s="96">
        <f>IF(O414="nulová",K414,0)</f>
        <v>0</v>
      </c>
      <c r="BJ414" s="17" t="s">
        <v>80</v>
      </c>
      <c r="BK414" s="96">
        <f>ROUND(P414*H414,2)</f>
        <v>0</v>
      </c>
      <c r="BL414" s="17" t="s">
        <v>168</v>
      </c>
      <c r="BM414" s="95" t="s">
        <v>457</v>
      </c>
    </row>
    <row r="415" spans="1:65" s="15" customFormat="1">
      <c r="B415" s="230"/>
      <c r="C415" s="231"/>
      <c r="D415" s="221" t="s">
        <v>169</v>
      </c>
      <c r="E415" s="232" t="s">
        <v>1</v>
      </c>
      <c r="F415" s="233" t="s">
        <v>664</v>
      </c>
      <c r="G415" s="231"/>
      <c r="H415" s="232" t="s">
        <v>1</v>
      </c>
      <c r="I415" s="231"/>
      <c r="J415" s="231"/>
      <c r="K415" s="231"/>
      <c r="M415" s="107"/>
      <c r="N415" s="109"/>
      <c r="O415" s="110"/>
      <c r="P415" s="110"/>
      <c r="Q415" s="110"/>
      <c r="R415" s="110"/>
      <c r="S415" s="110"/>
      <c r="T415" s="110"/>
      <c r="U415" s="110"/>
      <c r="V415" s="110"/>
      <c r="W415" s="110"/>
      <c r="X415" s="111"/>
      <c r="AT415" s="108" t="s">
        <v>169</v>
      </c>
      <c r="AU415" s="108" t="s">
        <v>82</v>
      </c>
      <c r="AV415" s="15" t="s">
        <v>80</v>
      </c>
      <c r="AW415" s="15" t="s">
        <v>4</v>
      </c>
      <c r="AX415" s="15" t="s">
        <v>72</v>
      </c>
      <c r="AY415" s="108" t="s">
        <v>161</v>
      </c>
    </row>
    <row r="416" spans="1:65" s="15" customFormat="1">
      <c r="B416" s="230"/>
      <c r="C416" s="231"/>
      <c r="D416" s="221" t="s">
        <v>169</v>
      </c>
      <c r="E416" s="232" t="s">
        <v>1</v>
      </c>
      <c r="F416" s="233" t="s">
        <v>205</v>
      </c>
      <c r="G416" s="231"/>
      <c r="H416" s="232" t="s">
        <v>1</v>
      </c>
      <c r="I416" s="231"/>
      <c r="J416" s="231"/>
      <c r="K416" s="231"/>
      <c r="M416" s="107"/>
      <c r="N416" s="109"/>
      <c r="O416" s="110"/>
      <c r="P416" s="110"/>
      <c r="Q416" s="110"/>
      <c r="R416" s="110"/>
      <c r="S416" s="110"/>
      <c r="T416" s="110"/>
      <c r="U416" s="110"/>
      <c r="V416" s="110"/>
      <c r="W416" s="110"/>
      <c r="X416" s="111"/>
      <c r="AT416" s="108" t="s">
        <v>169</v>
      </c>
      <c r="AU416" s="108" t="s">
        <v>82</v>
      </c>
      <c r="AV416" s="15" t="s">
        <v>80</v>
      </c>
      <c r="AW416" s="15" t="s">
        <v>4</v>
      </c>
      <c r="AX416" s="15" t="s">
        <v>72</v>
      </c>
      <c r="AY416" s="108" t="s">
        <v>161</v>
      </c>
    </row>
    <row r="417" spans="2:51" s="15" customFormat="1">
      <c r="B417" s="230"/>
      <c r="C417" s="231"/>
      <c r="D417" s="221" t="s">
        <v>169</v>
      </c>
      <c r="E417" s="232" t="s">
        <v>1</v>
      </c>
      <c r="F417" s="233" t="s">
        <v>189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206</v>
      </c>
      <c r="G418" s="220"/>
      <c r="H418" s="224">
        <v>341.1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3" customFormat="1">
      <c r="B419" s="219"/>
      <c r="C419" s="220"/>
      <c r="D419" s="221" t="s">
        <v>169</v>
      </c>
      <c r="E419" s="222" t="s">
        <v>1</v>
      </c>
      <c r="F419" s="223" t="s">
        <v>207</v>
      </c>
      <c r="G419" s="220"/>
      <c r="H419" s="224">
        <v>-4.05</v>
      </c>
      <c r="I419" s="220"/>
      <c r="J419" s="220"/>
      <c r="K419" s="220"/>
      <c r="M419" s="97"/>
      <c r="N419" s="99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AT419" s="98" t="s">
        <v>169</v>
      </c>
      <c r="AU419" s="98" t="s">
        <v>82</v>
      </c>
      <c r="AV419" s="13" t="s">
        <v>82</v>
      </c>
      <c r="AW419" s="13" t="s">
        <v>4</v>
      </c>
      <c r="AX419" s="13" t="s">
        <v>72</v>
      </c>
      <c r="AY419" s="9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208</v>
      </c>
      <c r="G420" s="220"/>
      <c r="H420" s="224">
        <v>-10.868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209</v>
      </c>
      <c r="G421" s="220"/>
      <c r="H421" s="224">
        <v>-3.84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210</v>
      </c>
      <c r="G422" s="220"/>
      <c r="H422" s="224">
        <v>-4.2009999999999996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3" customFormat="1">
      <c r="B423" s="219"/>
      <c r="C423" s="220"/>
      <c r="D423" s="221" t="s">
        <v>169</v>
      </c>
      <c r="E423" s="222" t="s">
        <v>1</v>
      </c>
      <c r="F423" s="223" t="s">
        <v>211</v>
      </c>
      <c r="G423" s="220"/>
      <c r="H423" s="224">
        <v>-9.76</v>
      </c>
      <c r="I423" s="220"/>
      <c r="J423" s="220"/>
      <c r="K423" s="220"/>
      <c r="M423" s="97"/>
      <c r="N423" s="99"/>
      <c r="O423" s="100"/>
      <c r="P423" s="100"/>
      <c r="Q423" s="100"/>
      <c r="R423" s="100"/>
      <c r="S423" s="100"/>
      <c r="T423" s="100"/>
      <c r="U423" s="100"/>
      <c r="V423" s="100"/>
      <c r="W423" s="100"/>
      <c r="X423" s="101"/>
      <c r="AT423" s="98" t="s">
        <v>169</v>
      </c>
      <c r="AU423" s="98" t="s">
        <v>82</v>
      </c>
      <c r="AV423" s="13" t="s">
        <v>82</v>
      </c>
      <c r="AW423" s="13" t="s">
        <v>4</v>
      </c>
      <c r="AX423" s="13" t="s">
        <v>72</v>
      </c>
      <c r="AY423" s="9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212</v>
      </c>
      <c r="G424" s="220"/>
      <c r="H424" s="224">
        <v>-5.5730000000000004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3" customFormat="1">
      <c r="B425" s="219"/>
      <c r="C425" s="220"/>
      <c r="D425" s="221" t="s">
        <v>169</v>
      </c>
      <c r="E425" s="222" t="s">
        <v>1</v>
      </c>
      <c r="F425" s="223" t="s">
        <v>213</v>
      </c>
      <c r="G425" s="220"/>
      <c r="H425" s="224">
        <v>-7.843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214</v>
      </c>
      <c r="G426" s="220"/>
      <c r="H426" s="224">
        <v>-3.1150000000000002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5" customFormat="1">
      <c r="B427" s="230"/>
      <c r="C427" s="231"/>
      <c r="D427" s="221" t="s">
        <v>169</v>
      </c>
      <c r="E427" s="232" t="s">
        <v>1</v>
      </c>
      <c r="F427" s="233" t="s">
        <v>215</v>
      </c>
      <c r="G427" s="231"/>
      <c r="H427" s="232" t="s">
        <v>1</v>
      </c>
      <c r="I427" s="231"/>
      <c r="J427" s="231"/>
      <c r="K427" s="231"/>
      <c r="M427" s="107"/>
      <c r="N427" s="109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AT427" s="108" t="s">
        <v>169</v>
      </c>
      <c r="AU427" s="108" t="s">
        <v>82</v>
      </c>
      <c r="AV427" s="15" t="s">
        <v>80</v>
      </c>
      <c r="AW427" s="15" t="s">
        <v>4</v>
      </c>
      <c r="AX427" s="15" t="s">
        <v>72</v>
      </c>
      <c r="AY427" s="10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216</v>
      </c>
      <c r="G428" s="220"/>
      <c r="H428" s="224">
        <v>205.05600000000001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3" customFormat="1">
      <c r="B429" s="219"/>
      <c r="C429" s="220"/>
      <c r="D429" s="221" t="s">
        <v>169</v>
      </c>
      <c r="E429" s="222" t="s">
        <v>1</v>
      </c>
      <c r="F429" s="223" t="s">
        <v>217</v>
      </c>
      <c r="G429" s="220"/>
      <c r="H429" s="224">
        <v>-10.54</v>
      </c>
      <c r="I429" s="220"/>
      <c r="J429" s="220"/>
      <c r="K429" s="220"/>
      <c r="M429" s="97"/>
      <c r="N429" s="99"/>
      <c r="O429" s="100"/>
      <c r="P429" s="100"/>
      <c r="Q429" s="100"/>
      <c r="R429" s="100"/>
      <c r="S429" s="100"/>
      <c r="T429" s="100"/>
      <c r="U429" s="100"/>
      <c r="V429" s="100"/>
      <c r="W429" s="100"/>
      <c r="X429" s="101"/>
      <c r="AT429" s="98" t="s">
        <v>169</v>
      </c>
      <c r="AU429" s="98" t="s">
        <v>82</v>
      </c>
      <c r="AV429" s="13" t="s">
        <v>82</v>
      </c>
      <c r="AW429" s="13" t="s">
        <v>4</v>
      </c>
      <c r="AX429" s="13" t="s">
        <v>72</v>
      </c>
      <c r="AY429" s="9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218</v>
      </c>
      <c r="G430" s="220"/>
      <c r="H430" s="224">
        <v>-20.46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5" customFormat="1">
      <c r="B431" s="230"/>
      <c r="C431" s="231"/>
      <c r="D431" s="221" t="s">
        <v>169</v>
      </c>
      <c r="E431" s="232" t="s">
        <v>1</v>
      </c>
      <c r="F431" s="233" t="s">
        <v>222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223</v>
      </c>
      <c r="G432" s="220"/>
      <c r="H432" s="224">
        <v>126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5" customFormat="1">
      <c r="B433" s="230"/>
      <c r="C433" s="231"/>
      <c r="D433" s="221" t="s">
        <v>169</v>
      </c>
      <c r="E433" s="232" t="s">
        <v>1</v>
      </c>
      <c r="F433" s="233" t="s">
        <v>224</v>
      </c>
      <c r="G433" s="231"/>
      <c r="H433" s="232" t="s">
        <v>1</v>
      </c>
      <c r="I433" s="231"/>
      <c r="J433" s="231"/>
      <c r="K433" s="231"/>
      <c r="M433" s="107"/>
      <c r="N433" s="109"/>
      <c r="O433" s="110"/>
      <c r="P433" s="110"/>
      <c r="Q433" s="110"/>
      <c r="R433" s="110"/>
      <c r="S433" s="110"/>
      <c r="T433" s="110"/>
      <c r="U433" s="110"/>
      <c r="V433" s="110"/>
      <c r="W433" s="110"/>
      <c r="X433" s="111"/>
      <c r="AT433" s="108" t="s">
        <v>169</v>
      </c>
      <c r="AU433" s="108" t="s">
        <v>82</v>
      </c>
      <c r="AV433" s="15" t="s">
        <v>80</v>
      </c>
      <c r="AW433" s="15" t="s">
        <v>4</v>
      </c>
      <c r="AX433" s="15" t="s">
        <v>72</v>
      </c>
      <c r="AY433" s="10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225</v>
      </c>
      <c r="G434" s="220"/>
      <c r="H434" s="224">
        <v>21.9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226</v>
      </c>
      <c r="G435" s="220"/>
      <c r="H435" s="224">
        <v>28.8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227</v>
      </c>
      <c r="G436" s="220"/>
      <c r="H436" s="224">
        <v>6.3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3" customFormat="1">
      <c r="B437" s="219"/>
      <c r="C437" s="220"/>
      <c r="D437" s="221" t="s">
        <v>169</v>
      </c>
      <c r="E437" s="222" t="s">
        <v>1</v>
      </c>
      <c r="F437" s="223" t="s">
        <v>228</v>
      </c>
      <c r="G437" s="220"/>
      <c r="H437" s="224">
        <v>3.01</v>
      </c>
      <c r="I437" s="220"/>
      <c r="J437" s="220"/>
      <c r="K437" s="220"/>
      <c r="M437" s="97"/>
      <c r="N437" s="99"/>
      <c r="O437" s="100"/>
      <c r="P437" s="100"/>
      <c r="Q437" s="100"/>
      <c r="R437" s="100"/>
      <c r="S437" s="100"/>
      <c r="T437" s="100"/>
      <c r="U437" s="100"/>
      <c r="V437" s="100"/>
      <c r="W437" s="100"/>
      <c r="X437" s="101"/>
      <c r="AT437" s="98" t="s">
        <v>169</v>
      </c>
      <c r="AU437" s="98" t="s">
        <v>82</v>
      </c>
      <c r="AV437" s="13" t="s">
        <v>82</v>
      </c>
      <c r="AW437" s="13" t="s">
        <v>4</v>
      </c>
      <c r="AX437" s="13" t="s">
        <v>72</v>
      </c>
      <c r="AY437" s="9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229</v>
      </c>
      <c r="G438" s="220"/>
      <c r="H438" s="224">
        <v>6.8250000000000002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3" customFormat="1">
      <c r="B439" s="219"/>
      <c r="C439" s="220"/>
      <c r="D439" s="221" t="s">
        <v>169</v>
      </c>
      <c r="E439" s="222" t="s">
        <v>1</v>
      </c>
      <c r="F439" s="223" t="s">
        <v>230</v>
      </c>
      <c r="G439" s="220"/>
      <c r="H439" s="224">
        <v>10.8</v>
      </c>
      <c r="I439" s="220"/>
      <c r="J439" s="220"/>
      <c r="K439" s="220"/>
      <c r="M439" s="97"/>
      <c r="N439" s="99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AT439" s="98" t="s">
        <v>169</v>
      </c>
      <c r="AU439" s="98" t="s">
        <v>82</v>
      </c>
      <c r="AV439" s="13" t="s">
        <v>82</v>
      </c>
      <c r="AW439" s="13" t="s">
        <v>4</v>
      </c>
      <c r="AX439" s="13" t="s">
        <v>72</v>
      </c>
      <c r="AY439" s="98" t="s">
        <v>161</v>
      </c>
    </row>
    <row r="440" spans="1:65" s="13" customFormat="1">
      <c r="B440" s="219"/>
      <c r="C440" s="220"/>
      <c r="D440" s="221" t="s">
        <v>169</v>
      </c>
      <c r="E440" s="222" t="s">
        <v>1</v>
      </c>
      <c r="F440" s="223" t="s">
        <v>231</v>
      </c>
      <c r="G440" s="220"/>
      <c r="H440" s="224">
        <v>27</v>
      </c>
      <c r="I440" s="220"/>
      <c r="J440" s="220"/>
      <c r="K440" s="220"/>
      <c r="M440" s="97"/>
      <c r="N440" s="99"/>
      <c r="O440" s="100"/>
      <c r="P440" s="100"/>
      <c r="Q440" s="100"/>
      <c r="R440" s="100"/>
      <c r="S440" s="100"/>
      <c r="T440" s="100"/>
      <c r="U440" s="100"/>
      <c r="V440" s="100"/>
      <c r="W440" s="100"/>
      <c r="X440" s="101"/>
      <c r="AT440" s="98" t="s">
        <v>169</v>
      </c>
      <c r="AU440" s="98" t="s">
        <v>82</v>
      </c>
      <c r="AV440" s="13" t="s">
        <v>82</v>
      </c>
      <c r="AW440" s="13" t="s">
        <v>4</v>
      </c>
      <c r="AX440" s="13" t="s">
        <v>72</v>
      </c>
      <c r="AY440" s="98" t="s">
        <v>161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232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233</v>
      </c>
      <c r="G442" s="220"/>
      <c r="H442" s="224">
        <v>123.2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3" customFormat="1">
      <c r="B443" s="219"/>
      <c r="C443" s="220"/>
      <c r="D443" s="221" t="s">
        <v>169</v>
      </c>
      <c r="E443" s="222" t="s">
        <v>1</v>
      </c>
      <c r="F443" s="223" t="s">
        <v>234</v>
      </c>
      <c r="G443" s="220"/>
      <c r="H443" s="224">
        <v>41.8</v>
      </c>
      <c r="I443" s="220"/>
      <c r="J443" s="220"/>
      <c r="K443" s="220"/>
      <c r="M443" s="97"/>
      <c r="N443" s="99"/>
      <c r="O443" s="100"/>
      <c r="P443" s="100"/>
      <c r="Q443" s="100"/>
      <c r="R443" s="100"/>
      <c r="S443" s="100"/>
      <c r="T443" s="100"/>
      <c r="U443" s="100"/>
      <c r="V443" s="100"/>
      <c r="W443" s="100"/>
      <c r="X443" s="101"/>
      <c r="AT443" s="98" t="s">
        <v>169</v>
      </c>
      <c r="AU443" s="98" t="s">
        <v>82</v>
      </c>
      <c r="AV443" s="13" t="s">
        <v>82</v>
      </c>
      <c r="AW443" s="13" t="s">
        <v>4</v>
      </c>
      <c r="AX443" s="13" t="s">
        <v>72</v>
      </c>
      <c r="AY443" s="98" t="s">
        <v>161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235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236</v>
      </c>
      <c r="G445" s="220"/>
      <c r="H445" s="224">
        <v>349.55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1211.0909999999999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24.2" customHeight="1">
      <c r="A447" s="21"/>
      <c r="B447" s="137"/>
      <c r="C447" s="213" t="s">
        <v>314</v>
      </c>
      <c r="D447" s="213" t="s">
        <v>164</v>
      </c>
      <c r="E447" s="214" t="s">
        <v>665</v>
      </c>
      <c r="F447" s="215" t="s">
        <v>666</v>
      </c>
      <c r="G447" s="216" t="s">
        <v>167</v>
      </c>
      <c r="H447" s="217">
        <v>160</v>
      </c>
      <c r="I447" s="218">
        <v>0</v>
      </c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462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640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641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33" customHeight="1">
      <c r="A451" s="21"/>
      <c r="B451" s="137"/>
      <c r="C451" s="213" t="s">
        <v>465</v>
      </c>
      <c r="D451" s="213" t="s">
        <v>164</v>
      </c>
      <c r="E451" s="214" t="s">
        <v>667</v>
      </c>
      <c r="F451" s="215" t="s">
        <v>668</v>
      </c>
      <c r="G451" s="216" t="s">
        <v>167</v>
      </c>
      <c r="H451" s="217">
        <v>160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468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640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641</v>
      </c>
      <c r="G453" s="220"/>
      <c r="H453" s="224">
        <v>160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160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24.2" customHeight="1">
      <c r="A455" s="21"/>
      <c r="B455" s="137"/>
      <c r="C455" s="213" t="s">
        <v>318</v>
      </c>
      <c r="D455" s="213" t="s">
        <v>164</v>
      </c>
      <c r="E455" s="214" t="s">
        <v>669</v>
      </c>
      <c r="F455" s="215" t="s">
        <v>670</v>
      </c>
      <c r="G455" s="216" t="s">
        <v>167</v>
      </c>
      <c r="H455" s="217">
        <v>160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473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640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641</v>
      </c>
      <c r="G457" s="220"/>
      <c r="H457" s="224">
        <v>160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160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33" customHeight="1">
      <c r="A459" s="21"/>
      <c r="B459" s="137"/>
      <c r="C459" s="213" t="s">
        <v>476</v>
      </c>
      <c r="D459" s="213" t="s">
        <v>164</v>
      </c>
      <c r="E459" s="214" t="s">
        <v>671</v>
      </c>
      <c r="F459" s="215" t="s">
        <v>672</v>
      </c>
      <c r="G459" s="216" t="s">
        <v>167</v>
      </c>
      <c r="H459" s="217">
        <v>16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479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640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673</v>
      </c>
      <c r="G461" s="220"/>
      <c r="H461" s="224">
        <v>16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24.2" customHeight="1">
      <c r="A463" s="21"/>
      <c r="B463" s="137"/>
      <c r="C463" s="213" t="s">
        <v>324</v>
      </c>
      <c r="D463" s="213" t="s">
        <v>164</v>
      </c>
      <c r="E463" s="214" t="s">
        <v>674</v>
      </c>
      <c r="F463" s="215" t="s">
        <v>675</v>
      </c>
      <c r="G463" s="216" t="s">
        <v>167</v>
      </c>
      <c r="H463" s="217">
        <v>160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484</v>
      </c>
    </row>
    <row r="464" spans="1:65" s="15" customFormat="1">
      <c r="B464" s="230"/>
      <c r="C464" s="231"/>
      <c r="D464" s="221" t="s">
        <v>169</v>
      </c>
      <c r="E464" s="232" t="s">
        <v>1</v>
      </c>
      <c r="F464" s="233" t="s">
        <v>640</v>
      </c>
      <c r="G464" s="231"/>
      <c r="H464" s="232" t="s">
        <v>1</v>
      </c>
      <c r="I464" s="231"/>
      <c r="J464" s="231"/>
      <c r="K464" s="231"/>
      <c r="M464" s="107"/>
      <c r="N464" s="109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AT464" s="108" t="s">
        <v>169</v>
      </c>
      <c r="AU464" s="108" t="s">
        <v>82</v>
      </c>
      <c r="AV464" s="15" t="s">
        <v>80</v>
      </c>
      <c r="AW464" s="15" t="s">
        <v>4</v>
      </c>
      <c r="AX464" s="15" t="s">
        <v>72</v>
      </c>
      <c r="AY464" s="108" t="s">
        <v>161</v>
      </c>
    </row>
    <row r="465" spans="1:65" s="13" customFormat="1">
      <c r="B465" s="219"/>
      <c r="C465" s="220"/>
      <c r="D465" s="221" t="s">
        <v>169</v>
      </c>
      <c r="E465" s="222" t="s">
        <v>1</v>
      </c>
      <c r="F465" s="223" t="s">
        <v>641</v>
      </c>
      <c r="G465" s="220"/>
      <c r="H465" s="224">
        <v>160</v>
      </c>
      <c r="I465" s="220"/>
      <c r="J465" s="220"/>
      <c r="K465" s="220"/>
      <c r="M465" s="97"/>
      <c r="N465" s="99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AT465" s="98" t="s">
        <v>169</v>
      </c>
      <c r="AU465" s="98" t="s">
        <v>82</v>
      </c>
      <c r="AV465" s="13" t="s">
        <v>82</v>
      </c>
      <c r="AW465" s="13" t="s">
        <v>4</v>
      </c>
      <c r="AX465" s="13" t="s">
        <v>72</v>
      </c>
      <c r="AY465" s="98" t="s">
        <v>161</v>
      </c>
    </row>
    <row r="466" spans="1:65" s="14" customFormat="1">
      <c r="B466" s="225"/>
      <c r="C466" s="226"/>
      <c r="D466" s="221" t="s">
        <v>169</v>
      </c>
      <c r="E466" s="227" t="s">
        <v>1</v>
      </c>
      <c r="F466" s="228" t="s">
        <v>171</v>
      </c>
      <c r="G466" s="226"/>
      <c r="H466" s="229">
        <v>160</v>
      </c>
      <c r="I466" s="226"/>
      <c r="J466" s="226"/>
      <c r="K466" s="226"/>
      <c r="M466" s="102"/>
      <c r="N466" s="104"/>
      <c r="O466" s="105"/>
      <c r="P466" s="105"/>
      <c r="Q466" s="105"/>
      <c r="R466" s="105"/>
      <c r="S466" s="105"/>
      <c r="T466" s="105"/>
      <c r="U466" s="105"/>
      <c r="V466" s="105"/>
      <c r="W466" s="105"/>
      <c r="X466" s="106"/>
      <c r="AT466" s="103" t="s">
        <v>169</v>
      </c>
      <c r="AU466" s="103" t="s">
        <v>82</v>
      </c>
      <c r="AV466" s="14" t="s">
        <v>168</v>
      </c>
      <c r="AW466" s="14" t="s">
        <v>4</v>
      </c>
      <c r="AX466" s="14" t="s">
        <v>80</v>
      </c>
      <c r="AY466" s="103" t="s">
        <v>161</v>
      </c>
    </row>
    <row r="467" spans="1:65" s="2" customFormat="1" ht="24.2" customHeight="1">
      <c r="A467" s="21"/>
      <c r="B467" s="137"/>
      <c r="C467" s="213" t="s">
        <v>442</v>
      </c>
      <c r="D467" s="213" t="s">
        <v>164</v>
      </c>
      <c r="E467" s="214" t="s">
        <v>676</v>
      </c>
      <c r="F467" s="215" t="s">
        <v>2335</v>
      </c>
      <c r="G467" s="216" t="s">
        <v>167</v>
      </c>
      <c r="H467" s="217">
        <v>160</v>
      </c>
      <c r="I467" s="123"/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168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168</v>
      </c>
      <c r="BM467" s="95" t="s">
        <v>487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640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641</v>
      </c>
      <c r="G469" s="220"/>
      <c r="H469" s="224">
        <v>160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4" customFormat="1">
      <c r="B470" s="225"/>
      <c r="C470" s="226"/>
      <c r="D470" s="221" t="s">
        <v>169</v>
      </c>
      <c r="E470" s="227" t="s">
        <v>1</v>
      </c>
      <c r="F470" s="228" t="s">
        <v>171</v>
      </c>
      <c r="G470" s="226"/>
      <c r="H470" s="229">
        <v>160</v>
      </c>
      <c r="I470" s="226"/>
      <c r="J470" s="226"/>
      <c r="K470" s="226"/>
      <c r="M470" s="102"/>
      <c r="N470" s="104"/>
      <c r="O470" s="105"/>
      <c r="P470" s="105"/>
      <c r="Q470" s="105"/>
      <c r="R470" s="105"/>
      <c r="S470" s="105"/>
      <c r="T470" s="105"/>
      <c r="U470" s="105"/>
      <c r="V470" s="105"/>
      <c r="W470" s="105"/>
      <c r="X470" s="106"/>
      <c r="AT470" s="103" t="s">
        <v>169</v>
      </c>
      <c r="AU470" s="103" t="s">
        <v>82</v>
      </c>
      <c r="AV470" s="14" t="s">
        <v>168</v>
      </c>
      <c r="AW470" s="14" t="s">
        <v>4</v>
      </c>
      <c r="AX470" s="14" t="s">
        <v>80</v>
      </c>
      <c r="AY470" s="103" t="s">
        <v>161</v>
      </c>
    </row>
    <row r="471" spans="1:65" s="2" customFormat="1" ht="55.5" customHeight="1">
      <c r="A471" s="21"/>
      <c r="B471" s="137"/>
      <c r="C471" s="213" t="s">
        <v>338</v>
      </c>
      <c r="D471" s="213" t="s">
        <v>164</v>
      </c>
      <c r="E471" s="214" t="s">
        <v>677</v>
      </c>
      <c r="F471" s="215" t="s">
        <v>2336</v>
      </c>
      <c r="G471" s="216" t="s">
        <v>269</v>
      </c>
      <c r="H471" s="217">
        <v>1</v>
      </c>
      <c r="I471" s="123"/>
      <c r="J471" s="123"/>
      <c r="K471" s="218">
        <f>ROUND(P471*H471,2)</f>
        <v>0</v>
      </c>
      <c r="L471" s="89"/>
      <c r="M471" s="22"/>
      <c r="N471" s="90" t="s">
        <v>1</v>
      </c>
      <c r="O471" s="91" t="s">
        <v>35</v>
      </c>
      <c r="P471" s="92">
        <f>I471+J471</f>
        <v>0</v>
      </c>
      <c r="Q471" s="92">
        <f>ROUND(I471*H471,2)</f>
        <v>0</v>
      </c>
      <c r="R471" s="92">
        <f>ROUND(J471*H471,2)</f>
        <v>0</v>
      </c>
      <c r="S471" s="93">
        <v>0</v>
      </c>
      <c r="T471" s="93">
        <f>S471*H471</f>
        <v>0</v>
      </c>
      <c r="U471" s="93">
        <v>0</v>
      </c>
      <c r="V471" s="93">
        <f>U471*H471</f>
        <v>0</v>
      </c>
      <c r="W471" s="93">
        <v>0</v>
      </c>
      <c r="X471" s="94">
        <f>W471*H471</f>
        <v>0</v>
      </c>
      <c r="Y471" s="21"/>
      <c r="Z471" s="21"/>
      <c r="AA471" s="21"/>
      <c r="AB471" s="21"/>
      <c r="AC471" s="21"/>
      <c r="AD471" s="21"/>
      <c r="AE471" s="21"/>
      <c r="AR471" s="95" t="s">
        <v>168</v>
      </c>
      <c r="AT471" s="95" t="s">
        <v>164</v>
      </c>
      <c r="AU471" s="95" t="s">
        <v>82</v>
      </c>
      <c r="AY471" s="17" t="s">
        <v>161</v>
      </c>
      <c r="BE471" s="96">
        <f>IF(O471="základní",K471,0)</f>
        <v>0</v>
      </c>
      <c r="BF471" s="96">
        <f>IF(O471="snížená",K471,0)</f>
        <v>0</v>
      </c>
      <c r="BG471" s="96">
        <f>IF(O471="zákl. přenesená",K471,0)</f>
        <v>0</v>
      </c>
      <c r="BH471" s="96">
        <f>IF(O471="sníž. přenesená",K471,0)</f>
        <v>0</v>
      </c>
      <c r="BI471" s="96">
        <f>IF(O471="nulová",K471,0)</f>
        <v>0</v>
      </c>
      <c r="BJ471" s="17" t="s">
        <v>80</v>
      </c>
      <c r="BK471" s="96">
        <f>ROUND(P471*H471,2)</f>
        <v>0</v>
      </c>
      <c r="BL471" s="17" t="s">
        <v>168</v>
      </c>
      <c r="BM471" s="95" t="s">
        <v>678</v>
      </c>
    </row>
    <row r="472" spans="1:65" s="12" customFormat="1" ht="22.9" customHeight="1">
      <c r="B472" s="206"/>
      <c r="C472" s="207"/>
      <c r="D472" s="208" t="s">
        <v>71</v>
      </c>
      <c r="E472" s="211" t="s">
        <v>679</v>
      </c>
      <c r="F472" s="211" t="s">
        <v>680</v>
      </c>
      <c r="G472" s="207"/>
      <c r="H472" s="207"/>
      <c r="I472" s="207"/>
      <c r="J472" s="207"/>
      <c r="K472" s="212">
        <f>BK472</f>
        <v>0</v>
      </c>
      <c r="M472" s="80"/>
      <c r="N472" s="82"/>
      <c r="O472" s="83"/>
      <c r="P472" s="83"/>
      <c r="Q472" s="84">
        <f>Q473</f>
        <v>0</v>
      </c>
      <c r="R472" s="84">
        <f>R473</f>
        <v>0</v>
      </c>
      <c r="S472" s="83"/>
      <c r="T472" s="85">
        <f>T473</f>
        <v>0</v>
      </c>
      <c r="U472" s="83"/>
      <c r="V472" s="85">
        <f>V473</f>
        <v>0</v>
      </c>
      <c r="W472" s="83"/>
      <c r="X472" s="86">
        <f>X473</f>
        <v>0</v>
      </c>
      <c r="AR472" s="81" t="s">
        <v>80</v>
      </c>
      <c r="AT472" s="87" t="s">
        <v>71</v>
      </c>
      <c r="AU472" s="87" t="s">
        <v>80</v>
      </c>
      <c r="AY472" s="81" t="s">
        <v>161</v>
      </c>
      <c r="BK472" s="88">
        <f>BK473</f>
        <v>0</v>
      </c>
    </row>
    <row r="473" spans="1:65" s="2" customFormat="1" ht="62.65" customHeight="1">
      <c r="A473" s="21"/>
      <c r="B473" s="137"/>
      <c r="C473" s="213" t="s">
        <v>681</v>
      </c>
      <c r="D473" s="213" t="s">
        <v>164</v>
      </c>
      <c r="E473" s="214" t="s">
        <v>682</v>
      </c>
      <c r="F473" s="215" t="s">
        <v>683</v>
      </c>
      <c r="G473" s="216" t="s">
        <v>282</v>
      </c>
      <c r="H473" s="217">
        <v>176.63300000000001</v>
      </c>
      <c r="I473" s="218">
        <v>0</v>
      </c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168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168</v>
      </c>
      <c r="BM473" s="95" t="s">
        <v>684</v>
      </c>
    </row>
    <row r="474" spans="1:65" s="12" customFormat="1" ht="25.9" customHeight="1">
      <c r="B474" s="206"/>
      <c r="C474" s="207"/>
      <c r="D474" s="208" t="s">
        <v>71</v>
      </c>
      <c r="E474" s="209" t="s">
        <v>332</v>
      </c>
      <c r="F474" s="209" t="s">
        <v>333</v>
      </c>
      <c r="G474" s="207"/>
      <c r="H474" s="207"/>
      <c r="I474" s="207"/>
      <c r="J474" s="207"/>
      <c r="K474" s="210">
        <f>BK474</f>
        <v>0</v>
      </c>
      <c r="M474" s="80"/>
      <c r="N474" s="82"/>
      <c r="O474" s="83"/>
      <c r="P474" s="83"/>
      <c r="Q474" s="84">
        <f>Q475+Q503+Q554+Q585+Q595+Q691+Q710+Q742</f>
        <v>0</v>
      </c>
      <c r="R474" s="84">
        <f>R475+R503+R554+R585+R595+R691+R710+R742</f>
        <v>0</v>
      </c>
      <c r="S474" s="83"/>
      <c r="T474" s="85">
        <f>T475+T503+T554+T585+T595+T691+T710+T742</f>
        <v>0</v>
      </c>
      <c r="U474" s="83"/>
      <c r="V474" s="85">
        <f>V475+V503+V554+V585+V595+V691+V710+V742</f>
        <v>0</v>
      </c>
      <c r="W474" s="83"/>
      <c r="X474" s="86">
        <f>X475+X503+X554+X585+X595+X691+X710+X742</f>
        <v>0</v>
      </c>
      <c r="AR474" s="81" t="s">
        <v>82</v>
      </c>
      <c r="AT474" s="87" t="s">
        <v>71</v>
      </c>
      <c r="AU474" s="87" t="s">
        <v>72</v>
      </c>
      <c r="AY474" s="81" t="s">
        <v>161</v>
      </c>
      <c r="BK474" s="88">
        <f>BK475+BK503+BK554+BK585+BK595+BK691+BK710+BK742</f>
        <v>0</v>
      </c>
    </row>
    <row r="475" spans="1:65" s="12" customFormat="1" ht="22.9" customHeight="1">
      <c r="B475" s="206"/>
      <c r="C475" s="207"/>
      <c r="D475" s="208" t="s">
        <v>71</v>
      </c>
      <c r="E475" s="211" t="s">
        <v>685</v>
      </c>
      <c r="F475" s="211" t="s">
        <v>686</v>
      </c>
      <c r="G475" s="207"/>
      <c r="H475" s="207"/>
      <c r="I475" s="207"/>
      <c r="J475" s="207"/>
      <c r="K475" s="212">
        <f>BK475</f>
        <v>0</v>
      </c>
      <c r="M475" s="80"/>
      <c r="N475" s="82"/>
      <c r="O475" s="83"/>
      <c r="P475" s="83"/>
      <c r="Q475" s="84">
        <f>SUM(Q476:Q502)</f>
        <v>0</v>
      </c>
      <c r="R475" s="84">
        <f>SUM(R476:R502)</f>
        <v>0</v>
      </c>
      <c r="S475" s="83"/>
      <c r="T475" s="85">
        <f>SUM(T476:T502)</f>
        <v>0</v>
      </c>
      <c r="U475" s="83"/>
      <c r="V475" s="85">
        <f>SUM(V476:V502)</f>
        <v>0</v>
      </c>
      <c r="W475" s="83"/>
      <c r="X475" s="86">
        <f>SUM(X476:X502)</f>
        <v>0</v>
      </c>
      <c r="AR475" s="81" t="s">
        <v>82</v>
      </c>
      <c r="AT475" s="87" t="s">
        <v>71</v>
      </c>
      <c r="AU475" s="87" t="s">
        <v>80</v>
      </c>
      <c r="AY475" s="81" t="s">
        <v>161</v>
      </c>
      <c r="BK475" s="88">
        <f>SUM(BK476:BK502)</f>
        <v>0</v>
      </c>
    </row>
    <row r="476" spans="1:65" s="2" customFormat="1" ht="44.25" customHeight="1">
      <c r="A476" s="21"/>
      <c r="B476" s="137"/>
      <c r="C476" s="213" t="s">
        <v>347</v>
      </c>
      <c r="D476" s="213" t="s">
        <v>164</v>
      </c>
      <c r="E476" s="214" t="s">
        <v>687</v>
      </c>
      <c r="F476" s="215" t="s">
        <v>688</v>
      </c>
      <c r="G476" s="216" t="s">
        <v>167</v>
      </c>
      <c r="H476" s="217">
        <v>349.81599999999997</v>
      </c>
      <c r="I476" s="218">
        <v>0</v>
      </c>
      <c r="J476" s="123"/>
      <c r="K476" s="218">
        <f>ROUND(P476*H476,2)</f>
        <v>0</v>
      </c>
      <c r="L476" s="89"/>
      <c r="M476" s="22"/>
      <c r="N476" s="90" t="s">
        <v>1</v>
      </c>
      <c r="O476" s="91" t="s">
        <v>35</v>
      </c>
      <c r="P476" s="92">
        <f>I476+J476</f>
        <v>0</v>
      </c>
      <c r="Q476" s="92">
        <f>ROUND(I476*H476,2)</f>
        <v>0</v>
      </c>
      <c r="R476" s="92">
        <f>ROUND(J476*H476,2)</f>
        <v>0</v>
      </c>
      <c r="S476" s="93">
        <v>0</v>
      </c>
      <c r="T476" s="93">
        <f>S476*H476</f>
        <v>0</v>
      </c>
      <c r="U476" s="93">
        <v>0</v>
      </c>
      <c r="V476" s="93">
        <f>U476*H476</f>
        <v>0</v>
      </c>
      <c r="W476" s="93">
        <v>0</v>
      </c>
      <c r="X476" s="94">
        <f>W476*H476</f>
        <v>0</v>
      </c>
      <c r="Y476" s="21"/>
      <c r="Z476" s="21"/>
      <c r="AA476" s="21"/>
      <c r="AB476" s="21"/>
      <c r="AC476" s="21"/>
      <c r="AD476" s="21"/>
      <c r="AE476" s="21"/>
      <c r="AR476" s="95" t="s">
        <v>239</v>
      </c>
      <c r="AT476" s="95" t="s">
        <v>164</v>
      </c>
      <c r="AU476" s="95" t="s">
        <v>82</v>
      </c>
      <c r="AY476" s="17" t="s">
        <v>161</v>
      </c>
      <c r="BE476" s="96">
        <f>IF(O476="základní",K476,0)</f>
        <v>0</v>
      </c>
      <c r="BF476" s="96">
        <f>IF(O476="snížená",K476,0)</f>
        <v>0</v>
      </c>
      <c r="BG476" s="96">
        <f>IF(O476="zákl. přenesená",K476,0)</f>
        <v>0</v>
      </c>
      <c r="BH476" s="96">
        <f>IF(O476="sníž. přenesená",K476,0)</f>
        <v>0</v>
      </c>
      <c r="BI476" s="96">
        <f>IF(O476="nulová",K476,0)</f>
        <v>0</v>
      </c>
      <c r="BJ476" s="17" t="s">
        <v>80</v>
      </c>
      <c r="BK476" s="96">
        <f>ROUND(P476*H476,2)</f>
        <v>0</v>
      </c>
      <c r="BL476" s="17" t="s">
        <v>239</v>
      </c>
      <c r="BM476" s="95" t="s">
        <v>689</v>
      </c>
    </row>
    <row r="477" spans="1:65" s="15" customFormat="1">
      <c r="B477" s="230"/>
      <c r="C477" s="231"/>
      <c r="D477" s="221" t="s">
        <v>169</v>
      </c>
      <c r="E477" s="232" t="s">
        <v>1</v>
      </c>
      <c r="F477" s="233" t="s">
        <v>690</v>
      </c>
      <c r="G477" s="231"/>
      <c r="H477" s="232" t="s">
        <v>1</v>
      </c>
      <c r="I477" s="231"/>
      <c r="J477" s="231"/>
      <c r="K477" s="231"/>
      <c r="M477" s="107"/>
      <c r="N477" s="109"/>
      <c r="O477" s="110"/>
      <c r="P477" s="110"/>
      <c r="Q477" s="110"/>
      <c r="R477" s="110"/>
      <c r="S477" s="110"/>
      <c r="T477" s="110"/>
      <c r="U477" s="110"/>
      <c r="V477" s="110"/>
      <c r="W477" s="110"/>
      <c r="X477" s="111"/>
      <c r="AT477" s="108" t="s">
        <v>169</v>
      </c>
      <c r="AU477" s="108" t="s">
        <v>82</v>
      </c>
      <c r="AV477" s="15" t="s">
        <v>80</v>
      </c>
      <c r="AW477" s="15" t="s">
        <v>4</v>
      </c>
      <c r="AX477" s="15" t="s">
        <v>72</v>
      </c>
      <c r="AY477" s="108" t="s">
        <v>161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583</v>
      </c>
      <c r="G478" s="220"/>
      <c r="H478" s="224">
        <v>89.67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3" customFormat="1">
      <c r="B479" s="219"/>
      <c r="C479" s="220"/>
      <c r="D479" s="221" t="s">
        <v>169</v>
      </c>
      <c r="E479" s="222" t="s">
        <v>1</v>
      </c>
      <c r="F479" s="223" t="s">
        <v>584</v>
      </c>
      <c r="G479" s="220"/>
      <c r="H479" s="224">
        <v>93.025999999999996</v>
      </c>
      <c r="I479" s="220"/>
      <c r="J479" s="220"/>
      <c r="K479" s="220"/>
      <c r="M479" s="97"/>
      <c r="N479" s="99"/>
      <c r="O479" s="100"/>
      <c r="P479" s="100"/>
      <c r="Q479" s="100"/>
      <c r="R479" s="100"/>
      <c r="S479" s="100"/>
      <c r="T479" s="100"/>
      <c r="U479" s="100"/>
      <c r="V479" s="100"/>
      <c r="W479" s="100"/>
      <c r="X479" s="101"/>
      <c r="AT479" s="98" t="s">
        <v>169</v>
      </c>
      <c r="AU479" s="98" t="s">
        <v>82</v>
      </c>
      <c r="AV479" s="13" t="s">
        <v>82</v>
      </c>
      <c r="AW479" s="13" t="s">
        <v>4</v>
      </c>
      <c r="AX479" s="13" t="s">
        <v>72</v>
      </c>
      <c r="AY479" s="98" t="s">
        <v>161</v>
      </c>
    </row>
    <row r="480" spans="1:65" s="15" customFormat="1">
      <c r="B480" s="230"/>
      <c r="C480" s="231"/>
      <c r="D480" s="221" t="s">
        <v>169</v>
      </c>
      <c r="E480" s="232" t="s">
        <v>1</v>
      </c>
      <c r="F480" s="233" t="s">
        <v>240</v>
      </c>
      <c r="G480" s="231"/>
      <c r="H480" s="232" t="s">
        <v>1</v>
      </c>
      <c r="I480" s="231"/>
      <c r="J480" s="231"/>
      <c r="K480" s="231"/>
      <c r="M480" s="107"/>
      <c r="N480" s="109"/>
      <c r="O480" s="110"/>
      <c r="P480" s="110"/>
      <c r="Q480" s="110"/>
      <c r="R480" s="110"/>
      <c r="S480" s="110"/>
      <c r="T480" s="110"/>
      <c r="U480" s="110"/>
      <c r="V480" s="110"/>
      <c r="W480" s="110"/>
      <c r="X480" s="111"/>
      <c r="AT480" s="108" t="s">
        <v>169</v>
      </c>
      <c r="AU480" s="108" t="s">
        <v>82</v>
      </c>
      <c r="AV480" s="15" t="s">
        <v>80</v>
      </c>
      <c r="AW480" s="15" t="s">
        <v>4</v>
      </c>
      <c r="AX480" s="15" t="s">
        <v>72</v>
      </c>
      <c r="AY480" s="108" t="s">
        <v>161</v>
      </c>
    </row>
    <row r="481" spans="1:65" s="13" customFormat="1">
      <c r="B481" s="219"/>
      <c r="C481" s="220"/>
      <c r="D481" s="221" t="s">
        <v>169</v>
      </c>
      <c r="E481" s="222" t="s">
        <v>1</v>
      </c>
      <c r="F481" s="223" t="s">
        <v>241</v>
      </c>
      <c r="G481" s="220"/>
      <c r="H481" s="224">
        <v>124.88</v>
      </c>
      <c r="I481" s="220"/>
      <c r="J481" s="220"/>
      <c r="K481" s="220"/>
      <c r="M481" s="97"/>
      <c r="N481" s="99"/>
      <c r="O481" s="100"/>
      <c r="P481" s="100"/>
      <c r="Q481" s="100"/>
      <c r="R481" s="100"/>
      <c r="S481" s="100"/>
      <c r="T481" s="100"/>
      <c r="U481" s="100"/>
      <c r="V481" s="100"/>
      <c r="W481" s="100"/>
      <c r="X481" s="101"/>
      <c r="AT481" s="98" t="s">
        <v>169</v>
      </c>
      <c r="AU481" s="98" t="s">
        <v>82</v>
      </c>
      <c r="AV481" s="13" t="s">
        <v>82</v>
      </c>
      <c r="AW481" s="13" t="s">
        <v>4</v>
      </c>
      <c r="AX481" s="13" t="s">
        <v>72</v>
      </c>
      <c r="AY481" s="98" t="s">
        <v>161</v>
      </c>
    </row>
    <row r="482" spans="1:65" s="13" customFormat="1">
      <c r="B482" s="219"/>
      <c r="C482" s="220"/>
      <c r="D482" s="221" t="s">
        <v>169</v>
      </c>
      <c r="E482" s="222" t="s">
        <v>1</v>
      </c>
      <c r="F482" s="223" t="s">
        <v>242</v>
      </c>
      <c r="G482" s="220"/>
      <c r="H482" s="224">
        <v>42.24</v>
      </c>
      <c r="I482" s="220"/>
      <c r="J482" s="220"/>
      <c r="K482" s="220"/>
      <c r="M482" s="97"/>
      <c r="N482" s="99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AT482" s="98" t="s">
        <v>169</v>
      </c>
      <c r="AU482" s="98" t="s">
        <v>82</v>
      </c>
      <c r="AV482" s="13" t="s">
        <v>82</v>
      </c>
      <c r="AW482" s="13" t="s">
        <v>4</v>
      </c>
      <c r="AX482" s="13" t="s">
        <v>72</v>
      </c>
      <c r="AY482" s="98" t="s">
        <v>161</v>
      </c>
    </row>
    <row r="483" spans="1:65" s="14" customFormat="1">
      <c r="B483" s="225"/>
      <c r="C483" s="226"/>
      <c r="D483" s="221" t="s">
        <v>169</v>
      </c>
      <c r="E483" s="227" t="s">
        <v>1</v>
      </c>
      <c r="F483" s="228" t="s">
        <v>171</v>
      </c>
      <c r="G483" s="226"/>
      <c r="H483" s="229">
        <v>349.81600000000003</v>
      </c>
      <c r="I483" s="226"/>
      <c r="J483" s="226"/>
      <c r="K483" s="226"/>
      <c r="M483" s="102"/>
      <c r="N483" s="104"/>
      <c r="O483" s="105"/>
      <c r="P483" s="105"/>
      <c r="Q483" s="105"/>
      <c r="R483" s="105"/>
      <c r="S483" s="105"/>
      <c r="T483" s="105"/>
      <c r="U483" s="105"/>
      <c r="V483" s="105"/>
      <c r="W483" s="105"/>
      <c r="X483" s="106"/>
      <c r="AT483" s="103" t="s">
        <v>169</v>
      </c>
      <c r="AU483" s="103" t="s">
        <v>82</v>
      </c>
      <c r="AV483" s="14" t="s">
        <v>168</v>
      </c>
      <c r="AW483" s="14" t="s">
        <v>4</v>
      </c>
      <c r="AX483" s="14" t="s">
        <v>80</v>
      </c>
      <c r="AY483" s="103" t="s">
        <v>161</v>
      </c>
    </row>
    <row r="484" spans="1:65" s="2" customFormat="1" ht="49.15" customHeight="1">
      <c r="A484" s="21"/>
      <c r="B484" s="137"/>
      <c r="C484" s="213" t="s">
        <v>691</v>
      </c>
      <c r="D484" s="213" t="s">
        <v>164</v>
      </c>
      <c r="E484" s="214" t="s">
        <v>692</v>
      </c>
      <c r="F484" s="215" t="s">
        <v>693</v>
      </c>
      <c r="G484" s="216" t="s">
        <v>167</v>
      </c>
      <c r="H484" s="217">
        <v>349.81599999999997</v>
      </c>
      <c r="I484" s="218">
        <v>0</v>
      </c>
      <c r="J484" s="123"/>
      <c r="K484" s="218">
        <f>ROUND(P484*H484,2)</f>
        <v>0</v>
      </c>
      <c r="L484" s="89"/>
      <c r="M484" s="22"/>
      <c r="N484" s="90" t="s">
        <v>1</v>
      </c>
      <c r="O484" s="91" t="s">
        <v>35</v>
      </c>
      <c r="P484" s="92">
        <f>I484+J484</f>
        <v>0</v>
      </c>
      <c r="Q484" s="92">
        <f>ROUND(I484*H484,2)</f>
        <v>0</v>
      </c>
      <c r="R484" s="92">
        <f>ROUND(J484*H484,2)</f>
        <v>0</v>
      </c>
      <c r="S484" s="93">
        <v>0</v>
      </c>
      <c r="T484" s="93">
        <f>S484*H484</f>
        <v>0</v>
      </c>
      <c r="U484" s="93">
        <v>0</v>
      </c>
      <c r="V484" s="93">
        <f>U484*H484</f>
        <v>0</v>
      </c>
      <c r="W484" s="93">
        <v>0</v>
      </c>
      <c r="X484" s="94">
        <f>W484*H484</f>
        <v>0</v>
      </c>
      <c r="Y484" s="21"/>
      <c r="Z484" s="21"/>
      <c r="AA484" s="21"/>
      <c r="AB484" s="21"/>
      <c r="AC484" s="21"/>
      <c r="AD484" s="21"/>
      <c r="AE484" s="21"/>
      <c r="AR484" s="95" t="s">
        <v>239</v>
      </c>
      <c r="AT484" s="95" t="s">
        <v>164</v>
      </c>
      <c r="AU484" s="95" t="s">
        <v>82</v>
      </c>
      <c r="AY484" s="17" t="s">
        <v>161</v>
      </c>
      <c r="BE484" s="96">
        <f>IF(O484="základní",K484,0)</f>
        <v>0</v>
      </c>
      <c r="BF484" s="96">
        <f>IF(O484="snížená",K484,0)</f>
        <v>0</v>
      </c>
      <c r="BG484" s="96">
        <f>IF(O484="zákl. přenesená",K484,0)</f>
        <v>0</v>
      </c>
      <c r="BH484" s="96">
        <f>IF(O484="sníž. přenesená",K484,0)</f>
        <v>0</v>
      </c>
      <c r="BI484" s="96">
        <f>IF(O484="nulová",K484,0)</f>
        <v>0</v>
      </c>
      <c r="BJ484" s="17" t="s">
        <v>80</v>
      </c>
      <c r="BK484" s="96">
        <f>ROUND(P484*H484,2)</f>
        <v>0</v>
      </c>
      <c r="BL484" s="17" t="s">
        <v>239</v>
      </c>
      <c r="BM484" s="95" t="s">
        <v>694</v>
      </c>
    </row>
    <row r="485" spans="1:65" s="2" customFormat="1" ht="16.5" customHeight="1">
      <c r="A485" s="21"/>
      <c r="B485" s="137"/>
      <c r="C485" s="235" t="s">
        <v>351</v>
      </c>
      <c r="D485" s="235" t="s">
        <v>548</v>
      </c>
      <c r="E485" s="236" t="s">
        <v>695</v>
      </c>
      <c r="F485" s="237" t="s">
        <v>696</v>
      </c>
      <c r="G485" s="238" t="s">
        <v>697</v>
      </c>
      <c r="H485" s="239">
        <v>1224.356</v>
      </c>
      <c r="I485" s="123"/>
      <c r="J485" s="240"/>
      <c r="K485" s="241">
        <f>ROUND(P485*H485,2)</f>
        <v>0</v>
      </c>
      <c r="L485" s="115"/>
      <c r="M485" s="116"/>
      <c r="N485" s="117" t="s">
        <v>1</v>
      </c>
      <c r="O485" s="91" t="s">
        <v>35</v>
      </c>
      <c r="P485" s="92">
        <f>I485+J485</f>
        <v>0</v>
      </c>
      <c r="Q485" s="92">
        <f>ROUND(I485*H485,2)</f>
        <v>0</v>
      </c>
      <c r="R485" s="92">
        <f>ROUND(J485*H485,2)</f>
        <v>0</v>
      </c>
      <c r="S485" s="93">
        <v>0</v>
      </c>
      <c r="T485" s="93">
        <f>S485*H485</f>
        <v>0</v>
      </c>
      <c r="U485" s="93">
        <v>0</v>
      </c>
      <c r="V485" s="93">
        <f>U485*H485</f>
        <v>0</v>
      </c>
      <c r="W485" s="93">
        <v>0</v>
      </c>
      <c r="X485" s="94">
        <f>W485*H485</f>
        <v>0</v>
      </c>
      <c r="Y485" s="21"/>
      <c r="Z485" s="21"/>
      <c r="AA485" s="21"/>
      <c r="AB485" s="21"/>
      <c r="AC485" s="21"/>
      <c r="AD485" s="21"/>
      <c r="AE485" s="21"/>
      <c r="AR485" s="95" t="s">
        <v>286</v>
      </c>
      <c r="AT485" s="95" t="s">
        <v>548</v>
      </c>
      <c r="AU485" s="95" t="s">
        <v>82</v>
      </c>
      <c r="AY485" s="17" t="s">
        <v>161</v>
      </c>
      <c r="BE485" s="96">
        <f>IF(O485="základní",K485,0)</f>
        <v>0</v>
      </c>
      <c r="BF485" s="96">
        <f>IF(O485="snížená",K485,0)</f>
        <v>0</v>
      </c>
      <c r="BG485" s="96">
        <f>IF(O485="zákl. přenesená",K485,0)</f>
        <v>0</v>
      </c>
      <c r="BH485" s="96">
        <f>IF(O485="sníž. přenesená",K485,0)</f>
        <v>0</v>
      </c>
      <c r="BI485" s="96">
        <f>IF(O485="nulová",K485,0)</f>
        <v>0</v>
      </c>
      <c r="BJ485" s="17" t="s">
        <v>80</v>
      </c>
      <c r="BK485" s="96">
        <f>ROUND(P485*H485,2)</f>
        <v>0</v>
      </c>
      <c r="BL485" s="17" t="s">
        <v>239</v>
      </c>
      <c r="BM485" s="95" t="s">
        <v>698</v>
      </c>
    </row>
    <row r="486" spans="1:65" s="13" customFormat="1">
      <c r="B486" s="219"/>
      <c r="C486" s="220"/>
      <c r="D486" s="221" t="s">
        <v>169</v>
      </c>
      <c r="E486" s="222" t="s">
        <v>1</v>
      </c>
      <c r="F486" s="223" t="s">
        <v>699</v>
      </c>
      <c r="G486" s="220"/>
      <c r="H486" s="224">
        <v>1224.356</v>
      </c>
      <c r="I486" s="220"/>
      <c r="J486" s="220"/>
      <c r="K486" s="220"/>
      <c r="M486" s="97"/>
      <c r="N486" s="99"/>
      <c r="O486" s="100"/>
      <c r="P486" s="100"/>
      <c r="Q486" s="100"/>
      <c r="R486" s="100"/>
      <c r="S486" s="100"/>
      <c r="T486" s="100"/>
      <c r="U486" s="100"/>
      <c r="V486" s="100"/>
      <c r="W486" s="100"/>
      <c r="X486" s="101"/>
      <c r="AT486" s="98" t="s">
        <v>169</v>
      </c>
      <c r="AU486" s="98" t="s">
        <v>82</v>
      </c>
      <c r="AV486" s="13" t="s">
        <v>82</v>
      </c>
      <c r="AW486" s="13" t="s">
        <v>4</v>
      </c>
      <c r="AX486" s="13" t="s">
        <v>72</v>
      </c>
      <c r="AY486" s="98" t="s">
        <v>161</v>
      </c>
    </row>
    <row r="487" spans="1:65" s="14" customFormat="1">
      <c r="B487" s="225"/>
      <c r="C487" s="226"/>
      <c r="D487" s="221" t="s">
        <v>169</v>
      </c>
      <c r="E487" s="227" t="s">
        <v>1</v>
      </c>
      <c r="F487" s="228" t="s">
        <v>171</v>
      </c>
      <c r="G487" s="226"/>
      <c r="H487" s="229">
        <v>1224.356</v>
      </c>
      <c r="I487" s="226"/>
      <c r="J487" s="226"/>
      <c r="K487" s="226"/>
      <c r="M487" s="102"/>
      <c r="N487" s="104"/>
      <c r="O487" s="105"/>
      <c r="P487" s="105"/>
      <c r="Q487" s="105"/>
      <c r="R487" s="105"/>
      <c r="S487" s="105"/>
      <c r="T487" s="105"/>
      <c r="U487" s="105"/>
      <c r="V487" s="105"/>
      <c r="W487" s="105"/>
      <c r="X487" s="106"/>
      <c r="AT487" s="103" t="s">
        <v>169</v>
      </c>
      <c r="AU487" s="103" t="s">
        <v>82</v>
      </c>
      <c r="AV487" s="14" t="s">
        <v>168</v>
      </c>
      <c r="AW487" s="14" t="s">
        <v>4</v>
      </c>
      <c r="AX487" s="14" t="s">
        <v>80</v>
      </c>
      <c r="AY487" s="103" t="s">
        <v>161</v>
      </c>
    </row>
    <row r="488" spans="1:65" s="2" customFormat="1" ht="16.5" customHeight="1">
      <c r="A488" s="21"/>
      <c r="B488" s="137"/>
      <c r="C488" s="235" t="s">
        <v>700</v>
      </c>
      <c r="D488" s="235" t="s">
        <v>548</v>
      </c>
      <c r="E488" s="236" t="s">
        <v>701</v>
      </c>
      <c r="F488" s="237" t="s">
        <v>702</v>
      </c>
      <c r="G488" s="238" t="s">
        <v>282</v>
      </c>
      <c r="H488" s="239">
        <v>0.7</v>
      </c>
      <c r="I488" s="123"/>
      <c r="J488" s="240"/>
      <c r="K488" s="241">
        <f>ROUND(P488*H488,2)</f>
        <v>0</v>
      </c>
      <c r="L488" s="115"/>
      <c r="M488" s="116"/>
      <c r="N488" s="117" t="s">
        <v>1</v>
      </c>
      <c r="O488" s="91" t="s">
        <v>35</v>
      </c>
      <c r="P488" s="92">
        <f>I488+J488</f>
        <v>0</v>
      </c>
      <c r="Q488" s="92">
        <f>ROUND(I488*H488,2)</f>
        <v>0</v>
      </c>
      <c r="R488" s="92">
        <f>ROUND(J488*H488,2)</f>
        <v>0</v>
      </c>
      <c r="S488" s="93">
        <v>0</v>
      </c>
      <c r="T488" s="93">
        <f>S488*H488</f>
        <v>0</v>
      </c>
      <c r="U488" s="93">
        <v>0</v>
      </c>
      <c r="V488" s="93">
        <f>U488*H488</f>
        <v>0</v>
      </c>
      <c r="W488" s="93">
        <v>0</v>
      </c>
      <c r="X488" s="94">
        <f>W488*H488</f>
        <v>0</v>
      </c>
      <c r="Y488" s="21"/>
      <c r="Z488" s="21"/>
      <c r="AA488" s="21"/>
      <c r="AB488" s="21"/>
      <c r="AC488" s="21"/>
      <c r="AD488" s="21"/>
      <c r="AE488" s="21"/>
      <c r="AR488" s="95" t="s">
        <v>286</v>
      </c>
      <c r="AT488" s="95" t="s">
        <v>548</v>
      </c>
      <c r="AU488" s="95" t="s">
        <v>82</v>
      </c>
      <c r="AY488" s="17" t="s">
        <v>161</v>
      </c>
      <c r="BE488" s="96">
        <f>IF(O488="základní",K488,0)</f>
        <v>0</v>
      </c>
      <c r="BF488" s="96">
        <f>IF(O488="snížená",K488,0)</f>
        <v>0</v>
      </c>
      <c r="BG488" s="96">
        <f>IF(O488="zákl. přenesená",K488,0)</f>
        <v>0</v>
      </c>
      <c r="BH488" s="96">
        <f>IF(O488="sníž. přenesená",K488,0)</f>
        <v>0</v>
      </c>
      <c r="BI488" s="96">
        <f>IF(O488="nulová",K488,0)</f>
        <v>0</v>
      </c>
      <c r="BJ488" s="17" t="s">
        <v>80</v>
      </c>
      <c r="BK488" s="96">
        <f>ROUND(P488*H488,2)</f>
        <v>0</v>
      </c>
      <c r="BL488" s="17" t="s">
        <v>239</v>
      </c>
      <c r="BM488" s="95" t="s">
        <v>703</v>
      </c>
    </row>
    <row r="489" spans="1:65" s="13" customFormat="1">
      <c r="B489" s="219"/>
      <c r="C489" s="220"/>
      <c r="D489" s="221" t="s">
        <v>169</v>
      </c>
      <c r="E489" s="222" t="s">
        <v>1</v>
      </c>
      <c r="F489" s="223" t="s">
        <v>704</v>
      </c>
      <c r="G489" s="220"/>
      <c r="H489" s="224">
        <v>0.7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65" s="14" customFormat="1">
      <c r="B490" s="225"/>
      <c r="C490" s="226"/>
      <c r="D490" s="221" t="s">
        <v>169</v>
      </c>
      <c r="E490" s="227" t="s">
        <v>1</v>
      </c>
      <c r="F490" s="228" t="s">
        <v>171</v>
      </c>
      <c r="G490" s="226"/>
      <c r="H490" s="229">
        <v>0.7</v>
      </c>
      <c r="I490" s="226"/>
      <c r="J490" s="226"/>
      <c r="K490" s="226"/>
      <c r="M490" s="102"/>
      <c r="N490" s="104"/>
      <c r="O490" s="105"/>
      <c r="P490" s="105"/>
      <c r="Q490" s="105"/>
      <c r="R490" s="105"/>
      <c r="S490" s="105"/>
      <c r="T490" s="105"/>
      <c r="U490" s="105"/>
      <c r="V490" s="105"/>
      <c r="W490" s="105"/>
      <c r="X490" s="106"/>
      <c r="AT490" s="103" t="s">
        <v>169</v>
      </c>
      <c r="AU490" s="103" t="s">
        <v>82</v>
      </c>
      <c r="AV490" s="14" t="s">
        <v>168</v>
      </c>
      <c r="AW490" s="14" t="s">
        <v>4</v>
      </c>
      <c r="AX490" s="14" t="s">
        <v>80</v>
      </c>
      <c r="AY490" s="103" t="s">
        <v>161</v>
      </c>
    </row>
    <row r="491" spans="1:65" s="2" customFormat="1" ht="24.2" customHeight="1">
      <c r="A491" s="21"/>
      <c r="B491" s="137"/>
      <c r="C491" s="213" t="s">
        <v>356</v>
      </c>
      <c r="D491" s="213" t="s">
        <v>164</v>
      </c>
      <c r="E491" s="214" t="s">
        <v>705</v>
      </c>
      <c r="F491" s="215" t="s">
        <v>706</v>
      </c>
      <c r="G491" s="216" t="s">
        <v>167</v>
      </c>
      <c r="H491" s="217">
        <v>349.81599999999997</v>
      </c>
      <c r="I491" s="218">
        <v>0</v>
      </c>
      <c r="J491" s="123"/>
      <c r="K491" s="218">
        <f>ROUND(P491*H491,2)</f>
        <v>0</v>
      </c>
      <c r="L491" s="89"/>
      <c r="M491" s="22"/>
      <c r="N491" s="90" t="s">
        <v>1</v>
      </c>
      <c r="O491" s="91" t="s">
        <v>35</v>
      </c>
      <c r="P491" s="92">
        <f>I491+J491</f>
        <v>0</v>
      </c>
      <c r="Q491" s="92">
        <f>ROUND(I491*H491,2)</f>
        <v>0</v>
      </c>
      <c r="R491" s="92">
        <f>ROUND(J491*H491,2)</f>
        <v>0</v>
      </c>
      <c r="S491" s="93">
        <v>0</v>
      </c>
      <c r="T491" s="93">
        <f>S491*H491</f>
        <v>0</v>
      </c>
      <c r="U491" s="93">
        <v>0</v>
      </c>
      <c r="V491" s="93">
        <f>U491*H491</f>
        <v>0</v>
      </c>
      <c r="W491" s="93">
        <v>0</v>
      </c>
      <c r="X491" s="94">
        <f>W491*H491</f>
        <v>0</v>
      </c>
      <c r="Y491" s="21"/>
      <c r="Z491" s="21"/>
      <c r="AA491" s="21"/>
      <c r="AB491" s="21"/>
      <c r="AC491" s="21"/>
      <c r="AD491" s="21"/>
      <c r="AE491" s="21"/>
      <c r="AR491" s="95" t="s">
        <v>239</v>
      </c>
      <c r="AT491" s="95" t="s">
        <v>164</v>
      </c>
      <c r="AU491" s="95" t="s">
        <v>82</v>
      </c>
      <c r="AY491" s="17" t="s">
        <v>161</v>
      </c>
      <c r="BE491" s="96">
        <f>IF(O491="základní",K491,0)</f>
        <v>0</v>
      </c>
      <c r="BF491" s="96">
        <f>IF(O491="snížená",K491,0)</f>
        <v>0</v>
      </c>
      <c r="BG491" s="96">
        <f>IF(O491="zákl. přenesená",K491,0)</f>
        <v>0</v>
      </c>
      <c r="BH491" s="96">
        <f>IF(O491="sníž. přenesená",K491,0)</f>
        <v>0</v>
      </c>
      <c r="BI491" s="96">
        <f>IF(O491="nulová",K491,0)</f>
        <v>0</v>
      </c>
      <c r="BJ491" s="17" t="s">
        <v>80</v>
      </c>
      <c r="BK491" s="96">
        <f>ROUND(P491*H491,2)</f>
        <v>0</v>
      </c>
      <c r="BL491" s="17" t="s">
        <v>239</v>
      </c>
      <c r="BM491" s="95" t="s">
        <v>707</v>
      </c>
    </row>
    <row r="492" spans="1:65" s="15" customFormat="1">
      <c r="B492" s="230"/>
      <c r="C492" s="231"/>
      <c r="D492" s="221" t="s">
        <v>169</v>
      </c>
      <c r="E492" s="232" t="s">
        <v>1</v>
      </c>
      <c r="F492" s="233" t="s">
        <v>690</v>
      </c>
      <c r="G492" s="231"/>
      <c r="H492" s="232" t="s">
        <v>1</v>
      </c>
      <c r="I492" s="231"/>
      <c r="J492" s="231"/>
      <c r="K492" s="231"/>
      <c r="M492" s="107"/>
      <c r="N492" s="109"/>
      <c r="O492" s="110"/>
      <c r="P492" s="110"/>
      <c r="Q492" s="110"/>
      <c r="R492" s="110"/>
      <c r="S492" s="110"/>
      <c r="T492" s="110"/>
      <c r="U492" s="110"/>
      <c r="V492" s="110"/>
      <c r="W492" s="110"/>
      <c r="X492" s="111"/>
      <c r="AT492" s="108" t="s">
        <v>169</v>
      </c>
      <c r="AU492" s="108" t="s">
        <v>82</v>
      </c>
      <c r="AV492" s="15" t="s">
        <v>80</v>
      </c>
      <c r="AW492" s="15" t="s">
        <v>4</v>
      </c>
      <c r="AX492" s="15" t="s">
        <v>72</v>
      </c>
      <c r="AY492" s="108" t="s">
        <v>161</v>
      </c>
    </row>
    <row r="493" spans="1:65" s="13" customFormat="1">
      <c r="B493" s="219"/>
      <c r="C493" s="220"/>
      <c r="D493" s="221" t="s">
        <v>169</v>
      </c>
      <c r="E493" s="222" t="s">
        <v>1</v>
      </c>
      <c r="F493" s="223" t="s">
        <v>583</v>
      </c>
      <c r="G493" s="220"/>
      <c r="H493" s="224">
        <v>89.67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65" s="13" customFormat="1">
      <c r="B494" s="219"/>
      <c r="C494" s="220"/>
      <c r="D494" s="221" t="s">
        <v>169</v>
      </c>
      <c r="E494" s="222" t="s">
        <v>1</v>
      </c>
      <c r="F494" s="223" t="s">
        <v>584</v>
      </c>
      <c r="G494" s="220"/>
      <c r="H494" s="224">
        <v>93.025999999999996</v>
      </c>
      <c r="I494" s="220"/>
      <c r="J494" s="220"/>
      <c r="K494" s="220"/>
      <c r="M494" s="97"/>
      <c r="N494" s="99"/>
      <c r="O494" s="100"/>
      <c r="P494" s="100"/>
      <c r="Q494" s="100"/>
      <c r="R494" s="100"/>
      <c r="S494" s="100"/>
      <c r="T494" s="100"/>
      <c r="U494" s="100"/>
      <c r="V494" s="100"/>
      <c r="W494" s="100"/>
      <c r="X494" s="101"/>
      <c r="AT494" s="98" t="s">
        <v>169</v>
      </c>
      <c r="AU494" s="98" t="s">
        <v>82</v>
      </c>
      <c r="AV494" s="13" t="s">
        <v>82</v>
      </c>
      <c r="AW494" s="13" t="s">
        <v>4</v>
      </c>
      <c r="AX494" s="13" t="s">
        <v>72</v>
      </c>
      <c r="AY494" s="98" t="s">
        <v>161</v>
      </c>
    </row>
    <row r="495" spans="1:65" s="15" customFormat="1">
      <c r="B495" s="230"/>
      <c r="C495" s="231"/>
      <c r="D495" s="221" t="s">
        <v>169</v>
      </c>
      <c r="E495" s="232" t="s">
        <v>1</v>
      </c>
      <c r="F495" s="233" t="s">
        <v>240</v>
      </c>
      <c r="G495" s="231"/>
      <c r="H495" s="232" t="s">
        <v>1</v>
      </c>
      <c r="I495" s="231"/>
      <c r="J495" s="231"/>
      <c r="K495" s="231"/>
      <c r="M495" s="107"/>
      <c r="N495" s="109"/>
      <c r="O495" s="110"/>
      <c r="P495" s="110"/>
      <c r="Q495" s="110"/>
      <c r="R495" s="110"/>
      <c r="S495" s="110"/>
      <c r="T495" s="110"/>
      <c r="U495" s="110"/>
      <c r="V495" s="110"/>
      <c r="W495" s="110"/>
      <c r="X495" s="111"/>
      <c r="AT495" s="108" t="s">
        <v>169</v>
      </c>
      <c r="AU495" s="108" t="s">
        <v>82</v>
      </c>
      <c r="AV495" s="15" t="s">
        <v>80</v>
      </c>
      <c r="AW495" s="15" t="s">
        <v>4</v>
      </c>
      <c r="AX495" s="15" t="s">
        <v>72</v>
      </c>
      <c r="AY495" s="108" t="s">
        <v>161</v>
      </c>
    </row>
    <row r="496" spans="1:65" s="13" customFormat="1">
      <c r="B496" s="219"/>
      <c r="C496" s="220"/>
      <c r="D496" s="221" t="s">
        <v>169</v>
      </c>
      <c r="E496" s="222" t="s">
        <v>1</v>
      </c>
      <c r="F496" s="223" t="s">
        <v>241</v>
      </c>
      <c r="G496" s="220"/>
      <c r="H496" s="224">
        <v>124.88</v>
      </c>
      <c r="I496" s="220"/>
      <c r="J496" s="220"/>
      <c r="K496" s="220"/>
      <c r="M496" s="97"/>
      <c r="N496" s="99"/>
      <c r="O496" s="100"/>
      <c r="P496" s="100"/>
      <c r="Q496" s="100"/>
      <c r="R496" s="100"/>
      <c r="S496" s="100"/>
      <c r="T496" s="100"/>
      <c r="U496" s="100"/>
      <c r="V496" s="100"/>
      <c r="W496" s="100"/>
      <c r="X496" s="101"/>
      <c r="AT496" s="98" t="s">
        <v>169</v>
      </c>
      <c r="AU496" s="98" t="s">
        <v>82</v>
      </c>
      <c r="AV496" s="13" t="s">
        <v>82</v>
      </c>
      <c r="AW496" s="13" t="s">
        <v>4</v>
      </c>
      <c r="AX496" s="13" t="s">
        <v>72</v>
      </c>
      <c r="AY496" s="98" t="s">
        <v>161</v>
      </c>
    </row>
    <row r="497" spans="1:65" s="13" customFormat="1">
      <c r="B497" s="219"/>
      <c r="C497" s="220"/>
      <c r="D497" s="221" t="s">
        <v>169</v>
      </c>
      <c r="E497" s="222" t="s">
        <v>1</v>
      </c>
      <c r="F497" s="223" t="s">
        <v>242</v>
      </c>
      <c r="G497" s="220"/>
      <c r="H497" s="224">
        <v>42.24</v>
      </c>
      <c r="I497" s="220"/>
      <c r="J497" s="220"/>
      <c r="K497" s="220"/>
      <c r="M497" s="97"/>
      <c r="N497" s="99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AT497" s="98" t="s">
        <v>169</v>
      </c>
      <c r="AU497" s="98" t="s">
        <v>82</v>
      </c>
      <c r="AV497" s="13" t="s">
        <v>82</v>
      </c>
      <c r="AW497" s="13" t="s">
        <v>4</v>
      </c>
      <c r="AX497" s="13" t="s">
        <v>72</v>
      </c>
      <c r="AY497" s="98" t="s">
        <v>161</v>
      </c>
    </row>
    <row r="498" spans="1:65" s="14" customFormat="1">
      <c r="B498" s="225"/>
      <c r="C498" s="226"/>
      <c r="D498" s="221" t="s">
        <v>169</v>
      </c>
      <c r="E498" s="227" t="s">
        <v>1</v>
      </c>
      <c r="F498" s="228" t="s">
        <v>171</v>
      </c>
      <c r="G498" s="226"/>
      <c r="H498" s="229">
        <v>349.81600000000003</v>
      </c>
      <c r="I498" s="226"/>
      <c r="J498" s="226"/>
      <c r="K498" s="226"/>
      <c r="M498" s="102"/>
      <c r="N498" s="104"/>
      <c r="O498" s="105"/>
      <c r="P498" s="105"/>
      <c r="Q498" s="105"/>
      <c r="R498" s="105"/>
      <c r="S498" s="105"/>
      <c r="T498" s="105"/>
      <c r="U498" s="105"/>
      <c r="V498" s="105"/>
      <c r="W498" s="105"/>
      <c r="X498" s="106"/>
      <c r="AT498" s="103" t="s">
        <v>169</v>
      </c>
      <c r="AU498" s="103" t="s">
        <v>82</v>
      </c>
      <c r="AV498" s="14" t="s">
        <v>168</v>
      </c>
      <c r="AW498" s="14" t="s">
        <v>4</v>
      </c>
      <c r="AX498" s="14" t="s">
        <v>80</v>
      </c>
      <c r="AY498" s="103" t="s">
        <v>161</v>
      </c>
    </row>
    <row r="499" spans="1:65" s="2" customFormat="1" ht="24.2" customHeight="1">
      <c r="A499" s="21"/>
      <c r="B499" s="137"/>
      <c r="C499" s="235" t="s">
        <v>708</v>
      </c>
      <c r="D499" s="235" t="s">
        <v>548</v>
      </c>
      <c r="E499" s="236" t="s">
        <v>709</v>
      </c>
      <c r="F499" s="237" t="s">
        <v>710</v>
      </c>
      <c r="G499" s="238" t="s">
        <v>167</v>
      </c>
      <c r="H499" s="239">
        <v>437.27</v>
      </c>
      <c r="I499" s="123"/>
      <c r="J499" s="240"/>
      <c r="K499" s="241">
        <f>ROUND(P499*H499,2)</f>
        <v>0</v>
      </c>
      <c r="L499" s="115"/>
      <c r="M499" s="116"/>
      <c r="N499" s="117" t="s">
        <v>1</v>
      </c>
      <c r="O499" s="91" t="s">
        <v>35</v>
      </c>
      <c r="P499" s="92">
        <f>I499+J499</f>
        <v>0</v>
      </c>
      <c r="Q499" s="92">
        <f>ROUND(I499*H499,2)</f>
        <v>0</v>
      </c>
      <c r="R499" s="92">
        <f>ROUND(J499*H499,2)</f>
        <v>0</v>
      </c>
      <c r="S499" s="93">
        <v>0</v>
      </c>
      <c r="T499" s="93">
        <f>S499*H499</f>
        <v>0</v>
      </c>
      <c r="U499" s="93">
        <v>0</v>
      </c>
      <c r="V499" s="93">
        <f>U499*H499</f>
        <v>0</v>
      </c>
      <c r="W499" s="93">
        <v>0</v>
      </c>
      <c r="X499" s="94">
        <f>W499*H499</f>
        <v>0</v>
      </c>
      <c r="Y499" s="21"/>
      <c r="Z499" s="21"/>
      <c r="AA499" s="21"/>
      <c r="AB499" s="21"/>
      <c r="AC499" s="21"/>
      <c r="AD499" s="21"/>
      <c r="AE499" s="21"/>
      <c r="AR499" s="95" t="s">
        <v>286</v>
      </c>
      <c r="AT499" s="95" t="s">
        <v>548</v>
      </c>
      <c r="AU499" s="95" t="s">
        <v>82</v>
      </c>
      <c r="AY499" s="17" t="s">
        <v>161</v>
      </c>
      <c r="BE499" s="96">
        <f>IF(O499="základní",K499,0)</f>
        <v>0</v>
      </c>
      <c r="BF499" s="96">
        <f>IF(O499="snížená",K499,0)</f>
        <v>0</v>
      </c>
      <c r="BG499" s="96">
        <f>IF(O499="zákl. přenesená",K499,0)</f>
        <v>0</v>
      </c>
      <c r="BH499" s="96">
        <f>IF(O499="sníž. přenesená",K499,0)</f>
        <v>0</v>
      </c>
      <c r="BI499" s="96">
        <f>IF(O499="nulová",K499,0)</f>
        <v>0</v>
      </c>
      <c r="BJ499" s="17" t="s">
        <v>80</v>
      </c>
      <c r="BK499" s="96">
        <f>ROUND(P499*H499,2)</f>
        <v>0</v>
      </c>
      <c r="BL499" s="17" t="s">
        <v>239</v>
      </c>
      <c r="BM499" s="95" t="s">
        <v>711</v>
      </c>
    </row>
    <row r="500" spans="1:65" s="13" customFormat="1">
      <c r="B500" s="219"/>
      <c r="C500" s="220"/>
      <c r="D500" s="221" t="s">
        <v>169</v>
      </c>
      <c r="E500" s="222" t="s">
        <v>1</v>
      </c>
      <c r="F500" s="223" t="s">
        <v>712</v>
      </c>
      <c r="G500" s="220"/>
      <c r="H500" s="224">
        <v>437.27</v>
      </c>
      <c r="I500" s="220"/>
      <c r="J500" s="220"/>
      <c r="K500" s="220"/>
      <c r="M500" s="97"/>
      <c r="N500" s="99"/>
      <c r="O500" s="100"/>
      <c r="P500" s="100"/>
      <c r="Q500" s="100"/>
      <c r="R500" s="100"/>
      <c r="S500" s="100"/>
      <c r="T500" s="100"/>
      <c r="U500" s="100"/>
      <c r="V500" s="100"/>
      <c r="W500" s="100"/>
      <c r="X500" s="101"/>
      <c r="AT500" s="98" t="s">
        <v>169</v>
      </c>
      <c r="AU500" s="98" t="s">
        <v>82</v>
      </c>
      <c r="AV500" s="13" t="s">
        <v>82</v>
      </c>
      <c r="AW500" s="13" t="s">
        <v>4</v>
      </c>
      <c r="AX500" s="13" t="s">
        <v>72</v>
      </c>
      <c r="AY500" s="98" t="s">
        <v>161</v>
      </c>
    </row>
    <row r="501" spans="1:65" s="14" customFormat="1">
      <c r="B501" s="225"/>
      <c r="C501" s="226"/>
      <c r="D501" s="221" t="s">
        <v>169</v>
      </c>
      <c r="E501" s="227" t="s">
        <v>1</v>
      </c>
      <c r="F501" s="228" t="s">
        <v>171</v>
      </c>
      <c r="G501" s="226"/>
      <c r="H501" s="229">
        <v>437.27</v>
      </c>
      <c r="I501" s="226"/>
      <c r="J501" s="226"/>
      <c r="K501" s="226"/>
      <c r="M501" s="102"/>
      <c r="N501" s="104"/>
      <c r="O501" s="105"/>
      <c r="P501" s="105"/>
      <c r="Q501" s="105"/>
      <c r="R501" s="105"/>
      <c r="S501" s="105"/>
      <c r="T501" s="105"/>
      <c r="U501" s="105"/>
      <c r="V501" s="105"/>
      <c r="W501" s="105"/>
      <c r="X501" s="106"/>
      <c r="AT501" s="103" t="s">
        <v>169</v>
      </c>
      <c r="AU501" s="103" t="s">
        <v>82</v>
      </c>
      <c r="AV501" s="14" t="s">
        <v>168</v>
      </c>
      <c r="AW501" s="14" t="s">
        <v>4</v>
      </c>
      <c r="AX501" s="14" t="s">
        <v>80</v>
      </c>
      <c r="AY501" s="103" t="s">
        <v>161</v>
      </c>
    </row>
    <row r="502" spans="1:65" s="2" customFormat="1" ht="49.15" customHeight="1">
      <c r="A502" s="21"/>
      <c r="B502" s="137"/>
      <c r="C502" s="213" t="s">
        <v>360</v>
      </c>
      <c r="D502" s="213" t="s">
        <v>164</v>
      </c>
      <c r="E502" s="214" t="s">
        <v>713</v>
      </c>
      <c r="F502" s="215" t="s">
        <v>714</v>
      </c>
      <c r="G502" s="216" t="s">
        <v>282</v>
      </c>
      <c r="H502" s="217">
        <v>2.3079999999999998</v>
      </c>
      <c r="I502" s="218">
        <v>0</v>
      </c>
      <c r="J502" s="123"/>
      <c r="K502" s="218">
        <f>ROUND(P502*H502,2)</f>
        <v>0</v>
      </c>
      <c r="L502" s="89"/>
      <c r="M502" s="22"/>
      <c r="N502" s="90" t="s">
        <v>1</v>
      </c>
      <c r="O502" s="91" t="s">
        <v>35</v>
      </c>
      <c r="P502" s="92">
        <f>I502+J502</f>
        <v>0</v>
      </c>
      <c r="Q502" s="92">
        <f>ROUND(I502*H502,2)</f>
        <v>0</v>
      </c>
      <c r="R502" s="92">
        <f>ROUND(J502*H502,2)</f>
        <v>0</v>
      </c>
      <c r="S502" s="93">
        <v>0</v>
      </c>
      <c r="T502" s="93">
        <f>S502*H502</f>
        <v>0</v>
      </c>
      <c r="U502" s="93">
        <v>0</v>
      </c>
      <c r="V502" s="93">
        <f>U502*H502</f>
        <v>0</v>
      </c>
      <c r="W502" s="93">
        <v>0</v>
      </c>
      <c r="X502" s="94">
        <f>W502*H502</f>
        <v>0</v>
      </c>
      <c r="Y502" s="21"/>
      <c r="Z502" s="21"/>
      <c r="AA502" s="21"/>
      <c r="AB502" s="21"/>
      <c r="AC502" s="21"/>
      <c r="AD502" s="21"/>
      <c r="AE502" s="21"/>
      <c r="AR502" s="95" t="s">
        <v>239</v>
      </c>
      <c r="AT502" s="95" t="s">
        <v>164</v>
      </c>
      <c r="AU502" s="95" t="s">
        <v>82</v>
      </c>
      <c r="AY502" s="17" t="s">
        <v>161</v>
      </c>
      <c r="BE502" s="96">
        <f>IF(O502="základní",K502,0)</f>
        <v>0</v>
      </c>
      <c r="BF502" s="96">
        <f>IF(O502="snížená",K502,0)</f>
        <v>0</v>
      </c>
      <c r="BG502" s="96">
        <f>IF(O502="zákl. přenesená",K502,0)</f>
        <v>0</v>
      </c>
      <c r="BH502" s="96">
        <f>IF(O502="sníž. přenesená",K502,0)</f>
        <v>0</v>
      </c>
      <c r="BI502" s="96">
        <f>IF(O502="nulová",K502,0)</f>
        <v>0</v>
      </c>
      <c r="BJ502" s="17" t="s">
        <v>80</v>
      </c>
      <c r="BK502" s="96">
        <f>ROUND(P502*H502,2)</f>
        <v>0</v>
      </c>
      <c r="BL502" s="17" t="s">
        <v>239</v>
      </c>
      <c r="BM502" s="95" t="s">
        <v>715</v>
      </c>
    </row>
    <row r="503" spans="1:65" s="12" customFormat="1" ht="22.9" customHeight="1">
      <c r="B503" s="206"/>
      <c r="C503" s="207"/>
      <c r="D503" s="208" t="s">
        <v>71</v>
      </c>
      <c r="E503" s="211" t="s">
        <v>334</v>
      </c>
      <c r="F503" s="211" t="s">
        <v>335</v>
      </c>
      <c r="G503" s="207"/>
      <c r="H503" s="207"/>
      <c r="I503" s="207"/>
      <c r="J503" s="207"/>
      <c r="K503" s="212">
        <f>BK503</f>
        <v>0</v>
      </c>
      <c r="M503" s="80"/>
      <c r="N503" s="82"/>
      <c r="O503" s="83"/>
      <c r="P503" s="83"/>
      <c r="Q503" s="84">
        <f>SUM(Q504:Q553)</f>
        <v>0</v>
      </c>
      <c r="R503" s="84">
        <f>SUM(R504:R553)</f>
        <v>0</v>
      </c>
      <c r="S503" s="83"/>
      <c r="T503" s="85">
        <f>SUM(T504:T553)</f>
        <v>0</v>
      </c>
      <c r="U503" s="83"/>
      <c r="V503" s="85">
        <f>SUM(V504:V553)</f>
        <v>0</v>
      </c>
      <c r="W503" s="83"/>
      <c r="X503" s="86">
        <f>SUM(X504:X553)</f>
        <v>0</v>
      </c>
      <c r="AR503" s="81" t="s">
        <v>82</v>
      </c>
      <c r="AT503" s="87" t="s">
        <v>71</v>
      </c>
      <c r="AU503" s="87" t="s">
        <v>80</v>
      </c>
      <c r="AY503" s="81" t="s">
        <v>161</v>
      </c>
      <c r="BK503" s="88">
        <f>SUM(BK504:BK553)</f>
        <v>0</v>
      </c>
    </row>
    <row r="504" spans="1:65" s="2" customFormat="1" ht="37.9" customHeight="1">
      <c r="A504" s="21"/>
      <c r="B504" s="137"/>
      <c r="C504" s="213" t="s">
        <v>716</v>
      </c>
      <c r="D504" s="213" t="s">
        <v>164</v>
      </c>
      <c r="E504" s="214" t="s">
        <v>717</v>
      </c>
      <c r="F504" s="215" t="s">
        <v>718</v>
      </c>
      <c r="G504" s="216" t="s">
        <v>167</v>
      </c>
      <c r="H504" s="217">
        <v>786.32</v>
      </c>
      <c r="I504" s="123"/>
      <c r="J504" s="123"/>
      <c r="K504" s="218">
        <f>ROUND(P504*H504,2)</f>
        <v>0</v>
      </c>
      <c r="L504" s="89"/>
      <c r="M504" s="22"/>
      <c r="N504" s="90" t="s">
        <v>1</v>
      </c>
      <c r="O504" s="91" t="s">
        <v>35</v>
      </c>
      <c r="P504" s="92">
        <f>I504+J504</f>
        <v>0</v>
      </c>
      <c r="Q504" s="92">
        <f>ROUND(I504*H504,2)</f>
        <v>0</v>
      </c>
      <c r="R504" s="92">
        <f>ROUND(J504*H504,2)</f>
        <v>0</v>
      </c>
      <c r="S504" s="93">
        <v>0</v>
      </c>
      <c r="T504" s="93">
        <f>S504*H504</f>
        <v>0</v>
      </c>
      <c r="U504" s="93">
        <v>0</v>
      </c>
      <c r="V504" s="93">
        <f>U504*H504</f>
        <v>0</v>
      </c>
      <c r="W504" s="93">
        <v>0</v>
      </c>
      <c r="X504" s="94">
        <f>W504*H504</f>
        <v>0</v>
      </c>
      <c r="Y504" s="21"/>
      <c r="Z504" s="21"/>
      <c r="AA504" s="21"/>
      <c r="AB504" s="21"/>
      <c r="AC504" s="21"/>
      <c r="AD504" s="21"/>
      <c r="AE504" s="21"/>
      <c r="AR504" s="95" t="s">
        <v>239</v>
      </c>
      <c r="AT504" s="95" t="s">
        <v>164</v>
      </c>
      <c r="AU504" s="95" t="s">
        <v>82</v>
      </c>
      <c r="AY504" s="17" t="s">
        <v>161</v>
      </c>
      <c r="BE504" s="96">
        <f>IF(O504="základní",K504,0)</f>
        <v>0</v>
      </c>
      <c r="BF504" s="96">
        <f>IF(O504="snížená",K504,0)</f>
        <v>0</v>
      </c>
      <c r="BG504" s="96">
        <f>IF(O504="zákl. přenesená",K504,0)</f>
        <v>0</v>
      </c>
      <c r="BH504" s="96">
        <f>IF(O504="sníž. přenesená",K504,0)</f>
        <v>0</v>
      </c>
      <c r="BI504" s="96">
        <f>IF(O504="nulová",K504,0)</f>
        <v>0</v>
      </c>
      <c r="BJ504" s="17" t="s">
        <v>80</v>
      </c>
      <c r="BK504" s="96">
        <f>ROUND(P504*H504,2)</f>
        <v>0</v>
      </c>
      <c r="BL504" s="17" t="s">
        <v>239</v>
      </c>
      <c r="BM504" s="95" t="s">
        <v>719</v>
      </c>
    </row>
    <row r="505" spans="1:65" s="15" customFormat="1">
      <c r="B505" s="230"/>
      <c r="C505" s="231"/>
      <c r="D505" s="221" t="s">
        <v>169</v>
      </c>
      <c r="E505" s="232" t="s">
        <v>1</v>
      </c>
      <c r="F505" s="233" t="s">
        <v>720</v>
      </c>
      <c r="G505" s="231"/>
      <c r="H505" s="232" t="s">
        <v>1</v>
      </c>
      <c r="I505" s="231"/>
      <c r="J505" s="231"/>
      <c r="K505" s="231"/>
      <c r="M505" s="107"/>
      <c r="N505" s="109"/>
      <c r="O505" s="110"/>
      <c r="P505" s="110"/>
      <c r="Q505" s="110"/>
      <c r="R505" s="110"/>
      <c r="S505" s="110"/>
      <c r="T505" s="110"/>
      <c r="U505" s="110"/>
      <c r="V505" s="110"/>
      <c r="W505" s="110"/>
      <c r="X505" s="111"/>
      <c r="AT505" s="108" t="s">
        <v>169</v>
      </c>
      <c r="AU505" s="108" t="s">
        <v>82</v>
      </c>
      <c r="AV505" s="15" t="s">
        <v>80</v>
      </c>
      <c r="AW505" s="15" t="s">
        <v>4</v>
      </c>
      <c r="AX505" s="15" t="s">
        <v>72</v>
      </c>
      <c r="AY505" s="108" t="s">
        <v>161</v>
      </c>
    </row>
    <row r="506" spans="1:65" s="13" customFormat="1">
      <c r="B506" s="219"/>
      <c r="C506" s="220"/>
      <c r="D506" s="221" t="s">
        <v>169</v>
      </c>
      <c r="E506" s="222" t="s">
        <v>1</v>
      </c>
      <c r="F506" s="223" t="s">
        <v>721</v>
      </c>
      <c r="G506" s="220"/>
      <c r="H506" s="224">
        <v>223.02</v>
      </c>
      <c r="I506" s="220"/>
      <c r="J506" s="220"/>
      <c r="K506" s="220"/>
      <c r="M506" s="97"/>
      <c r="N506" s="99"/>
      <c r="O506" s="100"/>
      <c r="P506" s="100"/>
      <c r="Q506" s="100"/>
      <c r="R506" s="100"/>
      <c r="S506" s="100"/>
      <c r="T506" s="100"/>
      <c r="U506" s="100"/>
      <c r="V506" s="100"/>
      <c r="W506" s="100"/>
      <c r="X506" s="101"/>
      <c r="AT506" s="98" t="s">
        <v>169</v>
      </c>
      <c r="AU506" s="98" t="s">
        <v>82</v>
      </c>
      <c r="AV506" s="13" t="s">
        <v>82</v>
      </c>
      <c r="AW506" s="13" t="s">
        <v>4</v>
      </c>
      <c r="AX506" s="13" t="s">
        <v>72</v>
      </c>
      <c r="AY506" s="98" t="s">
        <v>161</v>
      </c>
    </row>
    <row r="507" spans="1:65" s="15" customFormat="1">
      <c r="B507" s="230"/>
      <c r="C507" s="231"/>
      <c r="D507" s="221" t="s">
        <v>169</v>
      </c>
      <c r="E507" s="232" t="s">
        <v>1</v>
      </c>
      <c r="F507" s="233" t="s">
        <v>722</v>
      </c>
      <c r="G507" s="231"/>
      <c r="H507" s="232" t="s">
        <v>1</v>
      </c>
      <c r="I507" s="231"/>
      <c r="J507" s="231"/>
      <c r="K507" s="231"/>
      <c r="M507" s="107"/>
      <c r="N507" s="109"/>
      <c r="O507" s="110"/>
      <c r="P507" s="110"/>
      <c r="Q507" s="110"/>
      <c r="R507" s="110"/>
      <c r="S507" s="110"/>
      <c r="T507" s="110"/>
      <c r="U507" s="110"/>
      <c r="V507" s="110"/>
      <c r="W507" s="110"/>
      <c r="X507" s="111"/>
      <c r="AT507" s="108" t="s">
        <v>169</v>
      </c>
      <c r="AU507" s="108" t="s">
        <v>82</v>
      </c>
      <c r="AV507" s="15" t="s">
        <v>80</v>
      </c>
      <c r="AW507" s="15" t="s">
        <v>4</v>
      </c>
      <c r="AX507" s="15" t="s">
        <v>72</v>
      </c>
      <c r="AY507" s="108" t="s">
        <v>161</v>
      </c>
    </row>
    <row r="508" spans="1:65" s="13" customFormat="1">
      <c r="B508" s="219"/>
      <c r="C508" s="220"/>
      <c r="D508" s="221" t="s">
        <v>169</v>
      </c>
      <c r="E508" s="222" t="s">
        <v>1</v>
      </c>
      <c r="F508" s="223" t="s">
        <v>340</v>
      </c>
      <c r="G508" s="220"/>
      <c r="H508" s="224">
        <v>563.29999999999995</v>
      </c>
      <c r="I508" s="220"/>
      <c r="J508" s="220"/>
      <c r="K508" s="220"/>
      <c r="M508" s="97"/>
      <c r="N508" s="99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AT508" s="98" t="s">
        <v>169</v>
      </c>
      <c r="AU508" s="98" t="s">
        <v>82</v>
      </c>
      <c r="AV508" s="13" t="s">
        <v>82</v>
      </c>
      <c r="AW508" s="13" t="s">
        <v>4</v>
      </c>
      <c r="AX508" s="13" t="s">
        <v>72</v>
      </c>
      <c r="AY508" s="98" t="s">
        <v>161</v>
      </c>
    </row>
    <row r="509" spans="1:65" s="14" customFormat="1">
      <c r="B509" s="225"/>
      <c r="C509" s="226"/>
      <c r="D509" s="221" t="s">
        <v>169</v>
      </c>
      <c r="E509" s="227" t="s">
        <v>1</v>
      </c>
      <c r="F509" s="228" t="s">
        <v>171</v>
      </c>
      <c r="G509" s="226"/>
      <c r="H509" s="229">
        <v>786.31999999999994</v>
      </c>
      <c r="I509" s="226"/>
      <c r="J509" s="226"/>
      <c r="K509" s="226"/>
      <c r="M509" s="102"/>
      <c r="N509" s="104"/>
      <c r="O509" s="105"/>
      <c r="P509" s="105"/>
      <c r="Q509" s="105"/>
      <c r="R509" s="105"/>
      <c r="S509" s="105"/>
      <c r="T509" s="105"/>
      <c r="U509" s="105"/>
      <c r="V509" s="105"/>
      <c r="W509" s="105"/>
      <c r="X509" s="106"/>
      <c r="AT509" s="103" t="s">
        <v>169</v>
      </c>
      <c r="AU509" s="103" t="s">
        <v>82</v>
      </c>
      <c r="AV509" s="14" t="s">
        <v>168</v>
      </c>
      <c r="AW509" s="14" t="s">
        <v>4</v>
      </c>
      <c r="AX509" s="14" t="s">
        <v>80</v>
      </c>
      <c r="AY509" s="103" t="s">
        <v>161</v>
      </c>
    </row>
    <row r="510" spans="1:65" s="2" customFormat="1" ht="16.5" customHeight="1">
      <c r="A510" s="21"/>
      <c r="B510" s="137"/>
      <c r="C510" s="235" t="s">
        <v>364</v>
      </c>
      <c r="D510" s="235" t="s">
        <v>548</v>
      </c>
      <c r="E510" s="236" t="s">
        <v>723</v>
      </c>
      <c r="F510" s="237" t="s">
        <v>724</v>
      </c>
      <c r="G510" s="238" t="s">
        <v>282</v>
      </c>
      <c r="H510" s="239">
        <v>0.252</v>
      </c>
      <c r="I510" s="123"/>
      <c r="J510" s="240"/>
      <c r="K510" s="241">
        <f>ROUND(P510*H510,2)</f>
        <v>0</v>
      </c>
      <c r="L510" s="115"/>
      <c r="M510" s="116"/>
      <c r="N510" s="117" t="s">
        <v>1</v>
      </c>
      <c r="O510" s="91" t="s">
        <v>35</v>
      </c>
      <c r="P510" s="92">
        <f>I510+J510</f>
        <v>0</v>
      </c>
      <c r="Q510" s="92">
        <f>ROUND(I510*H510,2)</f>
        <v>0</v>
      </c>
      <c r="R510" s="92">
        <f>ROUND(J510*H510,2)</f>
        <v>0</v>
      </c>
      <c r="S510" s="93">
        <v>0</v>
      </c>
      <c r="T510" s="93">
        <f>S510*H510</f>
        <v>0</v>
      </c>
      <c r="U510" s="93">
        <v>0</v>
      </c>
      <c r="V510" s="93">
        <f>U510*H510</f>
        <v>0</v>
      </c>
      <c r="W510" s="93">
        <v>0</v>
      </c>
      <c r="X510" s="94">
        <f>W510*H510</f>
        <v>0</v>
      </c>
      <c r="Y510" s="21"/>
      <c r="Z510" s="21"/>
      <c r="AA510" s="21"/>
      <c r="AB510" s="21"/>
      <c r="AC510" s="21"/>
      <c r="AD510" s="21"/>
      <c r="AE510" s="21"/>
      <c r="AR510" s="95" t="s">
        <v>286</v>
      </c>
      <c r="AT510" s="95" t="s">
        <v>548</v>
      </c>
      <c r="AU510" s="95" t="s">
        <v>82</v>
      </c>
      <c r="AY510" s="17" t="s">
        <v>161</v>
      </c>
      <c r="BE510" s="96">
        <f>IF(O510="základní",K510,0)</f>
        <v>0</v>
      </c>
      <c r="BF510" s="96">
        <f>IF(O510="snížená",K510,0)</f>
        <v>0</v>
      </c>
      <c r="BG510" s="96">
        <f>IF(O510="zákl. přenesená",K510,0)</f>
        <v>0</v>
      </c>
      <c r="BH510" s="96">
        <f>IF(O510="sníž. přenesená",K510,0)</f>
        <v>0</v>
      </c>
      <c r="BI510" s="96">
        <f>IF(O510="nulová",K510,0)</f>
        <v>0</v>
      </c>
      <c r="BJ510" s="17" t="s">
        <v>80</v>
      </c>
      <c r="BK510" s="96">
        <f>ROUND(P510*H510,2)</f>
        <v>0</v>
      </c>
      <c r="BL510" s="17" t="s">
        <v>239</v>
      </c>
      <c r="BM510" s="95" t="s">
        <v>725</v>
      </c>
    </row>
    <row r="511" spans="1:65" s="13" customFormat="1">
      <c r="B511" s="219"/>
      <c r="C511" s="220"/>
      <c r="D511" s="221" t="s">
        <v>169</v>
      </c>
      <c r="E511" s="222" t="s">
        <v>1</v>
      </c>
      <c r="F511" s="223" t="s">
        <v>726</v>
      </c>
      <c r="G511" s="220"/>
      <c r="H511" s="224">
        <v>0.252</v>
      </c>
      <c r="I511" s="220"/>
      <c r="J511" s="220"/>
      <c r="K511" s="220"/>
      <c r="M511" s="97"/>
      <c r="N511" s="99"/>
      <c r="O511" s="100"/>
      <c r="P511" s="100"/>
      <c r="Q511" s="100"/>
      <c r="R511" s="100"/>
      <c r="S511" s="100"/>
      <c r="T511" s="100"/>
      <c r="U511" s="100"/>
      <c r="V511" s="100"/>
      <c r="W511" s="100"/>
      <c r="X511" s="101"/>
      <c r="AT511" s="98" t="s">
        <v>169</v>
      </c>
      <c r="AU511" s="98" t="s">
        <v>82</v>
      </c>
      <c r="AV511" s="13" t="s">
        <v>82</v>
      </c>
      <c r="AW511" s="13" t="s">
        <v>4</v>
      </c>
      <c r="AX511" s="13" t="s">
        <v>72</v>
      </c>
      <c r="AY511" s="98" t="s">
        <v>161</v>
      </c>
    </row>
    <row r="512" spans="1:65" s="14" customFormat="1">
      <c r="B512" s="225"/>
      <c r="C512" s="226"/>
      <c r="D512" s="221" t="s">
        <v>169</v>
      </c>
      <c r="E512" s="227" t="s">
        <v>1</v>
      </c>
      <c r="F512" s="228" t="s">
        <v>171</v>
      </c>
      <c r="G512" s="226"/>
      <c r="H512" s="229">
        <v>0.252</v>
      </c>
      <c r="I512" s="226"/>
      <c r="J512" s="226"/>
      <c r="K512" s="226"/>
      <c r="M512" s="102"/>
      <c r="N512" s="104"/>
      <c r="O512" s="105"/>
      <c r="P512" s="105"/>
      <c r="Q512" s="105"/>
      <c r="R512" s="105"/>
      <c r="S512" s="105"/>
      <c r="T512" s="105"/>
      <c r="U512" s="105"/>
      <c r="V512" s="105"/>
      <c r="W512" s="105"/>
      <c r="X512" s="106"/>
      <c r="AT512" s="103" t="s">
        <v>169</v>
      </c>
      <c r="AU512" s="103" t="s">
        <v>82</v>
      </c>
      <c r="AV512" s="14" t="s">
        <v>168</v>
      </c>
      <c r="AW512" s="14" t="s">
        <v>4</v>
      </c>
      <c r="AX512" s="14" t="s">
        <v>80</v>
      </c>
      <c r="AY512" s="103" t="s">
        <v>161</v>
      </c>
    </row>
    <row r="513" spans="1:65" s="2" customFormat="1" ht="33" customHeight="1">
      <c r="A513" s="21"/>
      <c r="B513" s="137"/>
      <c r="C513" s="213" t="s">
        <v>727</v>
      </c>
      <c r="D513" s="213" t="s">
        <v>164</v>
      </c>
      <c r="E513" s="214" t="s">
        <v>728</v>
      </c>
      <c r="F513" s="215" t="s">
        <v>729</v>
      </c>
      <c r="G513" s="216" t="s">
        <v>167</v>
      </c>
      <c r="H513" s="217">
        <v>223.02</v>
      </c>
      <c r="I513" s="218">
        <v>0</v>
      </c>
      <c r="J513" s="123"/>
      <c r="K513" s="218">
        <f>ROUND(P513*H513,2)</f>
        <v>0</v>
      </c>
      <c r="L513" s="89"/>
      <c r="M513" s="22"/>
      <c r="N513" s="90" t="s">
        <v>1</v>
      </c>
      <c r="O513" s="91" t="s">
        <v>35</v>
      </c>
      <c r="P513" s="92">
        <f>I513+J513</f>
        <v>0</v>
      </c>
      <c r="Q513" s="92">
        <f>ROUND(I513*H513,2)</f>
        <v>0</v>
      </c>
      <c r="R513" s="92">
        <f>ROUND(J513*H513,2)</f>
        <v>0</v>
      </c>
      <c r="S513" s="93">
        <v>0</v>
      </c>
      <c r="T513" s="93">
        <f>S513*H513</f>
        <v>0</v>
      </c>
      <c r="U513" s="93">
        <v>0</v>
      </c>
      <c r="V513" s="93">
        <f>U513*H513</f>
        <v>0</v>
      </c>
      <c r="W513" s="93">
        <v>0</v>
      </c>
      <c r="X513" s="94">
        <f>W513*H513</f>
        <v>0</v>
      </c>
      <c r="Y513" s="21"/>
      <c r="Z513" s="21"/>
      <c r="AA513" s="21"/>
      <c r="AB513" s="21"/>
      <c r="AC513" s="21"/>
      <c r="AD513" s="21"/>
      <c r="AE513" s="21"/>
      <c r="AR513" s="95" t="s">
        <v>239</v>
      </c>
      <c r="AT513" s="95" t="s">
        <v>164</v>
      </c>
      <c r="AU513" s="95" t="s">
        <v>82</v>
      </c>
      <c r="AY513" s="17" t="s">
        <v>161</v>
      </c>
      <c r="BE513" s="96">
        <f>IF(O513="základní",K513,0)</f>
        <v>0</v>
      </c>
      <c r="BF513" s="96">
        <f>IF(O513="snížená",K513,0)</f>
        <v>0</v>
      </c>
      <c r="BG513" s="96">
        <f>IF(O513="zákl. přenesená",K513,0)</f>
        <v>0</v>
      </c>
      <c r="BH513" s="96">
        <f>IF(O513="sníž. přenesená",K513,0)</f>
        <v>0</v>
      </c>
      <c r="BI513" s="96">
        <f>IF(O513="nulová",K513,0)</f>
        <v>0</v>
      </c>
      <c r="BJ513" s="17" t="s">
        <v>80</v>
      </c>
      <c r="BK513" s="96">
        <f>ROUND(P513*H513,2)</f>
        <v>0</v>
      </c>
      <c r="BL513" s="17" t="s">
        <v>239</v>
      </c>
      <c r="BM513" s="95" t="s">
        <v>730</v>
      </c>
    </row>
    <row r="514" spans="1:65" s="15" customFormat="1">
      <c r="B514" s="230"/>
      <c r="C514" s="231"/>
      <c r="D514" s="221" t="s">
        <v>169</v>
      </c>
      <c r="E514" s="232" t="s">
        <v>1</v>
      </c>
      <c r="F514" s="233" t="s">
        <v>720</v>
      </c>
      <c r="G514" s="231"/>
      <c r="H514" s="232" t="s">
        <v>1</v>
      </c>
      <c r="I514" s="231"/>
      <c r="J514" s="231"/>
      <c r="K514" s="231"/>
      <c r="M514" s="107"/>
      <c r="N514" s="109"/>
      <c r="O514" s="110"/>
      <c r="P514" s="110"/>
      <c r="Q514" s="110"/>
      <c r="R514" s="110"/>
      <c r="S514" s="110"/>
      <c r="T514" s="110"/>
      <c r="U514" s="110"/>
      <c r="V514" s="110"/>
      <c r="W514" s="110"/>
      <c r="X514" s="111"/>
      <c r="AT514" s="108" t="s">
        <v>169</v>
      </c>
      <c r="AU514" s="108" t="s">
        <v>82</v>
      </c>
      <c r="AV514" s="15" t="s">
        <v>80</v>
      </c>
      <c r="AW514" s="15" t="s">
        <v>4</v>
      </c>
      <c r="AX514" s="15" t="s">
        <v>72</v>
      </c>
      <c r="AY514" s="108" t="s">
        <v>161</v>
      </c>
    </row>
    <row r="515" spans="1:65" s="13" customFormat="1">
      <c r="B515" s="219"/>
      <c r="C515" s="220"/>
      <c r="D515" s="221" t="s">
        <v>169</v>
      </c>
      <c r="E515" s="222" t="s">
        <v>1</v>
      </c>
      <c r="F515" s="223" t="s">
        <v>721</v>
      </c>
      <c r="G515" s="220"/>
      <c r="H515" s="224">
        <v>223.02</v>
      </c>
      <c r="I515" s="220"/>
      <c r="J515" s="220"/>
      <c r="K515" s="220"/>
      <c r="M515" s="97"/>
      <c r="N515" s="99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AT515" s="98" t="s">
        <v>169</v>
      </c>
      <c r="AU515" s="98" t="s">
        <v>82</v>
      </c>
      <c r="AV515" s="13" t="s">
        <v>82</v>
      </c>
      <c r="AW515" s="13" t="s">
        <v>4</v>
      </c>
      <c r="AX515" s="13" t="s">
        <v>72</v>
      </c>
      <c r="AY515" s="98" t="s">
        <v>161</v>
      </c>
    </row>
    <row r="516" spans="1:65" s="14" customFormat="1">
      <c r="B516" s="225"/>
      <c r="C516" s="226"/>
      <c r="D516" s="221" t="s">
        <v>169</v>
      </c>
      <c r="E516" s="227" t="s">
        <v>1</v>
      </c>
      <c r="F516" s="228" t="s">
        <v>171</v>
      </c>
      <c r="G516" s="226"/>
      <c r="H516" s="229">
        <v>223.02</v>
      </c>
      <c r="I516" s="226"/>
      <c r="J516" s="226"/>
      <c r="K516" s="226"/>
      <c r="M516" s="102"/>
      <c r="N516" s="104"/>
      <c r="O516" s="105"/>
      <c r="P516" s="105"/>
      <c r="Q516" s="105"/>
      <c r="R516" s="105"/>
      <c r="S516" s="105"/>
      <c r="T516" s="105"/>
      <c r="U516" s="105"/>
      <c r="V516" s="105"/>
      <c r="W516" s="105"/>
      <c r="X516" s="106"/>
      <c r="AT516" s="103" t="s">
        <v>169</v>
      </c>
      <c r="AU516" s="103" t="s">
        <v>82</v>
      </c>
      <c r="AV516" s="14" t="s">
        <v>168</v>
      </c>
      <c r="AW516" s="14" t="s">
        <v>4</v>
      </c>
      <c r="AX516" s="14" t="s">
        <v>80</v>
      </c>
      <c r="AY516" s="103" t="s">
        <v>161</v>
      </c>
    </row>
    <row r="517" spans="1:65" s="2" customFormat="1" ht="49.15" customHeight="1">
      <c r="A517" s="21"/>
      <c r="B517" s="137"/>
      <c r="C517" s="235" t="s">
        <v>369</v>
      </c>
      <c r="D517" s="235" t="s">
        <v>548</v>
      </c>
      <c r="E517" s="236" t="s">
        <v>731</v>
      </c>
      <c r="F517" s="237" t="s">
        <v>732</v>
      </c>
      <c r="G517" s="238" t="s">
        <v>167</v>
      </c>
      <c r="H517" s="239">
        <v>259.93</v>
      </c>
      <c r="I517" s="123"/>
      <c r="J517" s="240"/>
      <c r="K517" s="241">
        <f>ROUND(P517*H517,2)</f>
        <v>0</v>
      </c>
      <c r="L517" s="115"/>
      <c r="M517" s="116"/>
      <c r="N517" s="117" t="s">
        <v>1</v>
      </c>
      <c r="O517" s="91" t="s">
        <v>35</v>
      </c>
      <c r="P517" s="92">
        <f>I517+J517</f>
        <v>0</v>
      </c>
      <c r="Q517" s="92">
        <f>ROUND(I517*H517,2)</f>
        <v>0</v>
      </c>
      <c r="R517" s="92">
        <f>ROUND(J517*H517,2)</f>
        <v>0</v>
      </c>
      <c r="S517" s="93">
        <v>0</v>
      </c>
      <c r="T517" s="93">
        <f>S517*H517</f>
        <v>0</v>
      </c>
      <c r="U517" s="93">
        <v>0</v>
      </c>
      <c r="V517" s="93">
        <f>U517*H517</f>
        <v>0</v>
      </c>
      <c r="W517" s="93">
        <v>0</v>
      </c>
      <c r="X517" s="94">
        <f>W517*H517</f>
        <v>0</v>
      </c>
      <c r="Y517" s="21"/>
      <c r="Z517" s="21"/>
      <c r="AA517" s="21"/>
      <c r="AB517" s="21"/>
      <c r="AC517" s="21"/>
      <c r="AD517" s="21"/>
      <c r="AE517" s="21"/>
      <c r="AR517" s="95" t="s">
        <v>286</v>
      </c>
      <c r="AT517" s="95" t="s">
        <v>548</v>
      </c>
      <c r="AU517" s="95" t="s">
        <v>82</v>
      </c>
      <c r="AY517" s="17" t="s">
        <v>161</v>
      </c>
      <c r="BE517" s="96">
        <f>IF(O517="základní",K517,0)</f>
        <v>0</v>
      </c>
      <c r="BF517" s="96">
        <f>IF(O517="snížená",K517,0)</f>
        <v>0</v>
      </c>
      <c r="BG517" s="96">
        <f>IF(O517="zákl. přenesená",K517,0)</f>
        <v>0</v>
      </c>
      <c r="BH517" s="96">
        <f>IF(O517="sníž. přenesená",K517,0)</f>
        <v>0</v>
      </c>
      <c r="BI517" s="96">
        <f>IF(O517="nulová",K517,0)</f>
        <v>0</v>
      </c>
      <c r="BJ517" s="17" t="s">
        <v>80</v>
      </c>
      <c r="BK517" s="96">
        <f>ROUND(P517*H517,2)</f>
        <v>0</v>
      </c>
      <c r="BL517" s="17" t="s">
        <v>239</v>
      </c>
      <c r="BM517" s="95" t="s">
        <v>733</v>
      </c>
    </row>
    <row r="518" spans="1:65" s="13" customFormat="1">
      <c r="B518" s="219"/>
      <c r="C518" s="220"/>
      <c r="D518" s="221" t="s">
        <v>169</v>
      </c>
      <c r="E518" s="222" t="s">
        <v>1</v>
      </c>
      <c r="F518" s="223" t="s">
        <v>734</v>
      </c>
      <c r="G518" s="220"/>
      <c r="H518" s="224">
        <v>259.93</v>
      </c>
      <c r="I518" s="220"/>
      <c r="J518" s="220"/>
      <c r="K518" s="220"/>
      <c r="M518" s="97"/>
      <c r="N518" s="99"/>
      <c r="O518" s="100"/>
      <c r="P518" s="100"/>
      <c r="Q518" s="100"/>
      <c r="R518" s="100"/>
      <c r="S518" s="100"/>
      <c r="T518" s="100"/>
      <c r="U518" s="100"/>
      <c r="V518" s="100"/>
      <c r="W518" s="100"/>
      <c r="X518" s="101"/>
      <c r="AT518" s="98" t="s">
        <v>169</v>
      </c>
      <c r="AU518" s="98" t="s">
        <v>82</v>
      </c>
      <c r="AV518" s="13" t="s">
        <v>82</v>
      </c>
      <c r="AW518" s="13" t="s">
        <v>4</v>
      </c>
      <c r="AX518" s="13" t="s">
        <v>72</v>
      </c>
      <c r="AY518" s="98" t="s">
        <v>161</v>
      </c>
    </row>
    <row r="519" spans="1:65" s="14" customFormat="1">
      <c r="B519" s="225"/>
      <c r="C519" s="226"/>
      <c r="D519" s="221" t="s">
        <v>169</v>
      </c>
      <c r="E519" s="227" t="s">
        <v>1</v>
      </c>
      <c r="F519" s="228" t="s">
        <v>171</v>
      </c>
      <c r="G519" s="226"/>
      <c r="H519" s="229">
        <v>259.93</v>
      </c>
      <c r="I519" s="226"/>
      <c r="J519" s="226"/>
      <c r="K519" s="226"/>
      <c r="M519" s="102"/>
      <c r="N519" s="104"/>
      <c r="O519" s="105"/>
      <c r="P519" s="105"/>
      <c r="Q519" s="105"/>
      <c r="R519" s="105"/>
      <c r="S519" s="105"/>
      <c r="T519" s="105"/>
      <c r="U519" s="105"/>
      <c r="V519" s="105"/>
      <c r="W519" s="105"/>
      <c r="X519" s="106"/>
      <c r="AT519" s="103" t="s">
        <v>169</v>
      </c>
      <c r="AU519" s="103" t="s">
        <v>82</v>
      </c>
      <c r="AV519" s="14" t="s">
        <v>168</v>
      </c>
      <c r="AW519" s="14" t="s">
        <v>4</v>
      </c>
      <c r="AX519" s="14" t="s">
        <v>80</v>
      </c>
      <c r="AY519" s="103" t="s">
        <v>161</v>
      </c>
    </row>
    <row r="520" spans="1:65" s="2" customFormat="1" ht="24.2" customHeight="1">
      <c r="A520" s="21"/>
      <c r="B520" s="137"/>
      <c r="C520" s="213" t="s">
        <v>735</v>
      </c>
      <c r="D520" s="213" t="s">
        <v>164</v>
      </c>
      <c r="E520" s="214" t="s">
        <v>736</v>
      </c>
      <c r="F520" s="215" t="s">
        <v>737</v>
      </c>
      <c r="G520" s="216" t="s">
        <v>167</v>
      </c>
      <c r="H520" s="217">
        <v>1668.64</v>
      </c>
      <c r="I520" s="123"/>
      <c r="J520" s="123"/>
      <c r="K520" s="218">
        <f>ROUND(P520*H520,2)</f>
        <v>0</v>
      </c>
      <c r="L520" s="89"/>
      <c r="M520" s="22"/>
      <c r="N520" s="90" t="s">
        <v>1</v>
      </c>
      <c r="O520" s="91" t="s">
        <v>35</v>
      </c>
      <c r="P520" s="92">
        <f>I520+J520</f>
        <v>0</v>
      </c>
      <c r="Q520" s="92">
        <f>ROUND(I520*H520,2)</f>
        <v>0</v>
      </c>
      <c r="R520" s="92">
        <f>ROUND(J520*H520,2)</f>
        <v>0</v>
      </c>
      <c r="S520" s="93">
        <v>0</v>
      </c>
      <c r="T520" s="93">
        <f>S520*H520</f>
        <v>0</v>
      </c>
      <c r="U520" s="93">
        <v>0</v>
      </c>
      <c r="V520" s="93">
        <f>U520*H520</f>
        <v>0</v>
      </c>
      <c r="W520" s="93">
        <v>0</v>
      </c>
      <c r="X520" s="94">
        <f>W520*H520</f>
        <v>0</v>
      </c>
      <c r="Y520" s="21"/>
      <c r="Z520" s="21"/>
      <c r="AA520" s="21"/>
      <c r="AB520" s="21"/>
      <c r="AC520" s="21"/>
      <c r="AD520" s="21"/>
      <c r="AE520" s="21"/>
      <c r="AR520" s="95" t="s">
        <v>239</v>
      </c>
      <c r="AT520" s="95" t="s">
        <v>164</v>
      </c>
      <c r="AU520" s="95" t="s">
        <v>82</v>
      </c>
      <c r="AY520" s="17" t="s">
        <v>161</v>
      </c>
      <c r="BE520" s="96">
        <f>IF(O520="základní",K520,0)</f>
        <v>0</v>
      </c>
      <c r="BF520" s="96">
        <f>IF(O520="snížená",K520,0)</f>
        <v>0</v>
      </c>
      <c r="BG520" s="96">
        <f>IF(O520="zákl. přenesená",K520,0)</f>
        <v>0</v>
      </c>
      <c r="BH520" s="96">
        <f>IF(O520="sníž. přenesená",K520,0)</f>
        <v>0</v>
      </c>
      <c r="BI520" s="96">
        <f>IF(O520="nulová",K520,0)</f>
        <v>0</v>
      </c>
      <c r="BJ520" s="17" t="s">
        <v>80</v>
      </c>
      <c r="BK520" s="96">
        <f>ROUND(P520*H520,2)</f>
        <v>0</v>
      </c>
      <c r="BL520" s="17" t="s">
        <v>239</v>
      </c>
      <c r="BM520" s="95" t="s">
        <v>738</v>
      </c>
    </row>
    <row r="521" spans="1:65" s="15" customFormat="1">
      <c r="B521" s="230"/>
      <c r="C521" s="231"/>
      <c r="D521" s="221" t="s">
        <v>169</v>
      </c>
      <c r="E521" s="232" t="s">
        <v>1</v>
      </c>
      <c r="F521" s="233" t="s">
        <v>720</v>
      </c>
      <c r="G521" s="231"/>
      <c r="H521" s="232" t="s">
        <v>1</v>
      </c>
      <c r="I521" s="231"/>
      <c r="J521" s="231"/>
      <c r="K521" s="231"/>
      <c r="M521" s="107"/>
      <c r="N521" s="109"/>
      <c r="O521" s="110"/>
      <c r="P521" s="110"/>
      <c r="Q521" s="110"/>
      <c r="R521" s="110"/>
      <c r="S521" s="110"/>
      <c r="T521" s="110"/>
      <c r="U521" s="110"/>
      <c r="V521" s="110"/>
      <c r="W521" s="110"/>
      <c r="X521" s="111"/>
      <c r="AT521" s="108" t="s">
        <v>169</v>
      </c>
      <c r="AU521" s="108" t="s">
        <v>82</v>
      </c>
      <c r="AV521" s="15" t="s">
        <v>80</v>
      </c>
      <c r="AW521" s="15" t="s">
        <v>4</v>
      </c>
      <c r="AX521" s="15" t="s">
        <v>72</v>
      </c>
      <c r="AY521" s="108" t="s">
        <v>161</v>
      </c>
    </row>
    <row r="522" spans="1:65" s="13" customFormat="1">
      <c r="B522" s="219"/>
      <c r="C522" s="220"/>
      <c r="D522" s="221" t="s">
        <v>169</v>
      </c>
      <c r="E522" s="222" t="s">
        <v>1</v>
      </c>
      <c r="F522" s="223" t="s">
        <v>739</v>
      </c>
      <c r="G522" s="220"/>
      <c r="H522" s="224">
        <v>446.04</v>
      </c>
      <c r="I522" s="220"/>
      <c r="J522" s="220"/>
      <c r="K522" s="220"/>
      <c r="M522" s="97"/>
      <c r="N522" s="99"/>
      <c r="O522" s="100"/>
      <c r="P522" s="100"/>
      <c r="Q522" s="100"/>
      <c r="R522" s="100"/>
      <c r="S522" s="100"/>
      <c r="T522" s="100"/>
      <c r="U522" s="100"/>
      <c r="V522" s="100"/>
      <c r="W522" s="100"/>
      <c r="X522" s="101"/>
      <c r="AT522" s="98" t="s">
        <v>169</v>
      </c>
      <c r="AU522" s="98" t="s">
        <v>82</v>
      </c>
      <c r="AV522" s="13" t="s">
        <v>82</v>
      </c>
      <c r="AW522" s="13" t="s">
        <v>4</v>
      </c>
      <c r="AX522" s="13" t="s">
        <v>72</v>
      </c>
      <c r="AY522" s="98" t="s">
        <v>161</v>
      </c>
    </row>
    <row r="523" spans="1:65" s="15" customFormat="1">
      <c r="B523" s="230"/>
      <c r="C523" s="231"/>
      <c r="D523" s="221" t="s">
        <v>169</v>
      </c>
      <c r="E523" s="232" t="s">
        <v>1</v>
      </c>
      <c r="F523" s="233" t="s">
        <v>722</v>
      </c>
      <c r="G523" s="231"/>
      <c r="H523" s="232" t="s">
        <v>1</v>
      </c>
      <c r="I523" s="231"/>
      <c r="J523" s="231"/>
      <c r="K523" s="231"/>
      <c r="M523" s="107"/>
      <c r="N523" s="109"/>
      <c r="O523" s="110"/>
      <c r="P523" s="110"/>
      <c r="Q523" s="110"/>
      <c r="R523" s="110"/>
      <c r="S523" s="110"/>
      <c r="T523" s="110"/>
      <c r="U523" s="110"/>
      <c r="V523" s="110"/>
      <c r="W523" s="110"/>
      <c r="X523" s="111"/>
      <c r="AT523" s="108" t="s">
        <v>169</v>
      </c>
      <c r="AU523" s="108" t="s">
        <v>82</v>
      </c>
      <c r="AV523" s="15" t="s">
        <v>80</v>
      </c>
      <c r="AW523" s="15" t="s">
        <v>4</v>
      </c>
      <c r="AX523" s="15" t="s">
        <v>72</v>
      </c>
      <c r="AY523" s="108" t="s">
        <v>161</v>
      </c>
    </row>
    <row r="524" spans="1:65" s="13" customFormat="1">
      <c r="B524" s="219"/>
      <c r="C524" s="220"/>
      <c r="D524" s="221" t="s">
        <v>169</v>
      </c>
      <c r="E524" s="222" t="s">
        <v>1</v>
      </c>
      <c r="F524" s="223" t="s">
        <v>740</v>
      </c>
      <c r="G524" s="220"/>
      <c r="H524" s="224">
        <v>1126.5999999999999</v>
      </c>
      <c r="I524" s="220"/>
      <c r="J524" s="220"/>
      <c r="K524" s="220"/>
      <c r="M524" s="97"/>
      <c r="N524" s="99"/>
      <c r="O524" s="100"/>
      <c r="P524" s="100"/>
      <c r="Q524" s="100"/>
      <c r="R524" s="100"/>
      <c r="S524" s="100"/>
      <c r="T524" s="100"/>
      <c r="U524" s="100"/>
      <c r="V524" s="100"/>
      <c r="W524" s="100"/>
      <c r="X524" s="101"/>
      <c r="AT524" s="98" t="s">
        <v>169</v>
      </c>
      <c r="AU524" s="98" t="s">
        <v>82</v>
      </c>
      <c r="AV524" s="13" t="s">
        <v>82</v>
      </c>
      <c r="AW524" s="13" t="s">
        <v>4</v>
      </c>
      <c r="AX524" s="13" t="s">
        <v>72</v>
      </c>
      <c r="AY524" s="98" t="s">
        <v>161</v>
      </c>
    </row>
    <row r="525" spans="1:65" s="15" customFormat="1">
      <c r="B525" s="230"/>
      <c r="C525" s="231"/>
      <c r="D525" s="221" t="s">
        <v>169</v>
      </c>
      <c r="E525" s="232" t="s">
        <v>1</v>
      </c>
      <c r="F525" s="233" t="s">
        <v>664</v>
      </c>
      <c r="G525" s="231"/>
      <c r="H525" s="232" t="s">
        <v>1</v>
      </c>
      <c r="I525" s="231"/>
      <c r="J525" s="231"/>
      <c r="K525" s="231"/>
      <c r="M525" s="107"/>
      <c r="N525" s="109"/>
      <c r="O525" s="110"/>
      <c r="P525" s="110"/>
      <c r="Q525" s="110"/>
      <c r="R525" s="110"/>
      <c r="S525" s="110"/>
      <c r="T525" s="110"/>
      <c r="U525" s="110"/>
      <c r="V525" s="110"/>
      <c r="W525" s="110"/>
      <c r="X525" s="111"/>
      <c r="AT525" s="108" t="s">
        <v>169</v>
      </c>
      <c r="AU525" s="108" t="s">
        <v>82</v>
      </c>
      <c r="AV525" s="15" t="s">
        <v>80</v>
      </c>
      <c r="AW525" s="15" t="s">
        <v>4</v>
      </c>
      <c r="AX525" s="15" t="s">
        <v>72</v>
      </c>
      <c r="AY525" s="108" t="s">
        <v>161</v>
      </c>
    </row>
    <row r="526" spans="1:65" s="13" customFormat="1">
      <c r="B526" s="219"/>
      <c r="C526" s="220"/>
      <c r="D526" s="221" t="s">
        <v>169</v>
      </c>
      <c r="E526" s="222" t="s">
        <v>1</v>
      </c>
      <c r="F526" s="223" t="s">
        <v>741</v>
      </c>
      <c r="G526" s="220"/>
      <c r="H526" s="224">
        <v>96</v>
      </c>
      <c r="I526" s="220"/>
      <c r="J526" s="220"/>
      <c r="K526" s="220"/>
      <c r="M526" s="97"/>
      <c r="N526" s="99"/>
      <c r="O526" s="100"/>
      <c r="P526" s="100"/>
      <c r="Q526" s="100"/>
      <c r="R526" s="100"/>
      <c r="S526" s="100"/>
      <c r="T526" s="100"/>
      <c r="U526" s="100"/>
      <c r="V526" s="100"/>
      <c r="W526" s="100"/>
      <c r="X526" s="101"/>
      <c r="AT526" s="98" t="s">
        <v>169</v>
      </c>
      <c r="AU526" s="98" t="s">
        <v>82</v>
      </c>
      <c r="AV526" s="13" t="s">
        <v>82</v>
      </c>
      <c r="AW526" s="13" t="s">
        <v>4</v>
      </c>
      <c r="AX526" s="13" t="s">
        <v>72</v>
      </c>
      <c r="AY526" s="98" t="s">
        <v>161</v>
      </c>
    </row>
    <row r="527" spans="1:65" s="14" customFormat="1">
      <c r="B527" s="225"/>
      <c r="C527" s="226"/>
      <c r="D527" s="221" t="s">
        <v>169</v>
      </c>
      <c r="E527" s="227" t="s">
        <v>1</v>
      </c>
      <c r="F527" s="228" t="s">
        <v>171</v>
      </c>
      <c r="G527" s="226"/>
      <c r="H527" s="229">
        <v>1668.6399999999999</v>
      </c>
      <c r="I527" s="226"/>
      <c r="J527" s="226"/>
      <c r="K527" s="226"/>
      <c r="M527" s="102"/>
      <c r="N527" s="104"/>
      <c r="O527" s="105"/>
      <c r="P527" s="105"/>
      <c r="Q527" s="105"/>
      <c r="R527" s="105"/>
      <c r="S527" s="105"/>
      <c r="T527" s="105"/>
      <c r="U527" s="105"/>
      <c r="V527" s="105"/>
      <c r="W527" s="105"/>
      <c r="X527" s="106"/>
      <c r="AT527" s="103" t="s">
        <v>169</v>
      </c>
      <c r="AU527" s="103" t="s">
        <v>82</v>
      </c>
      <c r="AV527" s="14" t="s">
        <v>168</v>
      </c>
      <c r="AW527" s="14" t="s">
        <v>4</v>
      </c>
      <c r="AX527" s="14" t="s">
        <v>80</v>
      </c>
      <c r="AY527" s="103" t="s">
        <v>161</v>
      </c>
    </row>
    <row r="528" spans="1:65" s="2" customFormat="1" ht="49.15" customHeight="1">
      <c r="A528" s="21"/>
      <c r="B528" s="137"/>
      <c r="C528" s="235" t="s">
        <v>374</v>
      </c>
      <c r="D528" s="235" t="s">
        <v>548</v>
      </c>
      <c r="E528" s="236" t="s">
        <v>742</v>
      </c>
      <c r="F528" s="237" t="s">
        <v>743</v>
      </c>
      <c r="G528" s="238" t="s">
        <v>167</v>
      </c>
      <c r="H528" s="239">
        <v>916.45600000000002</v>
      </c>
      <c r="I528" s="123"/>
      <c r="J528" s="240"/>
      <c r="K528" s="241">
        <f>ROUND(P528*H528,2)</f>
        <v>0</v>
      </c>
      <c r="L528" s="115"/>
      <c r="M528" s="116"/>
      <c r="N528" s="117" t="s">
        <v>1</v>
      </c>
      <c r="O528" s="91" t="s">
        <v>35</v>
      </c>
      <c r="P528" s="92">
        <f>I528+J528</f>
        <v>0</v>
      </c>
      <c r="Q528" s="92">
        <f>ROUND(I528*H528,2)</f>
        <v>0</v>
      </c>
      <c r="R528" s="92">
        <f>ROUND(J528*H528,2)</f>
        <v>0</v>
      </c>
      <c r="S528" s="93">
        <v>0</v>
      </c>
      <c r="T528" s="93">
        <f>S528*H528</f>
        <v>0</v>
      </c>
      <c r="U528" s="93">
        <v>0</v>
      </c>
      <c r="V528" s="93">
        <f>U528*H528</f>
        <v>0</v>
      </c>
      <c r="W528" s="93">
        <v>0</v>
      </c>
      <c r="X528" s="94">
        <f>W528*H528</f>
        <v>0</v>
      </c>
      <c r="Y528" s="21"/>
      <c r="Z528" s="21"/>
      <c r="AA528" s="21"/>
      <c r="AB528" s="21"/>
      <c r="AC528" s="21"/>
      <c r="AD528" s="21"/>
      <c r="AE528" s="21"/>
      <c r="AR528" s="95" t="s">
        <v>286</v>
      </c>
      <c r="AT528" s="95" t="s">
        <v>548</v>
      </c>
      <c r="AU528" s="95" t="s">
        <v>82</v>
      </c>
      <c r="AY528" s="17" t="s">
        <v>161</v>
      </c>
      <c r="BE528" s="96">
        <f>IF(O528="základní",K528,0)</f>
        <v>0</v>
      </c>
      <c r="BF528" s="96">
        <f>IF(O528="snížená",K528,0)</f>
        <v>0</v>
      </c>
      <c r="BG528" s="96">
        <f>IF(O528="zákl. přenesená",K528,0)</f>
        <v>0</v>
      </c>
      <c r="BH528" s="96">
        <f>IF(O528="sníž. přenesená",K528,0)</f>
        <v>0</v>
      </c>
      <c r="BI528" s="96">
        <f>IF(O528="nulová",K528,0)</f>
        <v>0</v>
      </c>
      <c r="BJ528" s="17" t="s">
        <v>80</v>
      </c>
      <c r="BK528" s="96">
        <f>ROUND(P528*H528,2)</f>
        <v>0</v>
      </c>
      <c r="BL528" s="17" t="s">
        <v>239</v>
      </c>
      <c r="BM528" s="95" t="s">
        <v>744</v>
      </c>
    </row>
    <row r="529" spans="1:65" s="15" customFormat="1">
      <c r="B529" s="230"/>
      <c r="C529" s="231"/>
      <c r="D529" s="221" t="s">
        <v>169</v>
      </c>
      <c r="E529" s="232" t="s">
        <v>1</v>
      </c>
      <c r="F529" s="233" t="s">
        <v>720</v>
      </c>
      <c r="G529" s="231"/>
      <c r="H529" s="232" t="s">
        <v>1</v>
      </c>
      <c r="I529" s="231"/>
      <c r="J529" s="231"/>
      <c r="K529" s="231"/>
      <c r="M529" s="107"/>
      <c r="N529" s="109"/>
      <c r="O529" s="110"/>
      <c r="P529" s="110"/>
      <c r="Q529" s="110"/>
      <c r="R529" s="110"/>
      <c r="S529" s="110"/>
      <c r="T529" s="110"/>
      <c r="U529" s="110"/>
      <c r="V529" s="110"/>
      <c r="W529" s="110"/>
      <c r="X529" s="111"/>
      <c r="AT529" s="108" t="s">
        <v>169</v>
      </c>
      <c r="AU529" s="108" t="s">
        <v>82</v>
      </c>
      <c r="AV529" s="15" t="s">
        <v>80</v>
      </c>
      <c r="AW529" s="15" t="s">
        <v>4</v>
      </c>
      <c r="AX529" s="15" t="s">
        <v>72</v>
      </c>
      <c r="AY529" s="108" t="s">
        <v>161</v>
      </c>
    </row>
    <row r="530" spans="1:65" s="13" customFormat="1">
      <c r="B530" s="219"/>
      <c r="C530" s="220"/>
      <c r="D530" s="221" t="s">
        <v>169</v>
      </c>
      <c r="E530" s="222" t="s">
        <v>1</v>
      </c>
      <c r="F530" s="223" t="s">
        <v>721</v>
      </c>
      <c r="G530" s="220"/>
      <c r="H530" s="224">
        <v>223.02</v>
      </c>
      <c r="I530" s="220"/>
      <c r="J530" s="220"/>
      <c r="K530" s="220"/>
      <c r="M530" s="97"/>
      <c r="N530" s="99"/>
      <c r="O530" s="100"/>
      <c r="P530" s="100"/>
      <c r="Q530" s="100"/>
      <c r="R530" s="100"/>
      <c r="S530" s="100"/>
      <c r="T530" s="100"/>
      <c r="U530" s="100"/>
      <c r="V530" s="100"/>
      <c r="W530" s="100"/>
      <c r="X530" s="101"/>
      <c r="AT530" s="98" t="s">
        <v>169</v>
      </c>
      <c r="AU530" s="98" t="s">
        <v>82</v>
      </c>
      <c r="AV530" s="13" t="s">
        <v>82</v>
      </c>
      <c r="AW530" s="13" t="s">
        <v>4</v>
      </c>
      <c r="AX530" s="13" t="s">
        <v>72</v>
      </c>
      <c r="AY530" s="98" t="s">
        <v>161</v>
      </c>
    </row>
    <row r="531" spans="1:65" s="15" customFormat="1">
      <c r="B531" s="230"/>
      <c r="C531" s="231"/>
      <c r="D531" s="221" t="s">
        <v>169</v>
      </c>
      <c r="E531" s="232" t="s">
        <v>1</v>
      </c>
      <c r="F531" s="233" t="s">
        <v>722</v>
      </c>
      <c r="G531" s="231"/>
      <c r="H531" s="232" t="s">
        <v>1</v>
      </c>
      <c r="I531" s="231"/>
      <c r="J531" s="231"/>
      <c r="K531" s="231"/>
      <c r="M531" s="107"/>
      <c r="N531" s="109"/>
      <c r="O531" s="110"/>
      <c r="P531" s="110"/>
      <c r="Q531" s="110"/>
      <c r="R531" s="110"/>
      <c r="S531" s="110"/>
      <c r="T531" s="110"/>
      <c r="U531" s="110"/>
      <c r="V531" s="110"/>
      <c r="W531" s="110"/>
      <c r="X531" s="111"/>
      <c r="AT531" s="108" t="s">
        <v>169</v>
      </c>
      <c r="AU531" s="108" t="s">
        <v>82</v>
      </c>
      <c r="AV531" s="15" t="s">
        <v>80</v>
      </c>
      <c r="AW531" s="15" t="s">
        <v>4</v>
      </c>
      <c r="AX531" s="15" t="s">
        <v>72</v>
      </c>
      <c r="AY531" s="108" t="s">
        <v>161</v>
      </c>
    </row>
    <row r="532" spans="1:65" s="13" customFormat="1">
      <c r="B532" s="219"/>
      <c r="C532" s="220"/>
      <c r="D532" s="221" t="s">
        <v>169</v>
      </c>
      <c r="E532" s="222" t="s">
        <v>1</v>
      </c>
      <c r="F532" s="223" t="s">
        <v>340</v>
      </c>
      <c r="G532" s="220"/>
      <c r="H532" s="224">
        <v>563.29999999999995</v>
      </c>
      <c r="I532" s="220"/>
      <c r="J532" s="220"/>
      <c r="K532" s="220"/>
      <c r="M532" s="97"/>
      <c r="N532" s="99"/>
      <c r="O532" s="100"/>
      <c r="P532" s="100"/>
      <c r="Q532" s="100"/>
      <c r="R532" s="100"/>
      <c r="S532" s="100"/>
      <c r="T532" s="100"/>
      <c r="U532" s="100"/>
      <c r="V532" s="100"/>
      <c r="W532" s="100"/>
      <c r="X532" s="101"/>
      <c r="AT532" s="98" t="s">
        <v>169</v>
      </c>
      <c r="AU532" s="98" t="s">
        <v>82</v>
      </c>
      <c r="AV532" s="13" t="s">
        <v>82</v>
      </c>
      <c r="AW532" s="13" t="s">
        <v>4</v>
      </c>
      <c r="AX532" s="13" t="s">
        <v>72</v>
      </c>
      <c r="AY532" s="98" t="s">
        <v>161</v>
      </c>
    </row>
    <row r="533" spans="1:65" s="14" customFormat="1">
      <c r="B533" s="225"/>
      <c r="C533" s="226"/>
      <c r="D533" s="221" t="s">
        <v>169</v>
      </c>
      <c r="E533" s="227" t="s">
        <v>1</v>
      </c>
      <c r="F533" s="228" t="s">
        <v>171</v>
      </c>
      <c r="G533" s="226"/>
      <c r="H533" s="229">
        <v>786.31999999999994</v>
      </c>
      <c r="I533" s="226"/>
      <c r="J533" s="226"/>
      <c r="K533" s="226"/>
      <c r="M533" s="102"/>
      <c r="N533" s="104"/>
      <c r="O533" s="105"/>
      <c r="P533" s="105"/>
      <c r="Q533" s="105"/>
      <c r="R533" s="105"/>
      <c r="S533" s="105"/>
      <c r="T533" s="105"/>
      <c r="U533" s="105"/>
      <c r="V533" s="105"/>
      <c r="W533" s="105"/>
      <c r="X533" s="106"/>
      <c r="AT533" s="103" t="s">
        <v>169</v>
      </c>
      <c r="AU533" s="103" t="s">
        <v>82</v>
      </c>
      <c r="AV533" s="14" t="s">
        <v>168</v>
      </c>
      <c r="AW533" s="14" t="s">
        <v>4</v>
      </c>
      <c r="AX533" s="14" t="s">
        <v>72</v>
      </c>
      <c r="AY533" s="103" t="s">
        <v>161</v>
      </c>
    </row>
    <row r="534" spans="1:65" s="13" customFormat="1">
      <c r="B534" s="219"/>
      <c r="C534" s="220"/>
      <c r="D534" s="221" t="s">
        <v>169</v>
      </c>
      <c r="E534" s="222" t="s">
        <v>1</v>
      </c>
      <c r="F534" s="223" t="s">
        <v>745</v>
      </c>
      <c r="G534" s="220"/>
      <c r="H534" s="224">
        <v>916.45600000000002</v>
      </c>
      <c r="I534" s="220"/>
      <c r="J534" s="220"/>
      <c r="K534" s="220"/>
      <c r="M534" s="97"/>
      <c r="N534" s="99"/>
      <c r="O534" s="100"/>
      <c r="P534" s="100"/>
      <c r="Q534" s="100"/>
      <c r="R534" s="100"/>
      <c r="S534" s="100"/>
      <c r="T534" s="100"/>
      <c r="U534" s="100"/>
      <c r="V534" s="100"/>
      <c r="W534" s="100"/>
      <c r="X534" s="101"/>
      <c r="AT534" s="98" t="s">
        <v>169</v>
      </c>
      <c r="AU534" s="98" t="s">
        <v>82</v>
      </c>
      <c r="AV534" s="13" t="s">
        <v>82</v>
      </c>
      <c r="AW534" s="13" t="s">
        <v>4</v>
      </c>
      <c r="AX534" s="13" t="s">
        <v>72</v>
      </c>
      <c r="AY534" s="98" t="s">
        <v>161</v>
      </c>
    </row>
    <row r="535" spans="1:65" s="14" customFormat="1">
      <c r="B535" s="225"/>
      <c r="C535" s="226"/>
      <c r="D535" s="221" t="s">
        <v>169</v>
      </c>
      <c r="E535" s="227" t="s">
        <v>1</v>
      </c>
      <c r="F535" s="228" t="s">
        <v>171</v>
      </c>
      <c r="G535" s="226"/>
      <c r="H535" s="229">
        <v>916.45600000000002</v>
      </c>
      <c r="I535" s="226"/>
      <c r="J535" s="226"/>
      <c r="K535" s="226"/>
      <c r="M535" s="102"/>
      <c r="N535" s="104"/>
      <c r="O535" s="105"/>
      <c r="P535" s="105"/>
      <c r="Q535" s="105"/>
      <c r="R535" s="105"/>
      <c r="S535" s="105"/>
      <c r="T535" s="105"/>
      <c r="U535" s="105"/>
      <c r="V535" s="105"/>
      <c r="W535" s="105"/>
      <c r="X535" s="106"/>
      <c r="AT535" s="103" t="s">
        <v>169</v>
      </c>
      <c r="AU535" s="103" t="s">
        <v>82</v>
      </c>
      <c r="AV535" s="14" t="s">
        <v>168</v>
      </c>
      <c r="AW535" s="14" t="s">
        <v>4</v>
      </c>
      <c r="AX535" s="14" t="s">
        <v>80</v>
      </c>
      <c r="AY535" s="103" t="s">
        <v>161</v>
      </c>
    </row>
    <row r="536" spans="1:65" s="2" customFormat="1" ht="44.25" customHeight="1">
      <c r="A536" s="21"/>
      <c r="B536" s="137"/>
      <c r="C536" s="235" t="s">
        <v>746</v>
      </c>
      <c r="D536" s="235" t="s">
        <v>548</v>
      </c>
      <c r="E536" s="236" t="s">
        <v>747</v>
      </c>
      <c r="F536" s="237" t="s">
        <v>748</v>
      </c>
      <c r="G536" s="238" t="s">
        <v>167</v>
      </c>
      <c r="H536" s="239">
        <v>1028.3440000000001</v>
      </c>
      <c r="I536" s="123"/>
      <c r="J536" s="240"/>
      <c r="K536" s="241">
        <f>ROUND(P536*H536,2)</f>
        <v>0</v>
      </c>
      <c r="L536" s="115"/>
      <c r="M536" s="116"/>
      <c r="N536" s="117" t="s">
        <v>1</v>
      </c>
      <c r="O536" s="91" t="s">
        <v>35</v>
      </c>
      <c r="P536" s="92">
        <f>I536+J536</f>
        <v>0</v>
      </c>
      <c r="Q536" s="92">
        <f>ROUND(I536*H536,2)</f>
        <v>0</v>
      </c>
      <c r="R536" s="92">
        <f>ROUND(J536*H536,2)</f>
        <v>0</v>
      </c>
      <c r="S536" s="93">
        <v>0</v>
      </c>
      <c r="T536" s="93">
        <f>S536*H536</f>
        <v>0</v>
      </c>
      <c r="U536" s="93">
        <v>0</v>
      </c>
      <c r="V536" s="93">
        <f>U536*H536</f>
        <v>0</v>
      </c>
      <c r="W536" s="93">
        <v>0</v>
      </c>
      <c r="X536" s="94">
        <f>W536*H536</f>
        <v>0</v>
      </c>
      <c r="Y536" s="21"/>
      <c r="Z536" s="21"/>
      <c r="AA536" s="21"/>
      <c r="AB536" s="21"/>
      <c r="AC536" s="21"/>
      <c r="AD536" s="21"/>
      <c r="AE536" s="21"/>
      <c r="AR536" s="95" t="s">
        <v>286</v>
      </c>
      <c r="AT536" s="95" t="s">
        <v>548</v>
      </c>
      <c r="AU536" s="95" t="s">
        <v>82</v>
      </c>
      <c r="AY536" s="17" t="s">
        <v>161</v>
      </c>
      <c r="BE536" s="96">
        <f>IF(O536="základní",K536,0)</f>
        <v>0</v>
      </c>
      <c r="BF536" s="96">
        <f>IF(O536="snížená",K536,0)</f>
        <v>0</v>
      </c>
      <c r="BG536" s="96">
        <f>IF(O536="zákl. přenesená",K536,0)</f>
        <v>0</v>
      </c>
      <c r="BH536" s="96">
        <f>IF(O536="sníž. přenesená",K536,0)</f>
        <v>0</v>
      </c>
      <c r="BI536" s="96">
        <f>IF(O536="nulová",K536,0)</f>
        <v>0</v>
      </c>
      <c r="BJ536" s="17" t="s">
        <v>80</v>
      </c>
      <c r="BK536" s="96">
        <f>ROUND(P536*H536,2)</f>
        <v>0</v>
      </c>
      <c r="BL536" s="17" t="s">
        <v>239</v>
      </c>
      <c r="BM536" s="95" t="s">
        <v>749</v>
      </c>
    </row>
    <row r="537" spans="1:65" s="15" customFormat="1">
      <c r="B537" s="230"/>
      <c r="C537" s="231"/>
      <c r="D537" s="221" t="s">
        <v>169</v>
      </c>
      <c r="E537" s="232" t="s">
        <v>1</v>
      </c>
      <c r="F537" s="233" t="s">
        <v>720</v>
      </c>
      <c r="G537" s="231"/>
      <c r="H537" s="232" t="s">
        <v>1</v>
      </c>
      <c r="I537" s="231"/>
      <c r="J537" s="231"/>
      <c r="K537" s="231"/>
      <c r="M537" s="107"/>
      <c r="N537" s="109"/>
      <c r="O537" s="110"/>
      <c r="P537" s="110"/>
      <c r="Q537" s="110"/>
      <c r="R537" s="110"/>
      <c r="S537" s="110"/>
      <c r="T537" s="110"/>
      <c r="U537" s="110"/>
      <c r="V537" s="110"/>
      <c r="W537" s="110"/>
      <c r="X537" s="111"/>
      <c r="AT537" s="108" t="s">
        <v>169</v>
      </c>
      <c r="AU537" s="108" t="s">
        <v>82</v>
      </c>
      <c r="AV537" s="15" t="s">
        <v>80</v>
      </c>
      <c r="AW537" s="15" t="s">
        <v>4</v>
      </c>
      <c r="AX537" s="15" t="s">
        <v>72</v>
      </c>
      <c r="AY537" s="108" t="s">
        <v>161</v>
      </c>
    </row>
    <row r="538" spans="1:65" s="13" customFormat="1">
      <c r="B538" s="219"/>
      <c r="C538" s="220"/>
      <c r="D538" s="221" t="s">
        <v>169</v>
      </c>
      <c r="E538" s="222" t="s">
        <v>1</v>
      </c>
      <c r="F538" s="223" t="s">
        <v>721</v>
      </c>
      <c r="G538" s="220"/>
      <c r="H538" s="224">
        <v>223.02</v>
      </c>
      <c r="I538" s="220"/>
      <c r="J538" s="220"/>
      <c r="K538" s="220"/>
      <c r="M538" s="97"/>
      <c r="N538" s="99"/>
      <c r="O538" s="100"/>
      <c r="P538" s="100"/>
      <c r="Q538" s="100"/>
      <c r="R538" s="100"/>
      <c r="S538" s="100"/>
      <c r="T538" s="100"/>
      <c r="U538" s="100"/>
      <c r="V538" s="100"/>
      <c r="W538" s="100"/>
      <c r="X538" s="101"/>
      <c r="AT538" s="98" t="s">
        <v>169</v>
      </c>
      <c r="AU538" s="98" t="s">
        <v>82</v>
      </c>
      <c r="AV538" s="13" t="s">
        <v>82</v>
      </c>
      <c r="AW538" s="13" t="s">
        <v>4</v>
      </c>
      <c r="AX538" s="13" t="s">
        <v>72</v>
      </c>
      <c r="AY538" s="98" t="s">
        <v>161</v>
      </c>
    </row>
    <row r="539" spans="1:65" s="15" customFormat="1">
      <c r="B539" s="230"/>
      <c r="C539" s="231"/>
      <c r="D539" s="221" t="s">
        <v>169</v>
      </c>
      <c r="E539" s="232" t="s">
        <v>1</v>
      </c>
      <c r="F539" s="233" t="s">
        <v>722</v>
      </c>
      <c r="G539" s="231"/>
      <c r="H539" s="232" t="s">
        <v>1</v>
      </c>
      <c r="I539" s="231"/>
      <c r="J539" s="231"/>
      <c r="K539" s="231"/>
      <c r="M539" s="107"/>
      <c r="N539" s="109"/>
      <c r="O539" s="110"/>
      <c r="P539" s="110"/>
      <c r="Q539" s="110"/>
      <c r="R539" s="110"/>
      <c r="S539" s="110"/>
      <c r="T539" s="110"/>
      <c r="U539" s="110"/>
      <c r="V539" s="110"/>
      <c r="W539" s="110"/>
      <c r="X539" s="111"/>
      <c r="AT539" s="108" t="s">
        <v>169</v>
      </c>
      <c r="AU539" s="108" t="s">
        <v>82</v>
      </c>
      <c r="AV539" s="15" t="s">
        <v>80</v>
      </c>
      <c r="AW539" s="15" t="s">
        <v>4</v>
      </c>
      <c r="AX539" s="15" t="s">
        <v>72</v>
      </c>
      <c r="AY539" s="108" t="s">
        <v>161</v>
      </c>
    </row>
    <row r="540" spans="1:65" s="13" customFormat="1">
      <c r="B540" s="219"/>
      <c r="C540" s="220"/>
      <c r="D540" s="221" t="s">
        <v>169</v>
      </c>
      <c r="E540" s="222" t="s">
        <v>1</v>
      </c>
      <c r="F540" s="223" t="s">
        <v>340</v>
      </c>
      <c r="G540" s="220"/>
      <c r="H540" s="224">
        <v>563.29999999999995</v>
      </c>
      <c r="I540" s="220"/>
      <c r="J540" s="220"/>
      <c r="K540" s="220"/>
      <c r="M540" s="97"/>
      <c r="N540" s="99"/>
      <c r="O540" s="100"/>
      <c r="P540" s="100"/>
      <c r="Q540" s="100"/>
      <c r="R540" s="100"/>
      <c r="S540" s="100"/>
      <c r="T540" s="100"/>
      <c r="U540" s="100"/>
      <c r="V540" s="100"/>
      <c r="W540" s="100"/>
      <c r="X540" s="101"/>
      <c r="AT540" s="98" t="s">
        <v>169</v>
      </c>
      <c r="AU540" s="98" t="s">
        <v>82</v>
      </c>
      <c r="AV540" s="13" t="s">
        <v>82</v>
      </c>
      <c r="AW540" s="13" t="s">
        <v>4</v>
      </c>
      <c r="AX540" s="13" t="s">
        <v>72</v>
      </c>
      <c r="AY540" s="98" t="s">
        <v>161</v>
      </c>
    </row>
    <row r="541" spans="1:65" s="15" customFormat="1">
      <c r="B541" s="230"/>
      <c r="C541" s="231"/>
      <c r="D541" s="221" t="s">
        <v>169</v>
      </c>
      <c r="E541" s="232" t="s">
        <v>1</v>
      </c>
      <c r="F541" s="233" t="s">
        <v>664</v>
      </c>
      <c r="G541" s="231"/>
      <c r="H541" s="232" t="s">
        <v>1</v>
      </c>
      <c r="I541" s="231"/>
      <c r="J541" s="231"/>
      <c r="K541" s="231"/>
      <c r="M541" s="107"/>
      <c r="N541" s="109"/>
      <c r="O541" s="110"/>
      <c r="P541" s="110"/>
      <c r="Q541" s="110"/>
      <c r="R541" s="110"/>
      <c r="S541" s="110"/>
      <c r="T541" s="110"/>
      <c r="U541" s="110"/>
      <c r="V541" s="110"/>
      <c r="W541" s="110"/>
      <c r="X541" s="111"/>
      <c r="AT541" s="108" t="s">
        <v>169</v>
      </c>
      <c r="AU541" s="108" t="s">
        <v>82</v>
      </c>
      <c r="AV541" s="15" t="s">
        <v>80</v>
      </c>
      <c r="AW541" s="15" t="s">
        <v>4</v>
      </c>
      <c r="AX541" s="15" t="s">
        <v>72</v>
      </c>
      <c r="AY541" s="108" t="s">
        <v>161</v>
      </c>
    </row>
    <row r="542" spans="1:65" s="13" customFormat="1">
      <c r="B542" s="219"/>
      <c r="C542" s="220"/>
      <c r="D542" s="221" t="s">
        <v>169</v>
      </c>
      <c r="E542" s="222" t="s">
        <v>1</v>
      </c>
      <c r="F542" s="223" t="s">
        <v>741</v>
      </c>
      <c r="G542" s="220"/>
      <c r="H542" s="224">
        <v>96</v>
      </c>
      <c r="I542" s="220"/>
      <c r="J542" s="220"/>
      <c r="K542" s="220"/>
      <c r="M542" s="97"/>
      <c r="N542" s="99"/>
      <c r="O542" s="100"/>
      <c r="P542" s="100"/>
      <c r="Q542" s="100"/>
      <c r="R542" s="100"/>
      <c r="S542" s="100"/>
      <c r="T542" s="100"/>
      <c r="U542" s="100"/>
      <c r="V542" s="100"/>
      <c r="W542" s="100"/>
      <c r="X542" s="101"/>
      <c r="AT542" s="98" t="s">
        <v>169</v>
      </c>
      <c r="AU542" s="98" t="s">
        <v>82</v>
      </c>
      <c r="AV542" s="13" t="s">
        <v>82</v>
      </c>
      <c r="AW542" s="13" t="s">
        <v>4</v>
      </c>
      <c r="AX542" s="13" t="s">
        <v>72</v>
      </c>
      <c r="AY542" s="98" t="s">
        <v>161</v>
      </c>
    </row>
    <row r="543" spans="1:65" s="14" customFormat="1">
      <c r="B543" s="225"/>
      <c r="C543" s="226"/>
      <c r="D543" s="221" t="s">
        <v>169</v>
      </c>
      <c r="E543" s="227" t="s">
        <v>1</v>
      </c>
      <c r="F543" s="228" t="s">
        <v>171</v>
      </c>
      <c r="G543" s="226"/>
      <c r="H543" s="229">
        <v>882.31999999999994</v>
      </c>
      <c r="I543" s="226"/>
      <c r="J543" s="226"/>
      <c r="K543" s="226"/>
      <c r="M543" s="102"/>
      <c r="N543" s="104"/>
      <c r="O543" s="105"/>
      <c r="P543" s="105"/>
      <c r="Q543" s="105"/>
      <c r="R543" s="105"/>
      <c r="S543" s="105"/>
      <c r="T543" s="105"/>
      <c r="U543" s="105"/>
      <c r="V543" s="105"/>
      <c r="W543" s="105"/>
      <c r="X543" s="106"/>
      <c r="AT543" s="103" t="s">
        <v>169</v>
      </c>
      <c r="AU543" s="103" t="s">
        <v>82</v>
      </c>
      <c r="AV543" s="14" t="s">
        <v>168</v>
      </c>
      <c r="AW543" s="14" t="s">
        <v>4</v>
      </c>
      <c r="AX543" s="14" t="s">
        <v>72</v>
      </c>
      <c r="AY543" s="103" t="s">
        <v>161</v>
      </c>
    </row>
    <row r="544" spans="1:65" s="13" customFormat="1">
      <c r="B544" s="219"/>
      <c r="C544" s="220"/>
      <c r="D544" s="221" t="s">
        <v>169</v>
      </c>
      <c r="E544" s="222" t="s">
        <v>1</v>
      </c>
      <c r="F544" s="223" t="s">
        <v>750</v>
      </c>
      <c r="G544" s="220"/>
      <c r="H544" s="224">
        <v>1028.3440000000001</v>
      </c>
      <c r="I544" s="220"/>
      <c r="J544" s="220"/>
      <c r="K544" s="220"/>
      <c r="M544" s="97"/>
      <c r="N544" s="99"/>
      <c r="O544" s="100"/>
      <c r="P544" s="100"/>
      <c r="Q544" s="100"/>
      <c r="R544" s="100"/>
      <c r="S544" s="100"/>
      <c r="T544" s="100"/>
      <c r="U544" s="100"/>
      <c r="V544" s="100"/>
      <c r="W544" s="100"/>
      <c r="X544" s="101"/>
      <c r="AT544" s="98" t="s">
        <v>169</v>
      </c>
      <c r="AU544" s="98" t="s">
        <v>82</v>
      </c>
      <c r="AV544" s="13" t="s">
        <v>82</v>
      </c>
      <c r="AW544" s="13" t="s">
        <v>4</v>
      </c>
      <c r="AX544" s="13" t="s">
        <v>72</v>
      </c>
      <c r="AY544" s="98" t="s">
        <v>161</v>
      </c>
    </row>
    <row r="545" spans="1:65" s="14" customFormat="1">
      <c r="B545" s="225"/>
      <c r="C545" s="226"/>
      <c r="D545" s="221" t="s">
        <v>169</v>
      </c>
      <c r="E545" s="227" t="s">
        <v>1</v>
      </c>
      <c r="F545" s="228" t="s">
        <v>171</v>
      </c>
      <c r="G545" s="226"/>
      <c r="H545" s="229">
        <v>1028.3440000000001</v>
      </c>
      <c r="I545" s="226"/>
      <c r="J545" s="226"/>
      <c r="K545" s="226"/>
      <c r="M545" s="102"/>
      <c r="N545" s="104"/>
      <c r="O545" s="105"/>
      <c r="P545" s="105"/>
      <c r="Q545" s="105"/>
      <c r="R545" s="105"/>
      <c r="S545" s="105"/>
      <c r="T545" s="105"/>
      <c r="U545" s="105"/>
      <c r="V545" s="105"/>
      <c r="W545" s="105"/>
      <c r="X545" s="106"/>
      <c r="AT545" s="103" t="s">
        <v>169</v>
      </c>
      <c r="AU545" s="103" t="s">
        <v>82</v>
      </c>
      <c r="AV545" s="14" t="s">
        <v>168</v>
      </c>
      <c r="AW545" s="14" t="s">
        <v>4</v>
      </c>
      <c r="AX545" s="14" t="s">
        <v>80</v>
      </c>
      <c r="AY545" s="103" t="s">
        <v>161</v>
      </c>
    </row>
    <row r="546" spans="1:65" s="2" customFormat="1" ht="33" customHeight="1">
      <c r="A546" s="21"/>
      <c r="B546" s="137"/>
      <c r="C546" s="213" t="s">
        <v>379</v>
      </c>
      <c r="D546" s="213" t="s">
        <v>164</v>
      </c>
      <c r="E546" s="214" t="s">
        <v>751</v>
      </c>
      <c r="F546" s="215" t="s">
        <v>752</v>
      </c>
      <c r="G546" s="216" t="s">
        <v>167</v>
      </c>
      <c r="H546" s="217">
        <v>223.02</v>
      </c>
      <c r="I546" s="123"/>
      <c r="J546" s="123"/>
      <c r="K546" s="218">
        <f>ROUND(P546*H546,2)</f>
        <v>0</v>
      </c>
      <c r="L546" s="89"/>
      <c r="M546" s="22"/>
      <c r="N546" s="90" t="s">
        <v>1</v>
      </c>
      <c r="O546" s="91" t="s">
        <v>35</v>
      </c>
      <c r="P546" s="92">
        <f>I546+J546</f>
        <v>0</v>
      </c>
      <c r="Q546" s="92">
        <f>ROUND(I546*H546,2)</f>
        <v>0</v>
      </c>
      <c r="R546" s="92">
        <f>ROUND(J546*H546,2)</f>
        <v>0</v>
      </c>
      <c r="S546" s="93">
        <v>0</v>
      </c>
      <c r="T546" s="93">
        <f>S546*H546</f>
        <v>0</v>
      </c>
      <c r="U546" s="93">
        <v>0</v>
      </c>
      <c r="V546" s="93">
        <f>U546*H546</f>
        <v>0</v>
      </c>
      <c r="W546" s="93">
        <v>0</v>
      </c>
      <c r="X546" s="94">
        <f>W546*H546</f>
        <v>0</v>
      </c>
      <c r="Y546" s="21"/>
      <c r="Z546" s="21"/>
      <c r="AA546" s="21"/>
      <c r="AB546" s="21"/>
      <c r="AC546" s="21"/>
      <c r="AD546" s="21"/>
      <c r="AE546" s="21"/>
      <c r="AR546" s="95" t="s">
        <v>239</v>
      </c>
      <c r="AT546" s="95" t="s">
        <v>164</v>
      </c>
      <c r="AU546" s="95" t="s">
        <v>82</v>
      </c>
      <c r="AY546" s="17" t="s">
        <v>161</v>
      </c>
      <c r="BE546" s="96">
        <f>IF(O546="základní",K546,0)</f>
        <v>0</v>
      </c>
      <c r="BF546" s="96">
        <f>IF(O546="snížená",K546,0)</f>
        <v>0</v>
      </c>
      <c r="BG546" s="96">
        <f>IF(O546="zákl. přenesená",K546,0)</f>
        <v>0</v>
      </c>
      <c r="BH546" s="96">
        <f>IF(O546="sníž. přenesená",K546,0)</f>
        <v>0</v>
      </c>
      <c r="BI546" s="96">
        <f>IF(O546="nulová",K546,0)</f>
        <v>0</v>
      </c>
      <c r="BJ546" s="17" t="s">
        <v>80</v>
      </c>
      <c r="BK546" s="96">
        <f>ROUND(P546*H546,2)</f>
        <v>0</v>
      </c>
      <c r="BL546" s="17" t="s">
        <v>239</v>
      </c>
      <c r="BM546" s="95" t="s">
        <v>753</v>
      </c>
    </row>
    <row r="547" spans="1:65" s="15" customFormat="1">
      <c r="B547" s="230"/>
      <c r="C547" s="231"/>
      <c r="D547" s="221" t="s">
        <v>169</v>
      </c>
      <c r="E547" s="232" t="s">
        <v>1</v>
      </c>
      <c r="F547" s="233" t="s">
        <v>720</v>
      </c>
      <c r="G547" s="231"/>
      <c r="H547" s="232" t="s">
        <v>1</v>
      </c>
      <c r="I547" s="231"/>
      <c r="J547" s="231"/>
      <c r="K547" s="231"/>
      <c r="M547" s="107"/>
      <c r="N547" s="109"/>
      <c r="O547" s="110"/>
      <c r="P547" s="110"/>
      <c r="Q547" s="110"/>
      <c r="R547" s="110"/>
      <c r="S547" s="110"/>
      <c r="T547" s="110"/>
      <c r="U547" s="110"/>
      <c r="V547" s="110"/>
      <c r="W547" s="110"/>
      <c r="X547" s="111"/>
      <c r="AT547" s="108" t="s">
        <v>169</v>
      </c>
      <c r="AU547" s="108" t="s">
        <v>82</v>
      </c>
      <c r="AV547" s="15" t="s">
        <v>80</v>
      </c>
      <c r="AW547" s="15" t="s">
        <v>4</v>
      </c>
      <c r="AX547" s="15" t="s">
        <v>72</v>
      </c>
      <c r="AY547" s="108" t="s">
        <v>161</v>
      </c>
    </row>
    <row r="548" spans="1:65" s="13" customFormat="1">
      <c r="B548" s="219"/>
      <c r="C548" s="220"/>
      <c r="D548" s="221" t="s">
        <v>169</v>
      </c>
      <c r="E548" s="222" t="s">
        <v>1</v>
      </c>
      <c r="F548" s="223" t="s">
        <v>721</v>
      </c>
      <c r="G548" s="220"/>
      <c r="H548" s="224">
        <v>223.02</v>
      </c>
      <c r="I548" s="220"/>
      <c r="J548" s="220"/>
      <c r="K548" s="220"/>
      <c r="M548" s="97"/>
      <c r="N548" s="99"/>
      <c r="O548" s="100"/>
      <c r="P548" s="100"/>
      <c r="Q548" s="100"/>
      <c r="R548" s="100"/>
      <c r="S548" s="100"/>
      <c r="T548" s="100"/>
      <c r="U548" s="100"/>
      <c r="V548" s="100"/>
      <c r="W548" s="100"/>
      <c r="X548" s="101"/>
      <c r="AT548" s="98" t="s">
        <v>169</v>
      </c>
      <c r="AU548" s="98" t="s">
        <v>82</v>
      </c>
      <c r="AV548" s="13" t="s">
        <v>82</v>
      </c>
      <c r="AW548" s="13" t="s">
        <v>4</v>
      </c>
      <c r="AX548" s="13" t="s">
        <v>72</v>
      </c>
      <c r="AY548" s="98" t="s">
        <v>161</v>
      </c>
    </row>
    <row r="549" spans="1:65" s="14" customFormat="1">
      <c r="B549" s="225"/>
      <c r="C549" s="226"/>
      <c r="D549" s="221" t="s">
        <v>169</v>
      </c>
      <c r="E549" s="227" t="s">
        <v>1</v>
      </c>
      <c r="F549" s="228" t="s">
        <v>171</v>
      </c>
      <c r="G549" s="226"/>
      <c r="H549" s="229">
        <v>223.02</v>
      </c>
      <c r="I549" s="226"/>
      <c r="J549" s="226"/>
      <c r="K549" s="226"/>
      <c r="M549" s="102"/>
      <c r="N549" s="104"/>
      <c r="O549" s="105"/>
      <c r="P549" s="105"/>
      <c r="Q549" s="105"/>
      <c r="R549" s="105"/>
      <c r="S549" s="105"/>
      <c r="T549" s="105"/>
      <c r="U549" s="105"/>
      <c r="V549" s="105"/>
      <c r="W549" s="105"/>
      <c r="X549" s="106"/>
      <c r="AT549" s="103" t="s">
        <v>169</v>
      </c>
      <c r="AU549" s="103" t="s">
        <v>82</v>
      </c>
      <c r="AV549" s="14" t="s">
        <v>168</v>
      </c>
      <c r="AW549" s="14" t="s">
        <v>4</v>
      </c>
      <c r="AX549" s="14" t="s">
        <v>80</v>
      </c>
      <c r="AY549" s="103" t="s">
        <v>161</v>
      </c>
    </row>
    <row r="550" spans="1:65" s="2" customFormat="1" ht="24.2" customHeight="1">
      <c r="A550" s="21"/>
      <c r="B550" s="137"/>
      <c r="C550" s="235" t="s">
        <v>754</v>
      </c>
      <c r="D550" s="235" t="s">
        <v>548</v>
      </c>
      <c r="E550" s="236" t="s">
        <v>755</v>
      </c>
      <c r="F550" s="237" t="s">
        <v>756</v>
      </c>
      <c r="G550" s="238" t="s">
        <v>167</v>
      </c>
      <c r="H550" s="239">
        <v>257.58800000000002</v>
      </c>
      <c r="I550" s="123"/>
      <c r="J550" s="240"/>
      <c r="K550" s="241">
        <f>ROUND(P550*H550,2)</f>
        <v>0</v>
      </c>
      <c r="L550" s="115"/>
      <c r="M550" s="116"/>
      <c r="N550" s="117" t="s">
        <v>1</v>
      </c>
      <c r="O550" s="91" t="s">
        <v>35</v>
      </c>
      <c r="P550" s="92">
        <f>I550+J550</f>
        <v>0</v>
      </c>
      <c r="Q550" s="92">
        <f>ROUND(I550*H550,2)</f>
        <v>0</v>
      </c>
      <c r="R550" s="92">
        <f>ROUND(J550*H550,2)</f>
        <v>0</v>
      </c>
      <c r="S550" s="93">
        <v>0</v>
      </c>
      <c r="T550" s="93">
        <f>S550*H550</f>
        <v>0</v>
      </c>
      <c r="U550" s="93">
        <v>0</v>
      </c>
      <c r="V550" s="93">
        <f>U550*H550</f>
        <v>0</v>
      </c>
      <c r="W550" s="93">
        <v>0</v>
      </c>
      <c r="X550" s="94">
        <f>W550*H550</f>
        <v>0</v>
      </c>
      <c r="Y550" s="21"/>
      <c r="Z550" s="21"/>
      <c r="AA550" s="21"/>
      <c r="AB550" s="21"/>
      <c r="AC550" s="21"/>
      <c r="AD550" s="21"/>
      <c r="AE550" s="21"/>
      <c r="AR550" s="95" t="s">
        <v>286</v>
      </c>
      <c r="AT550" s="95" t="s">
        <v>548</v>
      </c>
      <c r="AU550" s="95" t="s">
        <v>82</v>
      </c>
      <c r="AY550" s="17" t="s">
        <v>161</v>
      </c>
      <c r="BE550" s="96">
        <f>IF(O550="základní",K550,0)</f>
        <v>0</v>
      </c>
      <c r="BF550" s="96">
        <f>IF(O550="snížená",K550,0)</f>
        <v>0</v>
      </c>
      <c r="BG550" s="96">
        <f>IF(O550="zákl. přenesená",K550,0)</f>
        <v>0</v>
      </c>
      <c r="BH550" s="96">
        <f>IF(O550="sníž. přenesená",K550,0)</f>
        <v>0</v>
      </c>
      <c r="BI550" s="96">
        <f>IF(O550="nulová",K550,0)</f>
        <v>0</v>
      </c>
      <c r="BJ550" s="17" t="s">
        <v>80</v>
      </c>
      <c r="BK550" s="96">
        <f>ROUND(P550*H550,2)</f>
        <v>0</v>
      </c>
      <c r="BL550" s="17" t="s">
        <v>239</v>
      </c>
      <c r="BM550" s="95" t="s">
        <v>757</v>
      </c>
    </row>
    <row r="551" spans="1:65" s="13" customFormat="1">
      <c r="B551" s="219"/>
      <c r="C551" s="220"/>
      <c r="D551" s="221" t="s">
        <v>169</v>
      </c>
      <c r="E551" s="222" t="s">
        <v>1</v>
      </c>
      <c r="F551" s="223" t="s">
        <v>758</v>
      </c>
      <c r="G551" s="220"/>
      <c r="H551" s="224">
        <v>257.58800000000002</v>
      </c>
      <c r="I551" s="220"/>
      <c r="J551" s="220"/>
      <c r="K551" s="220"/>
      <c r="M551" s="97"/>
      <c r="N551" s="99"/>
      <c r="O551" s="100"/>
      <c r="P551" s="100"/>
      <c r="Q551" s="100"/>
      <c r="R551" s="100"/>
      <c r="S551" s="100"/>
      <c r="T551" s="100"/>
      <c r="U551" s="100"/>
      <c r="V551" s="100"/>
      <c r="W551" s="100"/>
      <c r="X551" s="101"/>
      <c r="AT551" s="98" t="s">
        <v>169</v>
      </c>
      <c r="AU551" s="98" t="s">
        <v>82</v>
      </c>
      <c r="AV551" s="13" t="s">
        <v>82</v>
      </c>
      <c r="AW551" s="13" t="s">
        <v>4</v>
      </c>
      <c r="AX551" s="13" t="s">
        <v>72</v>
      </c>
      <c r="AY551" s="98" t="s">
        <v>161</v>
      </c>
    </row>
    <row r="552" spans="1:65" s="14" customFormat="1">
      <c r="B552" s="225"/>
      <c r="C552" s="226"/>
      <c r="D552" s="221" t="s">
        <v>169</v>
      </c>
      <c r="E552" s="227" t="s">
        <v>1</v>
      </c>
      <c r="F552" s="228" t="s">
        <v>171</v>
      </c>
      <c r="G552" s="226"/>
      <c r="H552" s="229">
        <v>257.58800000000002</v>
      </c>
      <c r="I552" s="226"/>
      <c r="J552" s="226"/>
      <c r="K552" s="226"/>
      <c r="M552" s="102"/>
      <c r="N552" s="104"/>
      <c r="O552" s="105"/>
      <c r="P552" s="105"/>
      <c r="Q552" s="105"/>
      <c r="R552" s="105"/>
      <c r="S552" s="105"/>
      <c r="T552" s="105"/>
      <c r="U552" s="105"/>
      <c r="V552" s="105"/>
      <c r="W552" s="105"/>
      <c r="X552" s="106"/>
      <c r="AT552" s="103" t="s">
        <v>169</v>
      </c>
      <c r="AU552" s="103" t="s">
        <v>82</v>
      </c>
      <c r="AV552" s="14" t="s">
        <v>168</v>
      </c>
      <c r="AW552" s="14" t="s">
        <v>4</v>
      </c>
      <c r="AX552" s="14" t="s">
        <v>80</v>
      </c>
      <c r="AY552" s="103" t="s">
        <v>161</v>
      </c>
    </row>
    <row r="553" spans="1:65" s="2" customFormat="1" ht="49.15" customHeight="1">
      <c r="A553" s="21"/>
      <c r="B553" s="137"/>
      <c r="C553" s="213" t="s">
        <v>384</v>
      </c>
      <c r="D553" s="213" t="s">
        <v>164</v>
      </c>
      <c r="E553" s="214" t="s">
        <v>759</v>
      </c>
      <c r="F553" s="215" t="s">
        <v>760</v>
      </c>
      <c r="G553" s="216" t="s">
        <v>282</v>
      </c>
      <c r="H553" s="217">
        <v>12.792999999999999</v>
      </c>
      <c r="I553" s="218">
        <v>0</v>
      </c>
      <c r="J553" s="123"/>
      <c r="K553" s="218">
        <f>ROUND(P553*H553,2)</f>
        <v>0</v>
      </c>
      <c r="L553" s="89"/>
      <c r="M553" s="22"/>
      <c r="N553" s="90" t="s">
        <v>1</v>
      </c>
      <c r="O553" s="91" t="s">
        <v>35</v>
      </c>
      <c r="P553" s="92">
        <f>I553+J553</f>
        <v>0</v>
      </c>
      <c r="Q553" s="92">
        <f>ROUND(I553*H553,2)</f>
        <v>0</v>
      </c>
      <c r="R553" s="92">
        <f>ROUND(J553*H553,2)</f>
        <v>0</v>
      </c>
      <c r="S553" s="93">
        <v>0</v>
      </c>
      <c r="T553" s="93">
        <f>S553*H553</f>
        <v>0</v>
      </c>
      <c r="U553" s="93">
        <v>0</v>
      </c>
      <c r="V553" s="93">
        <f>U553*H553</f>
        <v>0</v>
      </c>
      <c r="W553" s="93">
        <v>0</v>
      </c>
      <c r="X553" s="94">
        <f>W553*H553</f>
        <v>0</v>
      </c>
      <c r="Y553" s="21"/>
      <c r="Z553" s="21"/>
      <c r="AA553" s="21"/>
      <c r="AB553" s="21"/>
      <c r="AC553" s="21"/>
      <c r="AD553" s="21"/>
      <c r="AE553" s="21"/>
      <c r="AR553" s="95" t="s">
        <v>239</v>
      </c>
      <c r="AT553" s="95" t="s">
        <v>164</v>
      </c>
      <c r="AU553" s="95" t="s">
        <v>82</v>
      </c>
      <c r="AY553" s="17" t="s">
        <v>161</v>
      </c>
      <c r="BE553" s="96">
        <f>IF(O553="základní",K553,0)</f>
        <v>0</v>
      </c>
      <c r="BF553" s="96">
        <f>IF(O553="snížená",K553,0)</f>
        <v>0</v>
      </c>
      <c r="BG553" s="96">
        <f>IF(O553="zákl. přenesená",K553,0)</f>
        <v>0</v>
      </c>
      <c r="BH553" s="96">
        <f>IF(O553="sníž. přenesená",K553,0)</f>
        <v>0</v>
      </c>
      <c r="BI553" s="96">
        <f>IF(O553="nulová",K553,0)</f>
        <v>0</v>
      </c>
      <c r="BJ553" s="17" t="s">
        <v>80</v>
      </c>
      <c r="BK553" s="96">
        <f>ROUND(P553*H553,2)</f>
        <v>0</v>
      </c>
      <c r="BL553" s="17" t="s">
        <v>239</v>
      </c>
      <c r="BM553" s="95" t="s">
        <v>761</v>
      </c>
    </row>
    <row r="554" spans="1:65" s="12" customFormat="1" ht="22.9" customHeight="1">
      <c r="B554" s="206"/>
      <c r="C554" s="207"/>
      <c r="D554" s="208" t="s">
        <v>71</v>
      </c>
      <c r="E554" s="211" t="s">
        <v>762</v>
      </c>
      <c r="F554" s="211" t="s">
        <v>763</v>
      </c>
      <c r="G554" s="207"/>
      <c r="H554" s="207"/>
      <c r="I554" s="207"/>
      <c r="J554" s="207"/>
      <c r="K554" s="212">
        <f>BK554</f>
        <v>0</v>
      </c>
      <c r="M554" s="80"/>
      <c r="N554" s="82"/>
      <c r="O554" s="83"/>
      <c r="P554" s="83"/>
      <c r="Q554" s="84">
        <f>SUM(Q555:Q584)</f>
        <v>0</v>
      </c>
      <c r="R554" s="84">
        <f>SUM(R555:R584)</f>
        <v>0</v>
      </c>
      <c r="S554" s="83"/>
      <c r="T554" s="85">
        <f>SUM(T555:T584)</f>
        <v>0</v>
      </c>
      <c r="U554" s="83"/>
      <c r="V554" s="85">
        <f>SUM(V555:V584)</f>
        <v>0</v>
      </c>
      <c r="W554" s="83"/>
      <c r="X554" s="86">
        <f>SUM(X555:X584)</f>
        <v>0</v>
      </c>
      <c r="AR554" s="81" t="s">
        <v>82</v>
      </c>
      <c r="AT554" s="87" t="s">
        <v>71</v>
      </c>
      <c r="AU554" s="87" t="s">
        <v>80</v>
      </c>
      <c r="AY554" s="81" t="s">
        <v>161</v>
      </c>
      <c r="BK554" s="88">
        <f>SUM(BK555:BK584)</f>
        <v>0</v>
      </c>
    </row>
    <row r="555" spans="1:65" s="2" customFormat="1" ht="37.9" customHeight="1">
      <c r="A555" s="21"/>
      <c r="B555" s="137"/>
      <c r="C555" s="213" t="s">
        <v>764</v>
      </c>
      <c r="D555" s="213" t="s">
        <v>164</v>
      </c>
      <c r="E555" s="214" t="s">
        <v>765</v>
      </c>
      <c r="F555" s="215" t="s">
        <v>766</v>
      </c>
      <c r="G555" s="216" t="s">
        <v>167</v>
      </c>
      <c r="H555" s="217">
        <v>223.02</v>
      </c>
      <c r="I555" s="218">
        <v>0</v>
      </c>
      <c r="J555" s="123"/>
      <c r="K555" s="218">
        <f>ROUND(P555*H555,2)</f>
        <v>0</v>
      </c>
      <c r="L555" s="89"/>
      <c r="M555" s="22"/>
      <c r="N555" s="90" t="s">
        <v>1</v>
      </c>
      <c r="O555" s="91" t="s">
        <v>35</v>
      </c>
      <c r="P555" s="92">
        <f>I555+J555</f>
        <v>0</v>
      </c>
      <c r="Q555" s="92">
        <f>ROUND(I555*H555,2)</f>
        <v>0</v>
      </c>
      <c r="R555" s="92">
        <f>ROUND(J555*H555,2)</f>
        <v>0</v>
      </c>
      <c r="S555" s="93">
        <v>0</v>
      </c>
      <c r="T555" s="93">
        <f>S555*H555</f>
        <v>0</v>
      </c>
      <c r="U555" s="93">
        <v>0</v>
      </c>
      <c r="V555" s="93">
        <f>U555*H555</f>
        <v>0</v>
      </c>
      <c r="W555" s="93">
        <v>0</v>
      </c>
      <c r="X555" s="94">
        <f>W555*H555</f>
        <v>0</v>
      </c>
      <c r="Y555" s="21"/>
      <c r="Z555" s="21"/>
      <c r="AA555" s="21"/>
      <c r="AB555" s="21"/>
      <c r="AC555" s="21"/>
      <c r="AD555" s="21"/>
      <c r="AE555" s="21"/>
      <c r="AR555" s="95" t="s">
        <v>239</v>
      </c>
      <c r="AT555" s="95" t="s">
        <v>164</v>
      </c>
      <c r="AU555" s="95" t="s">
        <v>82</v>
      </c>
      <c r="AY555" s="17" t="s">
        <v>161</v>
      </c>
      <c r="BE555" s="96">
        <f>IF(O555="základní",K555,0)</f>
        <v>0</v>
      </c>
      <c r="BF555" s="96">
        <f>IF(O555="snížená",K555,0)</f>
        <v>0</v>
      </c>
      <c r="BG555" s="96">
        <f>IF(O555="zákl. přenesená",K555,0)</f>
        <v>0</v>
      </c>
      <c r="BH555" s="96">
        <f>IF(O555="sníž. přenesená",K555,0)</f>
        <v>0</v>
      </c>
      <c r="BI555" s="96">
        <f>IF(O555="nulová",K555,0)</f>
        <v>0</v>
      </c>
      <c r="BJ555" s="17" t="s">
        <v>80</v>
      </c>
      <c r="BK555" s="96">
        <f>ROUND(P555*H555,2)</f>
        <v>0</v>
      </c>
      <c r="BL555" s="17" t="s">
        <v>239</v>
      </c>
      <c r="BM555" s="95" t="s">
        <v>544</v>
      </c>
    </row>
    <row r="556" spans="1:65" s="15" customFormat="1">
      <c r="B556" s="230"/>
      <c r="C556" s="231"/>
      <c r="D556" s="221" t="s">
        <v>169</v>
      </c>
      <c r="E556" s="232" t="s">
        <v>1</v>
      </c>
      <c r="F556" s="233" t="s">
        <v>720</v>
      </c>
      <c r="G556" s="231"/>
      <c r="H556" s="232" t="s">
        <v>1</v>
      </c>
      <c r="I556" s="231"/>
      <c r="J556" s="231"/>
      <c r="K556" s="231"/>
      <c r="M556" s="107"/>
      <c r="N556" s="109"/>
      <c r="O556" s="110"/>
      <c r="P556" s="110"/>
      <c r="Q556" s="110"/>
      <c r="R556" s="110"/>
      <c r="S556" s="110"/>
      <c r="T556" s="110"/>
      <c r="U556" s="110"/>
      <c r="V556" s="110"/>
      <c r="W556" s="110"/>
      <c r="X556" s="111"/>
      <c r="AT556" s="108" t="s">
        <v>169</v>
      </c>
      <c r="AU556" s="108" t="s">
        <v>82</v>
      </c>
      <c r="AV556" s="15" t="s">
        <v>80</v>
      </c>
      <c r="AW556" s="15" t="s">
        <v>4</v>
      </c>
      <c r="AX556" s="15" t="s">
        <v>72</v>
      </c>
      <c r="AY556" s="108" t="s">
        <v>161</v>
      </c>
    </row>
    <row r="557" spans="1:65" s="15" customFormat="1">
      <c r="B557" s="230"/>
      <c r="C557" s="231"/>
      <c r="D557" s="221" t="s">
        <v>169</v>
      </c>
      <c r="E557" s="232" t="s">
        <v>1</v>
      </c>
      <c r="F557" s="233" t="s">
        <v>767</v>
      </c>
      <c r="G557" s="231"/>
      <c r="H557" s="232" t="s">
        <v>1</v>
      </c>
      <c r="I557" s="231"/>
      <c r="J557" s="231"/>
      <c r="K557" s="231"/>
      <c r="M557" s="107"/>
      <c r="N557" s="109"/>
      <c r="O557" s="110"/>
      <c r="P557" s="110"/>
      <c r="Q557" s="110"/>
      <c r="R557" s="110"/>
      <c r="S557" s="110"/>
      <c r="T557" s="110"/>
      <c r="U557" s="110"/>
      <c r="V557" s="110"/>
      <c r="W557" s="110"/>
      <c r="X557" s="111"/>
      <c r="AT557" s="108" t="s">
        <v>169</v>
      </c>
      <c r="AU557" s="108" t="s">
        <v>82</v>
      </c>
      <c r="AV557" s="15" t="s">
        <v>80</v>
      </c>
      <c r="AW557" s="15" t="s">
        <v>4</v>
      </c>
      <c r="AX557" s="15" t="s">
        <v>72</v>
      </c>
      <c r="AY557" s="108" t="s">
        <v>161</v>
      </c>
    </row>
    <row r="558" spans="1:65" s="13" customFormat="1">
      <c r="B558" s="219"/>
      <c r="C558" s="220"/>
      <c r="D558" s="221" t="s">
        <v>169</v>
      </c>
      <c r="E558" s="222" t="s">
        <v>1</v>
      </c>
      <c r="F558" s="223" t="s">
        <v>721</v>
      </c>
      <c r="G558" s="220"/>
      <c r="H558" s="224">
        <v>223.02</v>
      </c>
      <c r="I558" s="220"/>
      <c r="J558" s="220"/>
      <c r="K558" s="220"/>
      <c r="M558" s="97"/>
      <c r="N558" s="99"/>
      <c r="O558" s="100"/>
      <c r="P558" s="100"/>
      <c r="Q558" s="100"/>
      <c r="R558" s="100"/>
      <c r="S558" s="100"/>
      <c r="T558" s="100"/>
      <c r="U558" s="100"/>
      <c r="V558" s="100"/>
      <c r="W558" s="100"/>
      <c r="X558" s="101"/>
      <c r="AT558" s="98" t="s">
        <v>169</v>
      </c>
      <c r="AU558" s="98" t="s">
        <v>82</v>
      </c>
      <c r="AV558" s="13" t="s">
        <v>82</v>
      </c>
      <c r="AW558" s="13" t="s">
        <v>4</v>
      </c>
      <c r="AX558" s="13" t="s">
        <v>72</v>
      </c>
      <c r="AY558" s="98" t="s">
        <v>161</v>
      </c>
    </row>
    <row r="559" spans="1:65" s="14" customFormat="1">
      <c r="B559" s="225"/>
      <c r="C559" s="226"/>
      <c r="D559" s="221" t="s">
        <v>169</v>
      </c>
      <c r="E559" s="227" t="s">
        <v>1</v>
      </c>
      <c r="F559" s="228" t="s">
        <v>171</v>
      </c>
      <c r="G559" s="226"/>
      <c r="H559" s="229">
        <v>223.02</v>
      </c>
      <c r="I559" s="226"/>
      <c r="J559" s="226"/>
      <c r="K559" s="226"/>
      <c r="M559" s="102"/>
      <c r="N559" s="104"/>
      <c r="O559" s="105"/>
      <c r="P559" s="105"/>
      <c r="Q559" s="105"/>
      <c r="R559" s="105"/>
      <c r="S559" s="105"/>
      <c r="T559" s="105"/>
      <c r="U559" s="105"/>
      <c r="V559" s="105"/>
      <c r="W559" s="105"/>
      <c r="X559" s="106"/>
      <c r="AT559" s="103" t="s">
        <v>169</v>
      </c>
      <c r="AU559" s="103" t="s">
        <v>82</v>
      </c>
      <c r="AV559" s="14" t="s">
        <v>168</v>
      </c>
      <c r="AW559" s="14" t="s">
        <v>4</v>
      </c>
      <c r="AX559" s="14" t="s">
        <v>80</v>
      </c>
      <c r="AY559" s="103" t="s">
        <v>161</v>
      </c>
    </row>
    <row r="560" spans="1:65" s="2" customFormat="1" ht="24.2" customHeight="1">
      <c r="A560" s="21"/>
      <c r="B560" s="137"/>
      <c r="C560" s="235" t="s">
        <v>389</v>
      </c>
      <c r="D560" s="235" t="s">
        <v>548</v>
      </c>
      <c r="E560" s="236" t="s">
        <v>768</v>
      </c>
      <c r="F560" s="237" t="s">
        <v>769</v>
      </c>
      <c r="G560" s="238" t="s">
        <v>167</v>
      </c>
      <c r="H560" s="239">
        <v>234.17099999999999</v>
      </c>
      <c r="I560" s="123"/>
      <c r="J560" s="240"/>
      <c r="K560" s="241">
        <f>ROUND(P560*H560,2)</f>
        <v>0</v>
      </c>
      <c r="L560" s="115"/>
      <c r="M560" s="116"/>
      <c r="N560" s="117" t="s">
        <v>1</v>
      </c>
      <c r="O560" s="91" t="s">
        <v>35</v>
      </c>
      <c r="P560" s="92">
        <f>I560+J560</f>
        <v>0</v>
      </c>
      <c r="Q560" s="92">
        <f>ROUND(I560*H560,2)</f>
        <v>0</v>
      </c>
      <c r="R560" s="92">
        <f>ROUND(J560*H560,2)</f>
        <v>0</v>
      </c>
      <c r="S560" s="93">
        <v>0</v>
      </c>
      <c r="T560" s="93">
        <f>S560*H560</f>
        <v>0</v>
      </c>
      <c r="U560" s="93">
        <v>0</v>
      </c>
      <c r="V560" s="93">
        <f>U560*H560</f>
        <v>0</v>
      </c>
      <c r="W560" s="93">
        <v>0</v>
      </c>
      <c r="X560" s="94">
        <f>W560*H560</f>
        <v>0</v>
      </c>
      <c r="Y560" s="21"/>
      <c r="Z560" s="21"/>
      <c r="AA560" s="21"/>
      <c r="AB560" s="21"/>
      <c r="AC560" s="21"/>
      <c r="AD560" s="21"/>
      <c r="AE560" s="21"/>
      <c r="AR560" s="95" t="s">
        <v>286</v>
      </c>
      <c r="AT560" s="95" t="s">
        <v>548</v>
      </c>
      <c r="AU560" s="95" t="s">
        <v>82</v>
      </c>
      <c r="AY560" s="17" t="s">
        <v>161</v>
      </c>
      <c r="BE560" s="96">
        <f>IF(O560="základní",K560,0)</f>
        <v>0</v>
      </c>
      <c r="BF560" s="96">
        <f>IF(O560="snížená",K560,0)</f>
        <v>0</v>
      </c>
      <c r="BG560" s="96">
        <f>IF(O560="zákl. přenesená",K560,0)</f>
        <v>0</v>
      </c>
      <c r="BH560" s="96">
        <f>IF(O560="sníž. přenesená",K560,0)</f>
        <v>0</v>
      </c>
      <c r="BI560" s="96">
        <f>IF(O560="nulová",K560,0)</f>
        <v>0</v>
      </c>
      <c r="BJ560" s="17" t="s">
        <v>80</v>
      </c>
      <c r="BK560" s="96">
        <f>ROUND(P560*H560,2)</f>
        <v>0</v>
      </c>
      <c r="BL560" s="17" t="s">
        <v>239</v>
      </c>
      <c r="BM560" s="95" t="s">
        <v>770</v>
      </c>
    </row>
    <row r="561" spans="1:65" s="13" customFormat="1">
      <c r="B561" s="219"/>
      <c r="C561" s="220"/>
      <c r="D561" s="221" t="s">
        <v>169</v>
      </c>
      <c r="E561" s="222" t="s">
        <v>1</v>
      </c>
      <c r="F561" s="223" t="s">
        <v>771</v>
      </c>
      <c r="G561" s="220"/>
      <c r="H561" s="224">
        <v>234.17099999999999</v>
      </c>
      <c r="I561" s="220"/>
      <c r="J561" s="220"/>
      <c r="K561" s="220"/>
      <c r="M561" s="97"/>
      <c r="N561" s="99"/>
      <c r="O561" s="100"/>
      <c r="P561" s="100"/>
      <c r="Q561" s="100"/>
      <c r="R561" s="100"/>
      <c r="S561" s="100"/>
      <c r="T561" s="100"/>
      <c r="U561" s="100"/>
      <c r="V561" s="100"/>
      <c r="W561" s="100"/>
      <c r="X561" s="101"/>
      <c r="AT561" s="98" t="s">
        <v>169</v>
      </c>
      <c r="AU561" s="98" t="s">
        <v>82</v>
      </c>
      <c r="AV561" s="13" t="s">
        <v>82</v>
      </c>
      <c r="AW561" s="13" t="s">
        <v>4</v>
      </c>
      <c r="AX561" s="13" t="s">
        <v>72</v>
      </c>
      <c r="AY561" s="98" t="s">
        <v>161</v>
      </c>
    </row>
    <row r="562" spans="1:65" s="14" customFormat="1">
      <c r="B562" s="225"/>
      <c r="C562" s="226"/>
      <c r="D562" s="221" t="s">
        <v>169</v>
      </c>
      <c r="E562" s="227" t="s">
        <v>1</v>
      </c>
      <c r="F562" s="228" t="s">
        <v>171</v>
      </c>
      <c r="G562" s="226"/>
      <c r="H562" s="229">
        <v>234.17099999999999</v>
      </c>
      <c r="I562" s="226"/>
      <c r="J562" s="226"/>
      <c r="K562" s="226"/>
      <c r="M562" s="102"/>
      <c r="N562" s="104"/>
      <c r="O562" s="105"/>
      <c r="P562" s="105"/>
      <c r="Q562" s="105"/>
      <c r="R562" s="105"/>
      <c r="S562" s="105"/>
      <c r="T562" s="105"/>
      <c r="U562" s="105"/>
      <c r="V562" s="105"/>
      <c r="W562" s="105"/>
      <c r="X562" s="106"/>
      <c r="AT562" s="103" t="s">
        <v>169</v>
      </c>
      <c r="AU562" s="103" t="s">
        <v>82</v>
      </c>
      <c r="AV562" s="14" t="s">
        <v>168</v>
      </c>
      <c r="AW562" s="14" t="s">
        <v>4</v>
      </c>
      <c r="AX562" s="14" t="s">
        <v>80</v>
      </c>
      <c r="AY562" s="103" t="s">
        <v>161</v>
      </c>
    </row>
    <row r="563" spans="1:65" s="2" customFormat="1" ht="33" customHeight="1">
      <c r="A563" s="21"/>
      <c r="B563" s="137"/>
      <c r="C563" s="213" t="s">
        <v>772</v>
      </c>
      <c r="D563" s="213" t="s">
        <v>164</v>
      </c>
      <c r="E563" s="214" t="s">
        <v>773</v>
      </c>
      <c r="F563" s="215" t="s">
        <v>774</v>
      </c>
      <c r="G563" s="216" t="s">
        <v>346</v>
      </c>
      <c r="H563" s="217">
        <v>104.2</v>
      </c>
      <c r="I563" s="123"/>
      <c r="J563" s="123"/>
      <c r="K563" s="218">
        <f>ROUND(P563*H563,2)</f>
        <v>0</v>
      </c>
      <c r="L563" s="89"/>
      <c r="M563" s="22"/>
      <c r="N563" s="90" t="s">
        <v>1</v>
      </c>
      <c r="O563" s="91" t="s">
        <v>35</v>
      </c>
      <c r="P563" s="92">
        <f>I563+J563</f>
        <v>0</v>
      </c>
      <c r="Q563" s="92">
        <f>ROUND(I563*H563,2)</f>
        <v>0</v>
      </c>
      <c r="R563" s="92">
        <f>ROUND(J563*H563,2)</f>
        <v>0</v>
      </c>
      <c r="S563" s="93">
        <v>0</v>
      </c>
      <c r="T563" s="93">
        <f>S563*H563</f>
        <v>0</v>
      </c>
      <c r="U563" s="93">
        <v>0</v>
      </c>
      <c r="V563" s="93">
        <f>U563*H563</f>
        <v>0</v>
      </c>
      <c r="W563" s="93">
        <v>0</v>
      </c>
      <c r="X563" s="94">
        <f>W563*H563</f>
        <v>0</v>
      </c>
      <c r="Y563" s="21"/>
      <c r="Z563" s="21"/>
      <c r="AA563" s="21"/>
      <c r="AB563" s="21"/>
      <c r="AC563" s="21"/>
      <c r="AD563" s="21"/>
      <c r="AE563" s="21"/>
      <c r="AR563" s="95" t="s">
        <v>239</v>
      </c>
      <c r="AT563" s="95" t="s">
        <v>164</v>
      </c>
      <c r="AU563" s="95" t="s">
        <v>82</v>
      </c>
      <c r="AY563" s="17" t="s">
        <v>161</v>
      </c>
      <c r="BE563" s="96">
        <f>IF(O563="základní",K563,0)</f>
        <v>0</v>
      </c>
      <c r="BF563" s="96">
        <f>IF(O563="snížená",K563,0)</f>
        <v>0</v>
      </c>
      <c r="BG563" s="96">
        <f>IF(O563="zákl. přenesená",K563,0)</f>
        <v>0</v>
      </c>
      <c r="BH563" s="96">
        <f>IF(O563="sníž. přenesená",K563,0)</f>
        <v>0</v>
      </c>
      <c r="BI563" s="96">
        <f>IF(O563="nulová",K563,0)</f>
        <v>0</v>
      </c>
      <c r="BJ563" s="17" t="s">
        <v>80</v>
      </c>
      <c r="BK563" s="96">
        <f>ROUND(P563*H563,2)</f>
        <v>0</v>
      </c>
      <c r="BL563" s="17" t="s">
        <v>239</v>
      </c>
      <c r="BM563" s="95" t="s">
        <v>775</v>
      </c>
    </row>
    <row r="564" spans="1:65" s="15" customFormat="1">
      <c r="B564" s="230"/>
      <c r="C564" s="231"/>
      <c r="D564" s="221" t="s">
        <v>169</v>
      </c>
      <c r="E564" s="232" t="s">
        <v>1</v>
      </c>
      <c r="F564" s="233" t="s">
        <v>776</v>
      </c>
      <c r="G564" s="231"/>
      <c r="H564" s="232" t="s">
        <v>1</v>
      </c>
      <c r="I564" s="231"/>
      <c r="J564" s="231"/>
      <c r="K564" s="231"/>
      <c r="M564" s="107"/>
      <c r="N564" s="109"/>
      <c r="O564" s="110"/>
      <c r="P564" s="110"/>
      <c r="Q564" s="110"/>
      <c r="R564" s="110"/>
      <c r="S564" s="110"/>
      <c r="T564" s="110"/>
      <c r="U564" s="110"/>
      <c r="V564" s="110"/>
      <c r="W564" s="110"/>
      <c r="X564" s="111"/>
      <c r="AT564" s="108" t="s">
        <v>169</v>
      </c>
      <c r="AU564" s="108" t="s">
        <v>82</v>
      </c>
      <c r="AV564" s="15" t="s">
        <v>80</v>
      </c>
      <c r="AW564" s="15" t="s">
        <v>4</v>
      </c>
      <c r="AX564" s="15" t="s">
        <v>72</v>
      </c>
      <c r="AY564" s="108" t="s">
        <v>161</v>
      </c>
    </row>
    <row r="565" spans="1:65" s="13" customFormat="1">
      <c r="B565" s="219"/>
      <c r="C565" s="220"/>
      <c r="D565" s="221" t="s">
        <v>169</v>
      </c>
      <c r="E565" s="222" t="s">
        <v>1</v>
      </c>
      <c r="F565" s="223" t="s">
        <v>777</v>
      </c>
      <c r="G565" s="220"/>
      <c r="H565" s="224">
        <v>8.1999999999999993</v>
      </c>
      <c r="I565" s="220"/>
      <c r="J565" s="220"/>
      <c r="K565" s="220"/>
      <c r="M565" s="97"/>
      <c r="N565" s="99"/>
      <c r="O565" s="100"/>
      <c r="P565" s="100"/>
      <c r="Q565" s="100"/>
      <c r="R565" s="100"/>
      <c r="S565" s="100"/>
      <c r="T565" s="100"/>
      <c r="U565" s="100"/>
      <c r="V565" s="100"/>
      <c r="W565" s="100"/>
      <c r="X565" s="101"/>
      <c r="AT565" s="98" t="s">
        <v>169</v>
      </c>
      <c r="AU565" s="98" t="s">
        <v>82</v>
      </c>
      <c r="AV565" s="13" t="s">
        <v>82</v>
      </c>
      <c r="AW565" s="13" t="s">
        <v>4</v>
      </c>
      <c r="AX565" s="13" t="s">
        <v>72</v>
      </c>
      <c r="AY565" s="98" t="s">
        <v>161</v>
      </c>
    </row>
    <row r="566" spans="1:65" s="15" customFormat="1">
      <c r="B566" s="230"/>
      <c r="C566" s="231"/>
      <c r="D566" s="221" t="s">
        <v>169</v>
      </c>
      <c r="E566" s="232" t="s">
        <v>1</v>
      </c>
      <c r="F566" s="233" t="s">
        <v>664</v>
      </c>
      <c r="G566" s="231"/>
      <c r="H566" s="232" t="s">
        <v>1</v>
      </c>
      <c r="I566" s="231"/>
      <c r="J566" s="231"/>
      <c r="K566" s="231"/>
      <c r="M566" s="107"/>
      <c r="N566" s="109"/>
      <c r="O566" s="110"/>
      <c r="P566" s="110"/>
      <c r="Q566" s="110"/>
      <c r="R566" s="110"/>
      <c r="S566" s="110"/>
      <c r="T566" s="110"/>
      <c r="U566" s="110"/>
      <c r="V566" s="110"/>
      <c r="W566" s="110"/>
      <c r="X566" s="111"/>
      <c r="AT566" s="108" t="s">
        <v>169</v>
      </c>
      <c r="AU566" s="108" t="s">
        <v>82</v>
      </c>
      <c r="AV566" s="15" t="s">
        <v>80</v>
      </c>
      <c r="AW566" s="15" t="s">
        <v>4</v>
      </c>
      <c r="AX566" s="15" t="s">
        <v>72</v>
      </c>
      <c r="AY566" s="108" t="s">
        <v>161</v>
      </c>
    </row>
    <row r="567" spans="1:65" s="13" customFormat="1">
      <c r="B567" s="219"/>
      <c r="C567" s="220"/>
      <c r="D567" s="221" t="s">
        <v>169</v>
      </c>
      <c r="E567" s="222" t="s">
        <v>1</v>
      </c>
      <c r="F567" s="223" t="s">
        <v>778</v>
      </c>
      <c r="G567" s="220"/>
      <c r="H567" s="224">
        <v>96</v>
      </c>
      <c r="I567" s="220"/>
      <c r="J567" s="220"/>
      <c r="K567" s="220"/>
      <c r="M567" s="97"/>
      <c r="N567" s="99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AT567" s="98" t="s">
        <v>169</v>
      </c>
      <c r="AU567" s="98" t="s">
        <v>82</v>
      </c>
      <c r="AV567" s="13" t="s">
        <v>82</v>
      </c>
      <c r="AW567" s="13" t="s">
        <v>4</v>
      </c>
      <c r="AX567" s="13" t="s">
        <v>72</v>
      </c>
      <c r="AY567" s="98" t="s">
        <v>161</v>
      </c>
    </row>
    <row r="568" spans="1:65" s="14" customFormat="1">
      <c r="B568" s="225"/>
      <c r="C568" s="226"/>
      <c r="D568" s="221" t="s">
        <v>169</v>
      </c>
      <c r="E568" s="227" t="s">
        <v>1</v>
      </c>
      <c r="F568" s="228" t="s">
        <v>171</v>
      </c>
      <c r="G568" s="226"/>
      <c r="H568" s="229">
        <v>104.2</v>
      </c>
      <c r="I568" s="226"/>
      <c r="J568" s="226"/>
      <c r="K568" s="226"/>
      <c r="M568" s="102"/>
      <c r="N568" s="104"/>
      <c r="O568" s="105"/>
      <c r="P568" s="105"/>
      <c r="Q568" s="105"/>
      <c r="R568" s="105"/>
      <c r="S568" s="105"/>
      <c r="T568" s="105"/>
      <c r="U568" s="105"/>
      <c r="V568" s="105"/>
      <c r="W568" s="105"/>
      <c r="X568" s="106"/>
      <c r="AT568" s="103" t="s">
        <v>169</v>
      </c>
      <c r="AU568" s="103" t="s">
        <v>82</v>
      </c>
      <c r="AV568" s="14" t="s">
        <v>168</v>
      </c>
      <c r="AW568" s="14" t="s">
        <v>4</v>
      </c>
      <c r="AX568" s="14" t="s">
        <v>80</v>
      </c>
      <c r="AY568" s="103" t="s">
        <v>161</v>
      </c>
    </row>
    <row r="569" spans="1:65" s="2" customFormat="1" ht="24.2" customHeight="1">
      <c r="A569" s="21"/>
      <c r="B569" s="137"/>
      <c r="C569" s="235" t="s">
        <v>399</v>
      </c>
      <c r="D569" s="235" t="s">
        <v>548</v>
      </c>
      <c r="E569" s="236" t="s">
        <v>779</v>
      </c>
      <c r="F569" s="237" t="s">
        <v>780</v>
      </c>
      <c r="G569" s="238" t="s">
        <v>346</v>
      </c>
      <c r="H569" s="239">
        <v>109.41</v>
      </c>
      <c r="I569" s="123"/>
      <c r="J569" s="240"/>
      <c r="K569" s="241">
        <f>ROUND(P569*H569,2)</f>
        <v>0</v>
      </c>
      <c r="L569" s="115"/>
      <c r="M569" s="116"/>
      <c r="N569" s="117" t="s">
        <v>1</v>
      </c>
      <c r="O569" s="91" t="s">
        <v>35</v>
      </c>
      <c r="P569" s="92">
        <f>I569+J569</f>
        <v>0</v>
      </c>
      <c r="Q569" s="92">
        <f>ROUND(I569*H569,2)</f>
        <v>0</v>
      </c>
      <c r="R569" s="92">
        <f>ROUND(J569*H569,2)</f>
        <v>0</v>
      </c>
      <c r="S569" s="93">
        <v>0</v>
      </c>
      <c r="T569" s="93">
        <f>S569*H569</f>
        <v>0</v>
      </c>
      <c r="U569" s="93">
        <v>0</v>
      </c>
      <c r="V569" s="93">
        <f>U569*H569</f>
        <v>0</v>
      </c>
      <c r="W569" s="93">
        <v>0</v>
      </c>
      <c r="X569" s="94">
        <f>W569*H569</f>
        <v>0</v>
      </c>
      <c r="Y569" s="21"/>
      <c r="Z569" s="21"/>
      <c r="AA569" s="21"/>
      <c r="AB569" s="21"/>
      <c r="AC569" s="21"/>
      <c r="AD569" s="21"/>
      <c r="AE569" s="21"/>
      <c r="AR569" s="95" t="s">
        <v>286</v>
      </c>
      <c r="AT569" s="95" t="s">
        <v>548</v>
      </c>
      <c r="AU569" s="95" t="s">
        <v>82</v>
      </c>
      <c r="AY569" s="17" t="s">
        <v>161</v>
      </c>
      <c r="BE569" s="96">
        <f>IF(O569="základní",K569,0)</f>
        <v>0</v>
      </c>
      <c r="BF569" s="96">
        <f>IF(O569="snížená",K569,0)</f>
        <v>0</v>
      </c>
      <c r="BG569" s="96">
        <f>IF(O569="zákl. přenesená",K569,0)</f>
        <v>0</v>
      </c>
      <c r="BH569" s="96">
        <f>IF(O569="sníž. přenesená",K569,0)</f>
        <v>0</v>
      </c>
      <c r="BI569" s="96">
        <f>IF(O569="nulová",K569,0)</f>
        <v>0</v>
      </c>
      <c r="BJ569" s="17" t="s">
        <v>80</v>
      </c>
      <c r="BK569" s="96">
        <f>ROUND(P569*H569,2)</f>
        <v>0</v>
      </c>
      <c r="BL569" s="17" t="s">
        <v>239</v>
      </c>
      <c r="BM569" s="95" t="s">
        <v>781</v>
      </c>
    </row>
    <row r="570" spans="1:65" s="13" customFormat="1">
      <c r="B570" s="219"/>
      <c r="C570" s="220"/>
      <c r="D570" s="221" t="s">
        <v>169</v>
      </c>
      <c r="E570" s="222" t="s">
        <v>1</v>
      </c>
      <c r="F570" s="223" t="s">
        <v>782</v>
      </c>
      <c r="G570" s="220"/>
      <c r="H570" s="224">
        <v>109.41</v>
      </c>
      <c r="I570" s="220"/>
      <c r="J570" s="220"/>
      <c r="K570" s="220"/>
      <c r="M570" s="97"/>
      <c r="N570" s="99"/>
      <c r="O570" s="100"/>
      <c r="P570" s="100"/>
      <c r="Q570" s="100"/>
      <c r="R570" s="100"/>
      <c r="S570" s="100"/>
      <c r="T570" s="100"/>
      <c r="U570" s="100"/>
      <c r="V570" s="100"/>
      <c r="W570" s="100"/>
      <c r="X570" s="101"/>
      <c r="AT570" s="98" t="s">
        <v>169</v>
      </c>
      <c r="AU570" s="98" t="s">
        <v>82</v>
      </c>
      <c r="AV570" s="13" t="s">
        <v>82</v>
      </c>
      <c r="AW570" s="13" t="s">
        <v>4</v>
      </c>
      <c r="AX570" s="13" t="s">
        <v>72</v>
      </c>
      <c r="AY570" s="98" t="s">
        <v>161</v>
      </c>
    </row>
    <row r="571" spans="1:65" s="14" customFormat="1">
      <c r="B571" s="225"/>
      <c r="C571" s="226"/>
      <c r="D571" s="221" t="s">
        <v>169</v>
      </c>
      <c r="E571" s="227" t="s">
        <v>1</v>
      </c>
      <c r="F571" s="228" t="s">
        <v>171</v>
      </c>
      <c r="G571" s="226"/>
      <c r="H571" s="229">
        <v>109.41</v>
      </c>
      <c r="I571" s="226"/>
      <c r="J571" s="226"/>
      <c r="K571" s="226"/>
      <c r="M571" s="102"/>
      <c r="N571" s="104"/>
      <c r="O571" s="105"/>
      <c r="P571" s="105"/>
      <c r="Q571" s="105"/>
      <c r="R571" s="105"/>
      <c r="S571" s="105"/>
      <c r="T571" s="105"/>
      <c r="U571" s="105"/>
      <c r="V571" s="105"/>
      <c r="W571" s="105"/>
      <c r="X571" s="106"/>
      <c r="AT571" s="103" t="s">
        <v>169</v>
      </c>
      <c r="AU571" s="103" t="s">
        <v>82</v>
      </c>
      <c r="AV571" s="14" t="s">
        <v>168</v>
      </c>
      <c r="AW571" s="14" t="s">
        <v>4</v>
      </c>
      <c r="AX571" s="14" t="s">
        <v>80</v>
      </c>
      <c r="AY571" s="103" t="s">
        <v>161</v>
      </c>
    </row>
    <row r="572" spans="1:65" s="2" customFormat="1" ht="44.25" customHeight="1">
      <c r="A572" s="21"/>
      <c r="B572" s="137"/>
      <c r="C572" s="213" t="s">
        <v>783</v>
      </c>
      <c r="D572" s="213" t="s">
        <v>164</v>
      </c>
      <c r="E572" s="214" t="s">
        <v>784</v>
      </c>
      <c r="F572" s="215" t="s">
        <v>785</v>
      </c>
      <c r="G572" s="216" t="s">
        <v>167</v>
      </c>
      <c r="H572" s="217">
        <v>223.02</v>
      </c>
      <c r="I572" s="123"/>
      <c r="J572" s="123"/>
      <c r="K572" s="218">
        <f>ROUND(P572*H572,2)</f>
        <v>0</v>
      </c>
      <c r="L572" s="89"/>
      <c r="M572" s="22"/>
      <c r="N572" s="90" t="s">
        <v>1</v>
      </c>
      <c r="O572" s="91" t="s">
        <v>35</v>
      </c>
      <c r="P572" s="92">
        <f>I572+J572</f>
        <v>0</v>
      </c>
      <c r="Q572" s="92">
        <f>ROUND(I572*H572,2)</f>
        <v>0</v>
      </c>
      <c r="R572" s="92">
        <f>ROUND(J572*H572,2)</f>
        <v>0</v>
      </c>
      <c r="S572" s="93">
        <v>0</v>
      </c>
      <c r="T572" s="93">
        <f>S572*H572</f>
        <v>0</v>
      </c>
      <c r="U572" s="93">
        <v>0</v>
      </c>
      <c r="V572" s="93">
        <f>U572*H572</f>
        <v>0</v>
      </c>
      <c r="W572" s="93">
        <v>0</v>
      </c>
      <c r="X572" s="94">
        <f>W572*H572</f>
        <v>0</v>
      </c>
      <c r="Y572" s="21"/>
      <c r="Z572" s="21"/>
      <c r="AA572" s="21"/>
      <c r="AB572" s="21"/>
      <c r="AC572" s="21"/>
      <c r="AD572" s="21"/>
      <c r="AE572" s="21"/>
      <c r="AR572" s="95" t="s">
        <v>239</v>
      </c>
      <c r="AT572" s="95" t="s">
        <v>164</v>
      </c>
      <c r="AU572" s="95" t="s">
        <v>82</v>
      </c>
      <c r="AY572" s="17" t="s">
        <v>161</v>
      </c>
      <c r="BE572" s="96">
        <f>IF(O572="základní",K572,0)</f>
        <v>0</v>
      </c>
      <c r="BF572" s="96">
        <f>IF(O572="snížená",K572,0)</f>
        <v>0</v>
      </c>
      <c r="BG572" s="96">
        <f>IF(O572="zákl. přenesená",K572,0)</f>
        <v>0</v>
      </c>
      <c r="BH572" s="96">
        <f>IF(O572="sníž. přenesená",K572,0)</f>
        <v>0</v>
      </c>
      <c r="BI572" s="96">
        <f>IF(O572="nulová",K572,0)</f>
        <v>0</v>
      </c>
      <c r="BJ572" s="17" t="s">
        <v>80</v>
      </c>
      <c r="BK572" s="96">
        <f>ROUND(P572*H572,2)</f>
        <v>0</v>
      </c>
      <c r="BL572" s="17" t="s">
        <v>239</v>
      </c>
      <c r="BM572" s="95" t="s">
        <v>786</v>
      </c>
    </row>
    <row r="573" spans="1:65" s="15" customFormat="1">
      <c r="B573" s="230"/>
      <c r="C573" s="231"/>
      <c r="D573" s="221" t="s">
        <v>169</v>
      </c>
      <c r="E573" s="232" t="s">
        <v>1</v>
      </c>
      <c r="F573" s="233" t="s">
        <v>720</v>
      </c>
      <c r="G573" s="231"/>
      <c r="H573" s="232" t="s">
        <v>1</v>
      </c>
      <c r="I573" s="231"/>
      <c r="J573" s="231"/>
      <c r="K573" s="231"/>
      <c r="M573" s="107"/>
      <c r="N573" s="109"/>
      <c r="O573" s="110"/>
      <c r="P573" s="110"/>
      <c r="Q573" s="110"/>
      <c r="R573" s="110"/>
      <c r="S573" s="110"/>
      <c r="T573" s="110"/>
      <c r="U573" s="110"/>
      <c r="V573" s="110"/>
      <c r="W573" s="110"/>
      <c r="X573" s="111"/>
      <c r="AT573" s="108" t="s">
        <v>169</v>
      </c>
      <c r="AU573" s="108" t="s">
        <v>82</v>
      </c>
      <c r="AV573" s="15" t="s">
        <v>80</v>
      </c>
      <c r="AW573" s="15" t="s">
        <v>4</v>
      </c>
      <c r="AX573" s="15" t="s">
        <v>72</v>
      </c>
      <c r="AY573" s="108" t="s">
        <v>161</v>
      </c>
    </row>
    <row r="574" spans="1:65" s="13" customFormat="1">
      <c r="B574" s="219"/>
      <c r="C574" s="220"/>
      <c r="D574" s="221" t="s">
        <v>169</v>
      </c>
      <c r="E574" s="222" t="s">
        <v>1</v>
      </c>
      <c r="F574" s="223" t="s">
        <v>721</v>
      </c>
      <c r="G574" s="220"/>
      <c r="H574" s="224">
        <v>223.02</v>
      </c>
      <c r="I574" s="220"/>
      <c r="J574" s="220"/>
      <c r="K574" s="220"/>
      <c r="M574" s="97"/>
      <c r="N574" s="99"/>
      <c r="O574" s="100"/>
      <c r="P574" s="100"/>
      <c r="Q574" s="100"/>
      <c r="R574" s="100"/>
      <c r="S574" s="100"/>
      <c r="T574" s="100"/>
      <c r="U574" s="100"/>
      <c r="V574" s="100"/>
      <c r="W574" s="100"/>
      <c r="X574" s="101"/>
      <c r="AT574" s="98" t="s">
        <v>169</v>
      </c>
      <c r="AU574" s="98" t="s">
        <v>82</v>
      </c>
      <c r="AV574" s="13" t="s">
        <v>82</v>
      </c>
      <c r="AW574" s="13" t="s">
        <v>4</v>
      </c>
      <c r="AX574" s="13" t="s">
        <v>72</v>
      </c>
      <c r="AY574" s="98" t="s">
        <v>161</v>
      </c>
    </row>
    <row r="575" spans="1:65" s="14" customFormat="1">
      <c r="B575" s="225"/>
      <c r="C575" s="226"/>
      <c r="D575" s="221" t="s">
        <v>169</v>
      </c>
      <c r="E575" s="227" t="s">
        <v>1</v>
      </c>
      <c r="F575" s="228" t="s">
        <v>171</v>
      </c>
      <c r="G575" s="226"/>
      <c r="H575" s="229">
        <v>223.02</v>
      </c>
      <c r="I575" s="226"/>
      <c r="J575" s="226"/>
      <c r="K575" s="226"/>
      <c r="M575" s="102"/>
      <c r="N575" s="104"/>
      <c r="O575" s="105"/>
      <c r="P575" s="105"/>
      <c r="Q575" s="105"/>
      <c r="R575" s="105"/>
      <c r="S575" s="105"/>
      <c r="T575" s="105"/>
      <c r="U575" s="105"/>
      <c r="V575" s="105"/>
      <c r="W575" s="105"/>
      <c r="X575" s="106"/>
      <c r="AT575" s="103" t="s">
        <v>169</v>
      </c>
      <c r="AU575" s="103" t="s">
        <v>82</v>
      </c>
      <c r="AV575" s="14" t="s">
        <v>168</v>
      </c>
      <c r="AW575" s="14" t="s">
        <v>4</v>
      </c>
      <c r="AX575" s="14" t="s">
        <v>80</v>
      </c>
      <c r="AY575" s="103" t="s">
        <v>161</v>
      </c>
    </row>
    <row r="576" spans="1:65" s="2" customFormat="1" ht="37.9" customHeight="1">
      <c r="A576" s="21"/>
      <c r="B576" s="137"/>
      <c r="C576" s="213" t="s">
        <v>404</v>
      </c>
      <c r="D576" s="213" t="s">
        <v>164</v>
      </c>
      <c r="E576" s="214" t="s">
        <v>787</v>
      </c>
      <c r="F576" s="215" t="s">
        <v>788</v>
      </c>
      <c r="G576" s="216" t="s">
        <v>167</v>
      </c>
      <c r="H576" s="217">
        <v>223.02</v>
      </c>
      <c r="I576" s="123"/>
      <c r="J576" s="123"/>
      <c r="K576" s="218">
        <f>ROUND(P576*H576,2)</f>
        <v>0</v>
      </c>
      <c r="L576" s="89"/>
      <c r="M576" s="22"/>
      <c r="N576" s="90" t="s">
        <v>1</v>
      </c>
      <c r="O576" s="91" t="s">
        <v>35</v>
      </c>
      <c r="P576" s="92">
        <f>I576+J576</f>
        <v>0</v>
      </c>
      <c r="Q576" s="92">
        <f>ROUND(I576*H576,2)</f>
        <v>0</v>
      </c>
      <c r="R576" s="92">
        <f>ROUND(J576*H576,2)</f>
        <v>0</v>
      </c>
      <c r="S576" s="93">
        <v>0</v>
      </c>
      <c r="T576" s="93">
        <f>S576*H576</f>
        <v>0</v>
      </c>
      <c r="U576" s="93">
        <v>0</v>
      </c>
      <c r="V576" s="93">
        <f>U576*H576</f>
        <v>0</v>
      </c>
      <c r="W576" s="93">
        <v>0</v>
      </c>
      <c r="X576" s="94">
        <f>W576*H576</f>
        <v>0</v>
      </c>
      <c r="Y576" s="21"/>
      <c r="Z576" s="21"/>
      <c r="AA576" s="21"/>
      <c r="AB576" s="21"/>
      <c r="AC576" s="21"/>
      <c r="AD576" s="21"/>
      <c r="AE576" s="21"/>
      <c r="AR576" s="95" t="s">
        <v>239</v>
      </c>
      <c r="AT576" s="95" t="s">
        <v>164</v>
      </c>
      <c r="AU576" s="95" t="s">
        <v>82</v>
      </c>
      <c r="AY576" s="17" t="s">
        <v>161</v>
      </c>
      <c r="BE576" s="96">
        <f>IF(O576="základní",K576,0)</f>
        <v>0</v>
      </c>
      <c r="BF576" s="96">
        <f>IF(O576="snížená",K576,0)</f>
        <v>0</v>
      </c>
      <c r="BG576" s="96">
        <f>IF(O576="zákl. přenesená",K576,0)</f>
        <v>0</v>
      </c>
      <c r="BH576" s="96">
        <f>IF(O576="sníž. přenesená",K576,0)</f>
        <v>0</v>
      </c>
      <c r="BI576" s="96">
        <f>IF(O576="nulová",K576,0)</f>
        <v>0</v>
      </c>
      <c r="BJ576" s="17" t="s">
        <v>80</v>
      </c>
      <c r="BK576" s="96">
        <f>ROUND(P576*H576,2)</f>
        <v>0</v>
      </c>
      <c r="BL576" s="17" t="s">
        <v>239</v>
      </c>
      <c r="BM576" s="95" t="s">
        <v>789</v>
      </c>
    </row>
    <row r="577" spans="1:65" s="15" customFormat="1">
      <c r="B577" s="230"/>
      <c r="C577" s="231"/>
      <c r="D577" s="221" t="s">
        <v>169</v>
      </c>
      <c r="E577" s="232" t="s">
        <v>1</v>
      </c>
      <c r="F577" s="233" t="s">
        <v>720</v>
      </c>
      <c r="G577" s="231"/>
      <c r="H577" s="232" t="s">
        <v>1</v>
      </c>
      <c r="I577" s="231"/>
      <c r="J577" s="231"/>
      <c r="K577" s="231"/>
      <c r="M577" s="107"/>
      <c r="N577" s="109"/>
      <c r="O577" s="110"/>
      <c r="P577" s="110"/>
      <c r="Q577" s="110"/>
      <c r="R577" s="110"/>
      <c r="S577" s="110"/>
      <c r="T577" s="110"/>
      <c r="U577" s="110"/>
      <c r="V577" s="110"/>
      <c r="W577" s="110"/>
      <c r="X577" s="111"/>
      <c r="AT577" s="108" t="s">
        <v>169</v>
      </c>
      <c r="AU577" s="108" t="s">
        <v>82</v>
      </c>
      <c r="AV577" s="15" t="s">
        <v>80</v>
      </c>
      <c r="AW577" s="15" t="s">
        <v>4</v>
      </c>
      <c r="AX577" s="15" t="s">
        <v>72</v>
      </c>
      <c r="AY577" s="108" t="s">
        <v>161</v>
      </c>
    </row>
    <row r="578" spans="1:65" s="15" customFormat="1">
      <c r="B578" s="230"/>
      <c r="C578" s="231"/>
      <c r="D578" s="221" t="s">
        <v>169</v>
      </c>
      <c r="E578" s="232" t="s">
        <v>1</v>
      </c>
      <c r="F578" s="233" t="s">
        <v>767</v>
      </c>
      <c r="G578" s="231"/>
      <c r="H578" s="232" t="s">
        <v>1</v>
      </c>
      <c r="I578" s="231"/>
      <c r="J578" s="231"/>
      <c r="K578" s="231"/>
      <c r="M578" s="107"/>
      <c r="N578" s="109"/>
      <c r="O578" s="110"/>
      <c r="P578" s="110"/>
      <c r="Q578" s="110"/>
      <c r="R578" s="110"/>
      <c r="S578" s="110"/>
      <c r="T578" s="110"/>
      <c r="U578" s="110"/>
      <c r="V578" s="110"/>
      <c r="W578" s="110"/>
      <c r="X578" s="111"/>
      <c r="AT578" s="108" t="s">
        <v>169</v>
      </c>
      <c r="AU578" s="108" t="s">
        <v>82</v>
      </c>
      <c r="AV578" s="15" t="s">
        <v>80</v>
      </c>
      <c r="AW578" s="15" t="s">
        <v>4</v>
      </c>
      <c r="AX578" s="15" t="s">
        <v>72</v>
      </c>
      <c r="AY578" s="108" t="s">
        <v>161</v>
      </c>
    </row>
    <row r="579" spans="1:65" s="13" customFormat="1">
      <c r="B579" s="219"/>
      <c r="C579" s="220"/>
      <c r="D579" s="221" t="s">
        <v>169</v>
      </c>
      <c r="E579" s="222" t="s">
        <v>1</v>
      </c>
      <c r="F579" s="223" t="s">
        <v>721</v>
      </c>
      <c r="G579" s="220"/>
      <c r="H579" s="224">
        <v>223.02</v>
      </c>
      <c r="I579" s="220"/>
      <c r="J579" s="220"/>
      <c r="K579" s="220"/>
      <c r="M579" s="97"/>
      <c r="N579" s="99"/>
      <c r="O579" s="100"/>
      <c r="P579" s="100"/>
      <c r="Q579" s="100"/>
      <c r="R579" s="100"/>
      <c r="S579" s="100"/>
      <c r="T579" s="100"/>
      <c r="U579" s="100"/>
      <c r="V579" s="100"/>
      <c r="W579" s="100"/>
      <c r="X579" s="101"/>
      <c r="AT579" s="98" t="s">
        <v>169</v>
      </c>
      <c r="AU579" s="98" t="s">
        <v>82</v>
      </c>
      <c r="AV579" s="13" t="s">
        <v>82</v>
      </c>
      <c r="AW579" s="13" t="s">
        <v>4</v>
      </c>
      <c r="AX579" s="13" t="s">
        <v>72</v>
      </c>
      <c r="AY579" s="98" t="s">
        <v>161</v>
      </c>
    </row>
    <row r="580" spans="1:65" s="14" customFormat="1">
      <c r="B580" s="225"/>
      <c r="C580" s="226"/>
      <c r="D580" s="221" t="s">
        <v>169</v>
      </c>
      <c r="E580" s="227" t="s">
        <v>1</v>
      </c>
      <c r="F580" s="228" t="s">
        <v>171</v>
      </c>
      <c r="G580" s="226"/>
      <c r="H580" s="229">
        <v>223.02</v>
      </c>
      <c r="I580" s="226"/>
      <c r="J580" s="226"/>
      <c r="K580" s="226"/>
      <c r="M580" s="102"/>
      <c r="N580" s="104"/>
      <c r="O580" s="105"/>
      <c r="P580" s="105"/>
      <c r="Q580" s="105"/>
      <c r="R580" s="105"/>
      <c r="S580" s="105"/>
      <c r="T580" s="105"/>
      <c r="U580" s="105"/>
      <c r="V580" s="105"/>
      <c r="W580" s="105"/>
      <c r="X580" s="106"/>
      <c r="AT580" s="103" t="s">
        <v>169</v>
      </c>
      <c r="AU580" s="103" t="s">
        <v>82</v>
      </c>
      <c r="AV580" s="14" t="s">
        <v>168</v>
      </c>
      <c r="AW580" s="14" t="s">
        <v>4</v>
      </c>
      <c r="AX580" s="14" t="s">
        <v>80</v>
      </c>
      <c r="AY580" s="103" t="s">
        <v>161</v>
      </c>
    </row>
    <row r="581" spans="1:65" s="2" customFormat="1" ht="16.5" customHeight="1">
      <c r="A581" s="21"/>
      <c r="B581" s="137"/>
      <c r="C581" s="235" t="s">
        <v>790</v>
      </c>
      <c r="D581" s="235" t="s">
        <v>548</v>
      </c>
      <c r="E581" s="236" t="s">
        <v>791</v>
      </c>
      <c r="F581" s="237" t="s">
        <v>792</v>
      </c>
      <c r="G581" s="238" t="s">
        <v>174</v>
      </c>
      <c r="H581" s="239">
        <v>24.532</v>
      </c>
      <c r="I581" s="123"/>
      <c r="J581" s="240"/>
      <c r="K581" s="241">
        <f>ROUND(P581*H581,2)</f>
        <v>0</v>
      </c>
      <c r="L581" s="115"/>
      <c r="M581" s="116"/>
      <c r="N581" s="117" t="s">
        <v>1</v>
      </c>
      <c r="O581" s="91" t="s">
        <v>35</v>
      </c>
      <c r="P581" s="92">
        <f>I581+J581</f>
        <v>0</v>
      </c>
      <c r="Q581" s="92">
        <f>ROUND(I581*H581,2)</f>
        <v>0</v>
      </c>
      <c r="R581" s="92">
        <f>ROUND(J581*H581,2)</f>
        <v>0</v>
      </c>
      <c r="S581" s="93">
        <v>0</v>
      </c>
      <c r="T581" s="93">
        <f>S581*H581</f>
        <v>0</v>
      </c>
      <c r="U581" s="93">
        <v>0</v>
      </c>
      <c r="V581" s="93">
        <f>U581*H581</f>
        <v>0</v>
      </c>
      <c r="W581" s="93">
        <v>0</v>
      </c>
      <c r="X581" s="94">
        <f>W581*H581</f>
        <v>0</v>
      </c>
      <c r="Y581" s="21"/>
      <c r="Z581" s="21"/>
      <c r="AA581" s="21"/>
      <c r="AB581" s="21"/>
      <c r="AC581" s="21"/>
      <c r="AD581" s="21"/>
      <c r="AE581" s="21"/>
      <c r="AR581" s="95" t="s">
        <v>286</v>
      </c>
      <c r="AT581" s="95" t="s">
        <v>548</v>
      </c>
      <c r="AU581" s="95" t="s">
        <v>82</v>
      </c>
      <c r="AY581" s="17" t="s">
        <v>161</v>
      </c>
      <c r="BE581" s="96">
        <f>IF(O581="základní",K581,0)</f>
        <v>0</v>
      </c>
      <c r="BF581" s="96">
        <f>IF(O581="snížená",K581,0)</f>
        <v>0</v>
      </c>
      <c r="BG581" s="96">
        <f>IF(O581="zákl. přenesená",K581,0)</f>
        <v>0</v>
      </c>
      <c r="BH581" s="96">
        <f>IF(O581="sníž. přenesená",K581,0)</f>
        <v>0</v>
      </c>
      <c r="BI581" s="96">
        <f>IF(O581="nulová",K581,0)</f>
        <v>0</v>
      </c>
      <c r="BJ581" s="17" t="s">
        <v>80</v>
      </c>
      <c r="BK581" s="96">
        <f>ROUND(P581*H581,2)</f>
        <v>0</v>
      </c>
      <c r="BL581" s="17" t="s">
        <v>239</v>
      </c>
      <c r="BM581" s="95" t="s">
        <v>793</v>
      </c>
    </row>
    <row r="582" spans="1:65" s="13" customFormat="1">
      <c r="B582" s="219"/>
      <c r="C582" s="220"/>
      <c r="D582" s="221" t="s">
        <v>169</v>
      </c>
      <c r="E582" s="222" t="s">
        <v>1</v>
      </c>
      <c r="F582" s="223" t="s">
        <v>794</v>
      </c>
      <c r="G582" s="220"/>
      <c r="H582" s="224">
        <v>24.532</v>
      </c>
      <c r="I582" s="220"/>
      <c r="J582" s="220"/>
      <c r="K582" s="220"/>
      <c r="M582" s="97"/>
      <c r="N582" s="99"/>
      <c r="O582" s="100"/>
      <c r="P582" s="100"/>
      <c r="Q582" s="100"/>
      <c r="R582" s="100"/>
      <c r="S582" s="100"/>
      <c r="T582" s="100"/>
      <c r="U582" s="100"/>
      <c r="V582" s="100"/>
      <c r="W582" s="100"/>
      <c r="X582" s="101"/>
      <c r="AT582" s="98" t="s">
        <v>169</v>
      </c>
      <c r="AU582" s="98" t="s">
        <v>82</v>
      </c>
      <c r="AV582" s="13" t="s">
        <v>82</v>
      </c>
      <c r="AW582" s="13" t="s">
        <v>4</v>
      </c>
      <c r="AX582" s="13" t="s">
        <v>72</v>
      </c>
      <c r="AY582" s="98" t="s">
        <v>161</v>
      </c>
    </row>
    <row r="583" spans="1:65" s="14" customFormat="1">
      <c r="B583" s="225"/>
      <c r="C583" s="226"/>
      <c r="D583" s="221" t="s">
        <v>169</v>
      </c>
      <c r="E583" s="227" t="s">
        <v>1</v>
      </c>
      <c r="F583" s="228" t="s">
        <v>171</v>
      </c>
      <c r="G583" s="226"/>
      <c r="H583" s="229">
        <v>24.532</v>
      </c>
      <c r="I583" s="226"/>
      <c r="J583" s="226"/>
      <c r="K583" s="226"/>
      <c r="M583" s="102"/>
      <c r="N583" s="104"/>
      <c r="O583" s="105"/>
      <c r="P583" s="105"/>
      <c r="Q583" s="105"/>
      <c r="R583" s="105"/>
      <c r="S583" s="105"/>
      <c r="T583" s="105"/>
      <c r="U583" s="105"/>
      <c r="V583" s="105"/>
      <c r="W583" s="105"/>
      <c r="X583" s="106"/>
      <c r="AT583" s="103" t="s">
        <v>169</v>
      </c>
      <c r="AU583" s="103" t="s">
        <v>82</v>
      </c>
      <c r="AV583" s="14" t="s">
        <v>168</v>
      </c>
      <c r="AW583" s="14" t="s">
        <v>4</v>
      </c>
      <c r="AX583" s="14" t="s">
        <v>80</v>
      </c>
      <c r="AY583" s="103" t="s">
        <v>161</v>
      </c>
    </row>
    <row r="584" spans="1:65" s="2" customFormat="1" ht="55.5" customHeight="1">
      <c r="A584" s="21"/>
      <c r="B584" s="137"/>
      <c r="C584" s="213" t="s">
        <v>411</v>
      </c>
      <c r="D584" s="213" t="s">
        <v>164</v>
      </c>
      <c r="E584" s="214" t="s">
        <v>795</v>
      </c>
      <c r="F584" s="215" t="s">
        <v>796</v>
      </c>
      <c r="G584" s="216" t="s">
        <v>282</v>
      </c>
      <c r="H584" s="217">
        <v>1.7609999999999999</v>
      </c>
      <c r="I584" s="218">
        <v>0</v>
      </c>
      <c r="J584" s="123"/>
      <c r="K584" s="218">
        <f>ROUND(P584*H584,2)</f>
        <v>0</v>
      </c>
      <c r="L584" s="89"/>
      <c r="M584" s="22"/>
      <c r="N584" s="90" t="s">
        <v>1</v>
      </c>
      <c r="O584" s="91" t="s">
        <v>35</v>
      </c>
      <c r="P584" s="92">
        <f>I584+J584</f>
        <v>0</v>
      </c>
      <c r="Q584" s="92">
        <f>ROUND(I584*H584,2)</f>
        <v>0</v>
      </c>
      <c r="R584" s="92">
        <f>ROUND(J584*H584,2)</f>
        <v>0</v>
      </c>
      <c r="S584" s="93">
        <v>0</v>
      </c>
      <c r="T584" s="93">
        <f>S584*H584</f>
        <v>0</v>
      </c>
      <c r="U584" s="93">
        <v>0</v>
      </c>
      <c r="V584" s="93">
        <f>U584*H584</f>
        <v>0</v>
      </c>
      <c r="W584" s="93">
        <v>0</v>
      </c>
      <c r="X584" s="94">
        <f>W584*H584</f>
        <v>0</v>
      </c>
      <c r="Y584" s="21"/>
      <c r="Z584" s="21"/>
      <c r="AA584" s="21"/>
      <c r="AB584" s="21"/>
      <c r="AC584" s="21"/>
      <c r="AD584" s="21"/>
      <c r="AE584" s="21"/>
      <c r="AR584" s="95" t="s">
        <v>239</v>
      </c>
      <c r="AT584" s="95" t="s">
        <v>164</v>
      </c>
      <c r="AU584" s="95" t="s">
        <v>82</v>
      </c>
      <c r="AY584" s="17" t="s">
        <v>161</v>
      </c>
      <c r="BE584" s="96">
        <f>IF(O584="základní",K584,0)</f>
        <v>0</v>
      </c>
      <c r="BF584" s="96">
        <f>IF(O584="snížená",K584,0)</f>
        <v>0</v>
      </c>
      <c r="BG584" s="96">
        <f>IF(O584="zákl. přenesená",K584,0)</f>
        <v>0</v>
      </c>
      <c r="BH584" s="96">
        <f>IF(O584="sníž. přenesená",K584,0)</f>
        <v>0</v>
      </c>
      <c r="BI584" s="96">
        <f>IF(O584="nulová",K584,0)</f>
        <v>0</v>
      </c>
      <c r="BJ584" s="17" t="s">
        <v>80</v>
      </c>
      <c r="BK584" s="96">
        <f>ROUND(P584*H584,2)</f>
        <v>0</v>
      </c>
      <c r="BL584" s="17" t="s">
        <v>239</v>
      </c>
      <c r="BM584" s="95" t="s">
        <v>797</v>
      </c>
    </row>
    <row r="585" spans="1:65" s="12" customFormat="1" ht="22.9" customHeight="1">
      <c r="B585" s="206"/>
      <c r="C585" s="207"/>
      <c r="D585" s="208" t="s">
        <v>71</v>
      </c>
      <c r="E585" s="211" t="s">
        <v>798</v>
      </c>
      <c r="F585" s="211" t="s">
        <v>799</v>
      </c>
      <c r="G585" s="207"/>
      <c r="H585" s="207"/>
      <c r="I585" s="207"/>
      <c r="J585" s="207"/>
      <c r="K585" s="212">
        <f>BK585</f>
        <v>0</v>
      </c>
      <c r="M585" s="80"/>
      <c r="N585" s="82"/>
      <c r="O585" s="83"/>
      <c r="P585" s="83"/>
      <c r="Q585" s="84">
        <f>SUM(Q586:Q594)</f>
        <v>0</v>
      </c>
      <c r="R585" s="84">
        <f>SUM(R586:R594)</f>
        <v>0</v>
      </c>
      <c r="S585" s="83"/>
      <c r="T585" s="85">
        <f>SUM(T586:T594)</f>
        <v>0</v>
      </c>
      <c r="U585" s="83"/>
      <c r="V585" s="85">
        <f>SUM(V586:V594)</f>
        <v>0</v>
      </c>
      <c r="W585" s="83"/>
      <c r="X585" s="86">
        <f>SUM(X586:X594)</f>
        <v>0</v>
      </c>
      <c r="AR585" s="81" t="s">
        <v>82</v>
      </c>
      <c r="AT585" s="87" t="s">
        <v>71</v>
      </c>
      <c r="AU585" s="87" t="s">
        <v>80</v>
      </c>
      <c r="AY585" s="81" t="s">
        <v>161</v>
      </c>
      <c r="BK585" s="88">
        <f>SUM(BK586:BK594)</f>
        <v>0</v>
      </c>
    </row>
    <row r="586" spans="1:65" s="2" customFormat="1" ht="24.2" customHeight="1">
      <c r="A586" s="21"/>
      <c r="B586" s="137"/>
      <c r="C586" s="213" t="s">
        <v>800</v>
      </c>
      <c r="D586" s="213" t="s">
        <v>164</v>
      </c>
      <c r="E586" s="214" t="s">
        <v>801</v>
      </c>
      <c r="F586" s="215" t="s">
        <v>802</v>
      </c>
      <c r="G586" s="216" t="s">
        <v>167</v>
      </c>
      <c r="H586" s="217">
        <v>10.302</v>
      </c>
      <c r="I586" s="123"/>
      <c r="J586" s="123"/>
      <c r="K586" s="218">
        <f>ROUND(P586*H586,2)</f>
        <v>0</v>
      </c>
      <c r="L586" s="89"/>
      <c r="M586" s="22"/>
      <c r="N586" s="90" t="s">
        <v>1</v>
      </c>
      <c r="O586" s="91" t="s">
        <v>35</v>
      </c>
      <c r="P586" s="92">
        <f>I586+J586</f>
        <v>0</v>
      </c>
      <c r="Q586" s="92">
        <f>ROUND(I586*H586,2)</f>
        <v>0</v>
      </c>
      <c r="R586" s="92">
        <f>ROUND(J586*H586,2)</f>
        <v>0</v>
      </c>
      <c r="S586" s="93">
        <v>0</v>
      </c>
      <c r="T586" s="93">
        <f>S586*H586</f>
        <v>0</v>
      </c>
      <c r="U586" s="93">
        <v>0</v>
      </c>
      <c r="V586" s="93">
        <f>U586*H586</f>
        <v>0</v>
      </c>
      <c r="W586" s="93">
        <v>0</v>
      </c>
      <c r="X586" s="94">
        <f>W586*H586</f>
        <v>0</v>
      </c>
      <c r="Y586" s="21"/>
      <c r="Z586" s="21"/>
      <c r="AA586" s="21"/>
      <c r="AB586" s="21"/>
      <c r="AC586" s="21"/>
      <c r="AD586" s="21"/>
      <c r="AE586" s="21"/>
      <c r="AR586" s="95" t="s">
        <v>239</v>
      </c>
      <c r="AT586" s="95" t="s">
        <v>164</v>
      </c>
      <c r="AU586" s="95" t="s">
        <v>82</v>
      </c>
      <c r="AY586" s="17" t="s">
        <v>161</v>
      </c>
      <c r="BE586" s="96">
        <f>IF(O586="základní",K586,0)</f>
        <v>0</v>
      </c>
      <c r="BF586" s="96">
        <f>IF(O586="snížená",K586,0)</f>
        <v>0</v>
      </c>
      <c r="BG586" s="96">
        <f>IF(O586="zákl. přenesená",K586,0)</f>
        <v>0</v>
      </c>
      <c r="BH586" s="96">
        <f>IF(O586="sníž. přenesená",K586,0)</f>
        <v>0</v>
      </c>
      <c r="BI586" s="96">
        <f>IF(O586="nulová",K586,0)</f>
        <v>0</v>
      </c>
      <c r="BJ586" s="17" t="s">
        <v>80</v>
      </c>
      <c r="BK586" s="96">
        <f>ROUND(P586*H586,2)</f>
        <v>0</v>
      </c>
      <c r="BL586" s="17" t="s">
        <v>239</v>
      </c>
      <c r="BM586" s="95" t="s">
        <v>803</v>
      </c>
    </row>
    <row r="587" spans="1:65" s="15" customFormat="1">
      <c r="B587" s="230"/>
      <c r="C587" s="231"/>
      <c r="D587" s="221" t="s">
        <v>169</v>
      </c>
      <c r="E587" s="232" t="s">
        <v>1</v>
      </c>
      <c r="F587" s="233" t="s">
        <v>253</v>
      </c>
      <c r="G587" s="231"/>
      <c r="H587" s="232" t="s">
        <v>1</v>
      </c>
      <c r="I587" s="231"/>
      <c r="J587" s="231"/>
      <c r="K587" s="231"/>
      <c r="M587" s="107"/>
      <c r="N587" s="109"/>
      <c r="O587" s="110"/>
      <c r="P587" s="110"/>
      <c r="Q587" s="110"/>
      <c r="R587" s="110"/>
      <c r="S587" s="110"/>
      <c r="T587" s="110"/>
      <c r="U587" s="110"/>
      <c r="V587" s="110"/>
      <c r="W587" s="110"/>
      <c r="X587" s="111"/>
      <c r="AT587" s="108" t="s">
        <v>169</v>
      </c>
      <c r="AU587" s="108" t="s">
        <v>82</v>
      </c>
      <c r="AV587" s="15" t="s">
        <v>80</v>
      </c>
      <c r="AW587" s="15" t="s">
        <v>4</v>
      </c>
      <c r="AX587" s="15" t="s">
        <v>72</v>
      </c>
      <c r="AY587" s="108" t="s">
        <v>161</v>
      </c>
    </row>
    <row r="588" spans="1:65" s="13" customFormat="1">
      <c r="B588" s="219"/>
      <c r="C588" s="220"/>
      <c r="D588" s="221" t="s">
        <v>169</v>
      </c>
      <c r="E588" s="222" t="s">
        <v>1</v>
      </c>
      <c r="F588" s="223" t="s">
        <v>254</v>
      </c>
      <c r="G588" s="220"/>
      <c r="H588" s="224">
        <v>10.302</v>
      </c>
      <c r="I588" s="220"/>
      <c r="J588" s="220"/>
      <c r="K588" s="220"/>
      <c r="M588" s="97"/>
      <c r="N588" s="99"/>
      <c r="O588" s="100"/>
      <c r="P588" s="100"/>
      <c r="Q588" s="100"/>
      <c r="R588" s="100"/>
      <c r="S588" s="100"/>
      <c r="T588" s="100"/>
      <c r="U588" s="100"/>
      <c r="V588" s="100"/>
      <c r="W588" s="100"/>
      <c r="X588" s="101"/>
      <c r="AT588" s="98" t="s">
        <v>169</v>
      </c>
      <c r="AU588" s="98" t="s">
        <v>82</v>
      </c>
      <c r="AV588" s="13" t="s">
        <v>82</v>
      </c>
      <c r="AW588" s="13" t="s">
        <v>4</v>
      </c>
      <c r="AX588" s="13" t="s">
        <v>72</v>
      </c>
      <c r="AY588" s="98" t="s">
        <v>161</v>
      </c>
    </row>
    <row r="589" spans="1:65" s="14" customFormat="1">
      <c r="B589" s="225"/>
      <c r="C589" s="226"/>
      <c r="D589" s="221" t="s">
        <v>169</v>
      </c>
      <c r="E589" s="227" t="s">
        <v>1</v>
      </c>
      <c r="F589" s="228" t="s">
        <v>171</v>
      </c>
      <c r="G589" s="226"/>
      <c r="H589" s="229">
        <v>10.302</v>
      </c>
      <c r="I589" s="226"/>
      <c r="J589" s="226"/>
      <c r="K589" s="226"/>
      <c r="M589" s="102"/>
      <c r="N589" s="104"/>
      <c r="O589" s="105"/>
      <c r="P589" s="105"/>
      <c r="Q589" s="105"/>
      <c r="R589" s="105"/>
      <c r="S589" s="105"/>
      <c r="T589" s="105"/>
      <c r="U589" s="105"/>
      <c r="V589" s="105"/>
      <c r="W589" s="105"/>
      <c r="X589" s="106"/>
      <c r="AT589" s="103" t="s">
        <v>169</v>
      </c>
      <c r="AU589" s="103" t="s">
        <v>82</v>
      </c>
      <c r="AV589" s="14" t="s">
        <v>168</v>
      </c>
      <c r="AW589" s="14" t="s">
        <v>4</v>
      </c>
      <c r="AX589" s="14" t="s">
        <v>80</v>
      </c>
      <c r="AY589" s="103" t="s">
        <v>161</v>
      </c>
    </row>
    <row r="590" spans="1:65" s="2" customFormat="1" ht="24.2" customHeight="1">
      <c r="A590" s="21"/>
      <c r="B590" s="137"/>
      <c r="C590" s="213" t="s">
        <v>415</v>
      </c>
      <c r="D590" s="213" t="s">
        <v>164</v>
      </c>
      <c r="E590" s="214" t="s">
        <v>804</v>
      </c>
      <c r="F590" s="215" t="s">
        <v>805</v>
      </c>
      <c r="G590" s="216" t="s">
        <v>167</v>
      </c>
      <c r="H590" s="217">
        <v>10.302</v>
      </c>
      <c r="I590" s="218">
        <v>0</v>
      </c>
      <c r="J590" s="123"/>
      <c r="K590" s="218">
        <f>ROUND(P590*H590,2)</f>
        <v>0</v>
      </c>
      <c r="L590" s="89"/>
      <c r="M590" s="22"/>
      <c r="N590" s="90" t="s">
        <v>1</v>
      </c>
      <c r="O590" s="91" t="s">
        <v>35</v>
      </c>
      <c r="P590" s="92">
        <f>I590+J590</f>
        <v>0</v>
      </c>
      <c r="Q590" s="92">
        <f>ROUND(I590*H590,2)</f>
        <v>0</v>
      </c>
      <c r="R590" s="92">
        <f>ROUND(J590*H590,2)</f>
        <v>0</v>
      </c>
      <c r="S590" s="93">
        <v>0</v>
      </c>
      <c r="T590" s="93">
        <f>S590*H590</f>
        <v>0</v>
      </c>
      <c r="U590" s="93">
        <v>0</v>
      </c>
      <c r="V590" s="93">
        <f>U590*H590</f>
        <v>0</v>
      </c>
      <c r="W590" s="93">
        <v>0</v>
      </c>
      <c r="X590" s="94">
        <f>W590*H590</f>
        <v>0</v>
      </c>
      <c r="Y590" s="21"/>
      <c r="Z590" s="21"/>
      <c r="AA590" s="21"/>
      <c r="AB590" s="21"/>
      <c r="AC590" s="21"/>
      <c r="AD590" s="21"/>
      <c r="AE590" s="21"/>
      <c r="AR590" s="95" t="s">
        <v>239</v>
      </c>
      <c r="AT590" s="95" t="s">
        <v>164</v>
      </c>
      <c r="AU590" s="95" t="s">
        <v>82</v>
      </c>
      <c r="AY590" s="17" t="s">
        <v>161</v>
      </c>
      <c r="BE590" s="96">
        <f>IF(O590="základní",K590,0)</f>
        <v>0</v>
      </c>
      <c r="BF590" s="96">
        <f>IF(O590="snížená",K590,0)</f>
        <v>0</v>
      </c>
      <c r="BG590" s="96">
        <f>IF(O590="zákl. přenesená",K590,0)</f>
        <v>0</v>
      </c>
      <c r="BH590" s="96">
        <f>IF(O590="sníž. přenesená",K590,0)</f>
        <v>0</v>
      </c>
      <c r="BI590" s="96">
        <f>IF(O590="nulová",K590,0)</f>
        <v>0</v>
      </c>
      <c r="BJ590" s="17" t="s">
        <v>80</v>
      </c>
      <c r="BK590" s="96">
        <f>ROUND(P590*H590,2)</f>
        <v>0</v>
      </c>
      <c r="BL590" s="17" t="s">
        <v>239</v>
      </c>
      <c r="BM590" s="95" t="s">
        <v>641</v>
      </c>
    </row>
    <row r="591" spans="1:65" s="15" customFormat="1">
      <c r="B591" s="230"/>
      <c r="C591" s="231"/>
      <c r="D591" s="221" t="s">
        <v>169</v>
      </c>
      <c r="E591" s="232" t="s">
        <v>1</v>
      </c>
      <c r="F591" s="233" t="s">
        <v>253</v>
      </c>
      <c r="G591" s="231"/>
      <c r="H591" s="232" t="s">
        <v>1</v>
      </c>
      <c r="I591" s="231"/>
      <c r="J591" s="231"/>
      <c r="K591" s="231"/>
      <c r="M591" s="107"/>
      <c r="N591" s="109"/>
      <c r="O591" s="110"/>
      <c r="P591" s="110"/>
      <c r="Q591" s="110"/>
      <c r="R591" s="110"/>
      <c r="S591" s="110"/>
      <c r="T591" s="110"/>
      <c r="U591" s="110"/>
      <c r="V591" s="110"/>
      <c r="W591" s="110"/>
      <c r="X591" s="111"/>
      <c r="AT591" s="108" t="s">
        <v>169</v>
      </c>
      <c r="AU591" s="108" t="s">
        <v>82</v>
      </c>
      <c r="AV591" s="15" t="s">
        <v>80</v>
      </c>
      <c r="AW591" s="15" t="s">
        <v>4</v>
      </c>
      <c r="AX591" s="15" t="s">
        <v>72</v>
      </c>
      <c r="AY591" s="108" t="s">
        <v>161</v>
      </c>
    </row>
    <row r="592" spans="1:65" s="13" customFormat="1">
      <c r="B592" s="219"/>
      <c r="C592" s="220"/>
      <c r="D592" s="221" t="s">
        <v>169</v>
      </c>
      <c r="E592" s="222" t="s">
        <v>1</v>
      </c>
      <c r="F592" s="223" t="s">
        <v>254</v>
      </c>
      <c r="G592" s="220"/>
      <c r="H592" s="224">
        <v>10.302</v>
      </c>
      <c r="I592" s="220"/>
      <c r="J592" s="220"/>
      <c r="K592" s="220"/>
      <c r="M592" s="97"/>
      <c r="N592" s="99"/>
      <c r="O592" s="100"/>
      <c r="P592" s="100"/>
      <c r="Q592" s="100"/>
      <c r="R592" s="100"/>
      <c r="S592" s="100"/>
      <c r="T592" s="100"/>
      <c r="U592" s="100"/>
      <c r="V592" s="100"/>
      <c r="W592" s="100"/>
      <c r="X592" s="101"/>
      <c r="AT592" s="98" t="s">
        <v>169</v>
      </c>
      <c r="AU592" s="98" t="s">
        <v>82</v>
      </c>
      <c r="AV592" s="13" t="s">
        <v>82</v>
      </c>
      <c r="AW592" s="13" t="s">
        <v>4</v>
      </c>
      <c r="AX592" s="13" t="s">
        <v>72</v>
      </c>
      <c r="AY592" s="98" t="s">
        <v>161</v>
      </c>
    </row>
    <row r="593" spans="1:65" s="14" customFormat="1">
      <c r="B593" s="225"/>
      <c r="C593" s="226"/>
      <c r="D593" s="221" t="s">
        <v>169</v>
      </c>
      <c r="E593" s="227" t="s">
        <v>1</v>
      </c>
      <c r="F593" s="228" t="s">
        <v>171</v>
      </c>
      <c r="G593" s="226"/>
      <c r="H593" s="229">
        <v>10.302</v>
      </c>
      <c r="I593" s="226"/>
      <c r="J593" s="226"/>
      <c r="K593" s="226"/>
      <c r="M593" s="102"/>
      <c r="N593" s="104"/>
      <c r="O593" s="105"/>
      <c r="P593" s="105"/>
      <c r="Q593" s="105"/>
      <c r="R593" s="105"/>
      <c r="S593" s="105"/>
      <c r="T593" s="105"/>
      <c r="U593" s="105"/>
      <c r="V593" s="105"/>
      <c r="W593" s="105"/>
      <c r="X593" s="106"/>
      <c r="AT593" s="103" t="s">
        <v>169</v>
      </c>
      <c r="AU593" s="103" t="s">
        <v>82</v>
      </c>
      <c r="AV593" s="14" t="s">
        <v>168</v>
      </c>
      <c r="AW593" s="14" t="s">
        <v>4</v>
      </c>
      <c r="AX593" s="14" t="s">
        <v>80</v>
      </c>
      <c r="AY593" s="103" t="s">
        <v>161</v>
      </c>
    </row>
    <row r="594" spans="1:65" s="2" customFormat="1" ht="49.15" customHeight="1">
      <c r="A594" s="21"/>
      <c r="B594" s="137"/>
      <c r="C594" s="213" t="s">
        <v>806</v>
      </c>
      <c r="D594" s="213" t="s">
        <v>164</v>
      </c>
      <c r="E594" s="214" t="s">
        <v>807</v>
      </c>
      <c r="F594" s="215" t="s">
        <v>808</v>
      </c>
      <c r="G594" s="216" t="s">
        <v>282</v>
      </c>
      <c r="H594" s="217">
        <v>5</v>
      </c>
      <c r="I594" s="218">
        <v>0</v>
      </c>
      <c r="J594" s="123"/>
      <c r="K594" s="218">
        <f>ROUND(P594*H594,2)</f>
        <v>0</v>
      </c>
      <c r="L594" s="89"/>
      <c r="M594" s="22"/>
      <c r="N594" s="90" t="s">
        <v>1</v>
      </c>
      <c r="O594" s="91" t="s">
        <v>35</v>
      </c>
      <c r="P594" s="92">
        <f>I594+J594</f>
        <v>0</v>
      </c>
      <c r="Q594" s="92">
        <f>ROUND(I594*H594,2)</f>
        <v>0</v>
      </c>
      <c r="R594" s="92">
        <f>ROUND(J594*H594,2)</f>
        <v>0</v>
      </c>
      <c r="S594" s="93">
        <v>0</v>
      </c>
      <c r="T594" s="93">
        <f>S594*H594</f>
        <v>0</v>
      </c>
      <c r="U594" s="93">
        <v>0</v>
      </c>
      <c r="V594" s="93">
        <f>U594*H594</f>
        <v>0</v>
      </c>
      <c r="W594" s="93">
        <v>0</v>
      </c>
      <c r="X594" s="94">
        <f>W594*H594</f>
        <v>0</v>
      </c>
      <c r="Y594" s="21"/>
      <c r="Z594" s="21"/>
      <c r="AA594" s="21"/>
      <c r="AB594" s="21"/>
      <c r="AC594" s="21"/>
      <c r="AD594" s="21"/>
      <c r="AE594" s="21"/>
      <c r="AR594" s="95" t="s">
        <v>239</v>
      </c>
      <c r="AT594" s="95" t="s">
        <v>164</v>
      </c>
      <c r="AU594" s="95" t="s">
        <v>82</v>
      </c>
      <c r="AY594" s="17" t="s">
        <v>161</v>
      </c>
      <c r="BE594" s="96">
        <f>IF(O594="základní",K594,0)</f>
        <v>0</v>
      </c>
      <c r="BF594" s="96">
        <f>IF(O594="snížená",K594,0)</f>
        <v>0</v>
      </c>
      <c r="BG594" s="96">
        <f>IF(O594="zákl. přenesená",K594,0)</f>
        <v>0</v>
      </c>
      <c r="BH594" s="96">
        <f>IF(O594="sníž. přenesená",K594,0)</f>
        <v>0</v>
      </c>
      <c r="BI594" s="96">
        <f>IF(O594="nulová",K594,0)</f>
        <v>0</v>
      </c>
      <c r="BJ594" s="17" t="s">
        <v>80</v>
      </c>
      <c r="BK594" s="96">
        <f>ROUND(P594*H594,2)</f>
        <v>0</v>
      </c>
      <c r="BL594" s="17" t="s">
        <v>239</v>
      </c>
      <c r="BM594" s="95" t="s">
        <v>809</v>
      </c>
    </row>
    <row r="595" spans="1:65" s="12" customFormat="1" ht="22.9" customHeight="1">
      <c r="B595" s="206"/>
      <c r="C595" s="207"/>
      <c r="D595" s="208" t="s">
        <v>71</v>
      </c>
      <c r="E595" s="211" t="s">
        <v>385</v>
      </c>
      <c r="F595" s="211" t="s">
        <v>386</v>
      </c>
      <c r="G595" s="207"/>
      <c r="H595" s="207"/>
      <c r="I595" s="207"/>
      <c r="J595" s="207"/>
      <c r="K595" s="212">
        <f>BK595</f>
        <v>0</v>
      </c>
      <c r="M595" s="80"/>
      <c r="N595" s="82"/>
      <c r="O595" s="83"/>
      <c r="P595" s="83"/>
      <c r="Q595" s="84">
        <f>SUM(Q596:Q690)</f>
        <v>0</v>
      </c>
      <c r="R595" s="84">
        <f>SUM(R596:R690)</f>
        <v>0</v>
      </c>
      <c r="S595" s="83"/>
      <c r="T595" s="85">
        <f>SUM(T596:T690)</f>
        <v>0</v>
      </c>
      <c r="U595" s="83"/>
      <c r="V595" s="85">
        <f>SUM(V596:V690)</f>
        <v>0</v>
      </c>
      <c r="W595" s="83"/>
      <c r="X595" s="86">
        <f>SUM(X596:X690)</f>
        <v>0</v>
      </c>
      <c r="AR595" s="81" t="s">
        <v>82</v>
      </c>
      <c r="AT595" s="87" t="s">
        <v>71</v>
      </c>
      <c r="AU595" s="87" t="s">
        <v>80</v>
      </c>
      <c r="AY595" s="81" t="s">
        <v>161</v>
      </c>
      <c r="BK595" s="88">
        <f>SUM(BK596:BK690)</f>
        <v>0</v>
      </c>
    </row>
    <row r="596" spans="1:65" s="2" customFormat="1" ht="21.75" customHeight="1">
      <c r="A596" s="21"/>
      <c r="B596" s="137"/>
      <c r="C596" s="213" t="s">
        <v>423</v>
      </c>
      <c r="D596" s="213" t="s">
        <v>164</v>
      </c>
      <c r="E596" s="214" t="s">
        <v>810</v>
      </c>
      <c r="F596" s="215" t="s">
        <v>811</v>
      </c>
      <c r="G596" s="216" t="s">
        <v>167</v>
      </c>
      <c r="H596" s="217">
        <v>187.285</v>
      </c>
      <c r="I596" s="218">
        <v>0</v>
      </c>
      <c r="J596" s="123"/>
      <c r="K596" s="218">
        <f>ROUND(P596*H596,2)</f>
        <v>0</v>
      </c>
      <c r="L596" s="89"/>
      <c r="M596" s="22"/>
      <c r="N596" s="90" t="s">
        <v>1</v>
      </c>
      <c r="O596" s="91" t="s">
        <v>35</v>
      </c>
      <c r="P596" s="92">
        <f>I596+J596</f>
        <v>0</v>
      </c>
      <c r="Q596" s="92">
        <f>ROUND(I596*H596,2)</f>
        <v>0</v>
      </c>
      <c r="R596" s="92">
        <f>ROUND(J596*H596,2)</f>
        <v>0</v>
      </c>
      <c r="S596" s="93">
        <v>0</v>
      </c>
      <c r="T596" s="93">
        <f>S596*H596</f>
        <v>0</v>
      </c>
      <c r="U596" s="93">
        <v>0</v>
      </c>
      <c r="V596" s="93">
        <f>U596*H596</f>
        <v>0</v>
      </c>
      <c r="W596" s="93">
        <v>0</v>
      </c>
      <c r="X596" s="94">
        <f>W596*H596</f>
        <v>0</v>
      </c>
      <c r="Y596" s="21"/>
      <c r="Z596" s="21"/>
      <c r="AA596" s="21"/>
      <c r="AB596" s="21"/>
      <c r="AC596" s="21"/>
      <c r="AD596" s="21"/>
      <c r="AE596" s="21"/>
      <c r="AR596" s="95" t="s">
        <v>239</v>
      </c>
      <c r="AT596" s="95" t="s">
        <v>164</v>
      </c>
      <c r="AU596" s="95" t="s">
        <v>82</v>
      </c>
      <c r="AY596" s="17" t="s">
        <v>161</v>
      </c>
      <c r="BE596" s="96">
        <f>IF(O596="základní",K596,0)</f>
        <v>0</v>
      </c>
      <c r="BF596" s="96">
        <f>IF(O596="snížená",K596,0)</f>
        <v>0</v>
      </c>
      <c r="BG596" s="96">
        <f>IF(O596="zákl. přenesená",K596,0)</f>
        <v>0</v>
      </c>
      <c r="BH596" s="96">
        <f>IF(O596="sníž. přenesená",K596,0)</f>
        <v>0</v>
      </c>
      <c r="BI596" s="96">
        <f>IF(O596="nulová",K596,0)</f>
        <v>0</v>
      </c>
      <c r="BJ596" s="17" t="s">
        <v>80</v>
      </c>
      <c r="BK596" s="96">
        <f>ROUND(P596*H596,2)</f>
        <v>0</v>
      </c>
      <c r="BL596" s="17" t="s">
        <v>239</v>
      </c>
      <c r="BM596" s="95" t="s">
        <v>812</v>
      </c>
    </row>
    <row r="597" spans="1:65" s="15" customFormat="1">
      <c r="B597" s="230"/>
      <c r="C597" s="231"/>
      <c r="D597" s="221" t="s">
        <v>169</v>
      </c>
      <c r="E597" s="232" t="s">
        <v>1</v>
      </c>
      <c r="F597" s="233" t="s">
        <v>813</v>
      </c>
      <c r="G597" s="231"/>
      <c r="H597" s="232" t="s">
        <v>1</v>
      </c>
      <c r="I597" s="231"/>
      <c r="J597" s="231"/>
      <c r="K597" s="231"/>
      <c r="M597" s="107"/>
      <c r="N597" s="109"/>
      <c r="O597" s="110"/>
      <c r="P597" s="110"/>
      <c r="Q597" s="110"/>
      <c r="R597" s="110"/>
      <c r="S597" s="110"/>
      <c r="T597" s="110"/>
      <c r="U597" s="110"/>
      <c r="V597" s="110"/>
      <c r="W597" s="110"/>
      <c r="X597" s="111"/>
      <c r="AT597" s="108" t="s">
        <v>169</v>
      </c>
      <c r="AU597" s="108" t="s">
        <v>82</v>
      </c>
      <c r="AV597" s="15" t="s">
        <v>80</v>
      </c>
      <c r="AW597" s="15" t="s">
        <v>4</v>
      </c>
      <c r="AX597" s="15" t="s">
        <v>72</v>
      </c>
      <c r="AY597" s="108" t="s">
        <v>161</v>
      </c>
    </row>
    <row r="598" spans="1:65" s="13" customFormat="1">
      <c r="B598" s="219"/>
      <c r="C598" s="220"/>
      <c r="D598" s="221" t="s">
        <v>169</v>
      </c>
      <c r="E598" s="222" t="s">
        <v>1</v>
      </c>
      <c r="F598" s="223" t="s">
        <v>393</v>
      </c>
      <c r="G598" s="220"/>
      <c r="H598" s="224">
        <v>183.06</v>
      </c>
      <c r="I598" s="220"/>
      <c r="J598" s="220"/>
      <c r="K598" s="220"/>
      <c r="M598" s="97"/>
      <c r="N598" s="99"/>
      <c r="O598" s="100"/>
      <c r="P598" s="100"/>
      <c r="Q598" s="100"/>
      <c r="R598" s="100"/>
      <c r="S598" s="100"/>
      <c r="T598" s="100"/>
      <c r="U598" s="100"/>
      <c r="V598" s="100"/>
      <c r="W598" s="100"/>
      <c r="X598" s="101"/>
      <c r="AT598" s="98" t="s">
        <v>169</v>
      </c>
      <c r="AU598" s="98" t="s">
        <v>82</v>
      </c>
      <c r="AV598" s="13" t="s">
        <v>82</v>
      </c>
      <c r="AW598" s="13" t="s">
        <v>4</v>
      </c>
      <c r="AX598" s="13" t="s">
        <v>72</v>
      </c>
      <c r="AY598" s="98" t="s">
        <v>161</v>
      </c>
    </row>
    <row r="599" spans="1:65" s="13" customFormat="1">
      <c r="B599" s="219"/>
      <c r="C599" s="220"/>
      <c r="D599" s="221" t="s">
        <v>169</v>
      </c>
      <c r="E599" s="222" t="s">
        <v>1</v>
      </c>
      <c r="F599" s="223" t="s">
        <v>394</v>
      </c>
      <c r="G599" s="220"/>
      <c r="H599" s="224">
        <v>-7.7350000000000003</v>
      </c>
      <c r="I599" s="220"/>
      <c r="J599" s="220"/>
      <c r="K599" s="220"/>
      <c r="M599" s="97"/>
      <c r="N599" s="99"/>
      <c r="O599" s="100"/>
      <c r="P599" s="100"/>
      <c r="Q599" s="100"/>
      <c r="R599" s="100"/>
      <c r="S599" s="100"/>
      <c r="T599" s="100"/>
      <c r="U599" s="100"/>
      <c r="V599" s="100"/>
      <c r="W599" s="100"/>
      <c r="X599" s="101"/>
      <c r="AT599" s="98" t="s">
        <v>169</v>
      </c>
      <c r="AU599" s="98" t="s">
        <v>82</v>
      </c>
      <c r="AV599" s="13" t="s">
        <v>82</v>
      </c>
      <c r="AW599" s="13" t="s">
        <v>4</v>
      </c>
      <c r="AX599" s="13" t="s">
        <v>72</v>
      </c>
      <c r="AY599" s="98" t="s">
        <v>161</v>
      </c>
    </row>
    <row r="600" spans="1:65" s="13" customFormat="1">
      <c r="B600" s="219"/>
      <c r="C600" s="220"/>
      <c r="D600" s="221" t="s">
        <v>169</v>
      </c>
      <c r="E600" s="222" t="s">
        <v>1</v>
      </c>
      <c r="F600" s="223" t="s">
        <v>395</v>
      </c>
      <c r="G600" s="220"/>
      <c r="H600" s="224">
        <v>11.96</v>
      </c>
      <c r="I600" s="220"/>
      <c r="J600" s="220"/>
      <c r="K600" s="220"/>
      <c r="M600" s="97"/>
      <c r="N600" s="99"/>
      <c r="O600" s="100"/>
      <c r="P600" s="100"/>
      <c r="Q600" s="100"/>
      <c r="R600" s="100"/>
      <c r="S600" s="100"/>
      <c r="T600" s="100"/>
      <c r="U600" s="100"/>
      <c r="V600" s="100"/>
      <c r="W600" s="100"/>
      <c r="X600" s="101"/>
      <c r="AT600" s="98" t="s">
        <v>169</v>
      </c>
      <c r="AU600" s="98" t="s">
        <v>82</v>
      </c>
      <c r="AV600" s="13" t="s">
        <v>82</v>
      </c>
      <c r="AW600" s="13" t="s">
        <v>4</v>
      </c>
      <c r="AX600" s="13" t="s">
        <v>72</v>
      </c>
      <c r="AY600" s="98" t="s">
        <v>161</v>
      </c>
    </row>
    <row r="601" spans="1:65" s="14" customFormat="1">
      <c r="B601" s="225"/>
      <c r="C601" s="226"/>
      <c r="D601" s="221" t="s">
        <v>169</v>
      </c>
      <c r="E601" s="227" t="s">
        <v>1</v>
      </c>
      <c r="F601" s="228" t="s">
        <v>171</v>
      </c>
      <c r="G601" s="226"/>
      <c r="H601" s="229">
        <v>187.285</v>
      </c>
      <c r="I601" s="226"/>
      <c r="J601" s="226"/>
      <c r="K601" s="226"/>
      <c r="M601" s="102"/>
      <c r="N601" s="104"/>
      <c r="O601" s="105"/>
      <c r="P601" s="105"/>
      <c r="Q601" s="105"/>
      <c r="R601" s="105"/>
      <c r="S601" s="105"/>
      <c r="T601" s="105"/>
      <c r="U601" s="105"/>
      <c r="V601" s="105"/>
      <c r="W601" s="105"/>
      <c r="X601" s="106"/>
      <c r="AT601" s="103" t="s">
        <v>169</v>
      </c>
      <c r="AU601" s="103" t="s">
        <v>82</v>
      </c>
      <c r="AV601" s="14" t="s">
        <v>168</v>
      </c>
      <c r="AW601" s="14" t="s">
        <v>4</v>
      </c>
      <c r="AX601" s="14" t="s">
        <v>80</v>
      </c>
      <c r="AY601" s="103" t="s">
        <v>161</v>
      </c>
    </row>
    <row r="602" spans="1:65" s="2" customFormat="1" ht="33" customHeight="1">
      <c r="A602" s="21"/>
      <c r="B602" s="137"/>
      <c r="C602" s="235" t="s">
        <v>814</v>
      </c>
      <c r="D602" s="235" t="s">
        <v>548</v>
      </c>
      <c r="E602" s="236" t="s">
        <v>815</v>
      </c>
      <c r="F602" s="237" t="s">
        <v>816</v>
      </c>
      <c r="G602" s="238" t="s">
        <v>167</v>
      </c>
      <c r="H602" s="239">
        <v>215.37799999999999</v>
      </c>
      <c r="I602" s="123"/>
      <c r="J602" s="240"/>
      <c r="K602" s="241">
        <f>ROUND(P602*H602,2)</f>
        <v>0</v>
      </c>
      <c r="L602" s="115"/>
      <c r="M602" s="116"/>
      <c r="N602" s="117" t="s">
        <v>1</v>
      </c>
      <c r="O602" s="91" t="s">
        <v>35</v>
      </c>
      <c r="P602" s="92">
        <f>I602+J602</f>
        <v>0</v>
      </c>
      <c r="Q602" s="92">
        <f>ROUND(I602*H602,2)</f>
        <v>0</v>
      </c>
      <c r="R602" s="92">
        <f>ROUND(J602*H602,2)</f>
        <v>0</v>
      </c>
      <c r="S602" s="93">
        <v>0</v>
      </c>
      <c r="T602" s="93">
        <f>S602*H602</f>
        <v>0</v>
      </c>
      <c r="U602" s="93">
        <v>0</v>
      </c>
      <c r="V602" s="93">
        <f>U602*H602</f>
        <v>0</v>
      </c>
      <c r="W602" s="93">
        <v>0</v>
      </c>
      <c r="X602" s="94">
        <f>W602*H602</f>
        <v>0</v>
      </c>
      <c r="Y602" s="21"/>
      <c r="Z602" s="21"/>
      <c r="AA602" s="21"/>
      <c r="AB602" s="21"/>
      <c r="AC602" s="21"/>
      <c r="AD602" s="21"/>
      <c r="AE602" s="21"/>
      <c r="AR602" s="95" t="s">
        <v>286</v>
      </c>
      <c r="AT602" s="95" t="s">
        <v>548</v>
      </c>
      <c r="AU602" s="95" t="s">
        <v>82</v>
      </c>
      <c r="AY602" s="17" t="s">
        <v>161</v>
      </c>
      <c r="BE602" s="96">
        <f>IF(O602="základní",K602,0)</f>
        <v>0</v>
      </c>
      <c r="BF602" s="96">
        <f>IF(O602="snížená",K602,0)</f>
        <v>0</v>
      </c>
      <c r="BG602" s="96">
        <f>IF(O602="zákl. přenesená",K602,0)</f>
        <v>0</v>
      </c>
      <c r="BH602" s="96">
        <f>IF(O602="sníž. přenesená",K602,0)</f>
        <v>0</v>
      </c>
      <c r="BI602" s="96">
        <f>IF(O602="nulová",K602,0)</f>
        <v>0</v>
      </c>
      <c r="BJ602" s="17" t="s">
        <v>80</v>
      </c>
      <c r="BK602" s="96">
        <f>ROUND(P602*H602,2)</f>
        <v>0</v>
      </c>
      <c r="BL602" s="17" t="s">
        <v>239</v>
      </c>
      <c r="BM602" s="95" t="s">
        <v>817</v>
      </c>
    </row>
    <row r="603" spans="1:65" s="13" customFormat="1">
      <c r="B603" s="219"/>
      <c r="C603" s="220"/>
      <c r="D603" s="221" t="s">
        <v>169</v>
      </c>
      <c r="E603" s="222" t="s">
        <v>1</v>
      </c>
      <c r="F603" s="223" t="s">
        <v>818</v>
      </c>
      <c r="G603" s="220"/>
      <c r="H603" s="224">
        <v>215.37799999999999</v>
      </c>
      <c r="I603" s="220"/>
      <c r="J603" s="220"/>
      <c r="K603" s="220"/>
      <c r="M603" s="97"/>
      <c r="N603" s="99"/>
      <c r="O603" s="100"/>
      <c r="P603" s="100"/>
      <c r="Q603" s="100"/>
      <c r="R603" s="100"/>
      <c r="S603" s="100"/>
      <c r="T603" s="100"/>
      <c r="U603" s="100"/>
      <c r="V603" s="100"/>
      <c r="W603" s="100"/>
      <c r="X603" s="101"/>
      <c r="AT603" s="98" t="s">
        <v>169</v>
      </c>
      <c r="AU603" s="98" t="s">
        <v>82</v>
      </c>
      <c r="AV603" s="13" t="s">
        <v>82</v>
      </c>
      <c r="AW603" s="13" t="s">
        <v>4</v>
      </c>
      <c r="AX603" s="13" t="s">
        <v>72</v>
      </c>
      <c r="AY603" s="98" t="s">
        <v>161</v>
      </c>
    </row>
    <row r="604" spans="1:65" s="14" customFormat="1">
      <c r="B604" s="225"/>
      <c r="C604" s="226"/>
      <c r="D604" s="221" t="s">
        <v>169</v>
      </c>
      <c r="E604" s="227" t="s">
        <v>1</v>
      </c>
      <c r="F604" s="228" t="s">
        <v>171</v>
      </c>
      <c r="G604" s="226"/>
      <c r="H604" s="229">
        <v>215.37799999999999</v>
      </c>
      <c r="I604" s="226"/>
      <c r="J604" s="226"/>
      <c r="K604" s="226"/>
      <c r="M604" s="102"/>
      <c r="N604" s="104"/>
      <c r="O604" s="105"/>
      <c r="P604" s="105"/>
      <c r="Q604" s="105"/>
      <c r="R604" s="105"/>
      <c r="S604" s="105"/>
      <c r="T604" s="105"/>
      <c r="U604" s="105"/>
      <c r="V604" s="105"/>
      <c r="W604" s="105"/>
      <c r="X604" s="106"/>
      <c r="AT604" s="103" t="s">
        <v>169</v>
      </c>
      <c r="AU604" s="103" t="s">
        <v>82</v>
      </c>
      <c r="AV604" s="14" t="s">
        <v>168</v>
      </c>
      <c r="AW604" s="14" t="s">
        <v>4</v>
      </c>
      <c r="AX604" s="14" t="s">
        <v>80</v>
      </c>
      <c r="AY604" s="103" t="s">
        <v>161</v>
      </c>
    </row>
    <row r="605" spans="1:65" s="2" customFormat="1" ht="49.15" customHeight="1">
      <c r="A605" s="21"/>
      <c r="B605" s="137"/>
      <c r="C605" s="213" t="s">
        <v>437</v>
      </c>
      <c r="D605" s="213" t="s">
        <v>164</v>
      </c>
      <c r="E605" s="214" t="s">
        <v>819</v>
      </c>
      <c r="F605" s="215" t="s">
        <v>820</v>
      </c>
      <c r="G605" s="216" t="s">
        <v>167</v>
      </c>
      <c r="H605" s="217">
        <v>202.285</v>
      </c>
      <c r="I605" s="123"/>
      <c r="J605" s="123"/>
      <c r="K605" s="218">
        <f>ROUND(P605*H605,2)</f>
        <v>0</v>
      </c>
      <c r="L605" s="89"/>
      <c r="M605" s="22"/>
      <c r="N605" s="90" t="s">
        <v>1</v>
      </c>
      <c r="O605" s="91" t="s">
        <v>35</v>
      </c>
      <c r="P605" s="92">
        <f>I605+J605</f>
        <v>0</v>
      </c>
      <c r="Q605" s="92">
        <f>ROUND(I605*H605,2)</f>
        <v>0</v>
      </c>
      <c r="R605" s="92">
        <f>ROUND(J605*H605,2)</f>
        <v>0</v>
      </c>
      <c r="S605" s="93">
        <v>0</v>
      </c>
      <c r="T605" s="93">
        <f>S605*H605</f>
        <v>0</v>
      </c>
      <c r="U605" s="93">
        <v>0</v>
      </c>
      <c r="V605" s="93">
        <f>U605*H605</f>
        <v>0</v>
      </c>
      <c r="W605" s="93">
        <v>0</v>
      </c>
      <c r="X605" s="94">
        <f>W605*H605</f>
        <v>0</v>
      </c>
      <c r="Y605" s="21"/>
      <c r="Z605" s="21"/>
      <c r="AA605" s="21"/>
      <c r="AB605" s="21"/>
      <c r="AC605" s="21"/>
      <c r="AD605" s="21"/>
      <c r="AE605" s="21"/>
      <c r="AR605" s="95" t="s">
        <v>239</v>
      </c>
      <c r="AT605" s="95" t="s">
        <v>164</v>
      </c>
      <c r="AU605" s="95" t="s">
        <v>82</v>
      </c>
      <c r="AY605" s="17" t="s">
        <v>161</v>
      </c>
      <c r="BE605" s="96">
        <f>IF(O605="základní",K605,0)</f>
        <v>0</v>
      </c>
      <c r="BF605" s="96">
        <f>IF(O605="snížená",K605,0)</f>
        <v>0</v>
      </c>
      <c r="BG605" s="96">
        <f>IF(O605="zákl. přenesená",K605,0)</f>
        <v>0</v>
      </c>
      <c r="BH605" s="96">
        <f>IF(O605="sníž. přenesená",K605,0)</f>
        <v>0</v>
      </c>
      <c r="BI605" s="96">
        <f>IF(O605="nulová",K605,0)</f>
        <v>0</v>
      </c>
      <c r="BJ605" s="17" t="s">
        <v>80</v>
      </c>
      <c r="BK605" s="96">
        <f>ROUND(P605*H605,2)</f>
        <v>0</v>
      </c>
      <c r="BL605" s="17" t="s">
        <v>239</v>
      </c>
      <c r="BM605" s="95" t="s">
        <v>821</v>
      </c>
    </row>
    <row r="606" spans="1:65" s="15" customFormat="1">
      <c r="B606" s="230"/>
      <c r="C606" s="231"/>
      <c r="D606" s="221" t="s">
        <v>169</v>
      </c>
      <c r="E606" s="232" t="s">
        <v>1</v>
      </c>
      <c r="F606" s="233" t="s">
        <v>813</v>
      </c>
      <c r="G606" s="231"/>
      <c r="H606" s="232" t="s">
        <v>1</v>
      </c>
      <c r="I606" s="231"/>
      <c r="J606" s="231"/>
      <c r="K606" s="231"/>
      <c r="M606" s="107"/>
      <c r="N606" s="109"/>
      <c r="O606" s="110"/>
      <c r="P606" s="110"/>
      <c r="Q606" s="110"/>
      <c r="R606" s="110"/>
      <c r="S606" s="110"/>
      <c r="T606" s="110"/>
      <c r="U606" s="110"/>
      <c r="V606" s="110"/>
      <c r="W606" s="110"/>
      <c r="X606" s="111"/>
      <c r="AT606" s="108" t="s">
        <v>169</v>
      </c>
      <c r="AU606" s="108" t="s">
        <v>82</v>
      </c>
      <c r="AV606" s="15" t="s">
        <v>80</v>
      </c>
      <c r="AW606" s="15" t="s">
        <v>4</v>
      </c>
      <c r="AX606" s="15" t="s">
        <v>72</v>
      </c>
      <c r="AY606" s="108" t="s">
        <v>161</v>
      </c>
    </row>
    <row r="607" spans="1:65" s="13" customFormat="1">
      <c r="B607" s="219"/>
      <c r="C607" s="220"/>
      <c r="D607" s="221" t="s">
        <v>169</v>
      </c>
      <c r="E607" s="222" t="s">
        <v>1</v>
      </c>
      <c r="F607" s="223" t="s">
        <v>393</v>
      </c>
      <c r="G607" s="220"/>
      <c r="H607" s="224">
        <v>183.06</v>
      </c>
      <c r="I607" s="220"/>
      <c r="J607" s="220"/>
      <c r="K607" s="220"/>
      <c r="M607" s="97"/>
      <c r="N607" s="99"/>
      <c r="O607" s="100"/>
      <c r="P607" s="100"/>
      <c r="Q607" s="100"/>
      <c r="R607" s="100"/>
      <c r="S607" s="100"/>
      <c r="T607" s="100"/>
      <c r="U607" s="100"/>
      <c r="V607" s="100"/>
      <c r="W607" s="100"/>
      <c r="X607" s="101"/>
      <c r="AT607" s="98" t="s">
        <v>169</v>
      </c>
      <c r="AU607" s="98" t="s">
        <v>82</v>
      </c>
      <c r="AV607" s="13" t="s">
        <v>82</v>
      </c>
      <c r="AW607" s="13" t="s">
        <v>4</v>
      </c>
      <c r="AX607" s="13" t="s">
        <v>72</v>
      </c>
      <c r="AY607" s="98" t="s">
        <v>161</v>
      </c>
    </row>
    <row r="608" spans="1:65" s="13" customFormat="1">
      <c r="B608" s="219"/>
      <c r="C608" s="220"/>
      <c r="D608" s="221" t="s">
        <v>169</v>
      </c>
      <c r="E608" s="222" t="s">
        <v>1</v>
      </c>
      <c r="F608" s="223" t="s">
        <v>394</v>
      </c>
      <c r="G608" s="220"/>
      <c r="H608" s="224">
        <v>-7.7350000000000003</v>
      </c>
      <c r="I608" s="220"/>
      <c r="J608" s="220"/>
      <c r="K608" s="220"/>
      <c r="M608" s="97"/>
      <c r="N608" s="99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AT608" s="98" t="s">
        <v>169</v>
      </c>
      <c r="AU608" s="98" t="s">
        <v>82</v>
      </c>
      <c r="AV608" s="13" t="s">
        <v>82</v>
      </c>
      <c r="AW608" s="13" t="s">
        <v>4</v>
      </c>
      <c r="AX608" s="13" t="s">
        <v>72</v>
      </c>
      <c r="AY608" s="98" t="s">
        <v>161</v>
      </c>
    </row>
    <row r="609" spans="1:65" s="13" customFormat="1">
      <c r="B609" s="219"/>
      <c r="C609" s="220"/>
      <c r="D609" s="221" t="s">
        <v>169</v>
      </c>
      <c r="E609" s="222" t="s">
        <v>1</v>
      </c>
      <c r="F609" s="223" t="s">
        <v>395</v>
      </c>
      <c r="G609" s="220"/>
      <c r="H609" s="224">
        <v>11.96</v>
      </c>
      <c r="I609" s="220"/>
      <c r="J609" s="220"/>
      <c r="K609" s="220"/>
      <c r="M609" s="97"/>
      <c r="N609" s="99"/>
      <c r="O609" s="100"/>
      <c r="P609" s="100"/>
      <c r="Q609" s="100"/>
      <c r="R609" s="100"/>
      <c r="S609" s="100"/>
      <c r="T609" s="100"/>
      <c r="U609" s="100"/>
      <c r="V609" s="100"/>
      <c r="W609" s="100"/>
      <c r="X609" s="101"/>
      <c r="AT609" s="98" t="s">
        <v>169</v>
      </c>
      <c r="AU609" s="98" t="s">
        <v>82</v>
      </c>
      <c r="AV609" s="13" t="s">
        <v>82</v>
      </c>
      <c r="AW609" s="13" t="s">
        <v>4</v>
      </c>
      <c r="AX609" s="13" t="s">
        <v>72</v>
      </c>
      <c r="AY609" s="98" t="s">
        <v>161</v>
      </c>
    </row>
    <row r="610" spans="1:65" s="15" customFormat="1">
      <c r="B610" s="230"/>
      <c r="C610" s="231"/>
      <c r="D610" s="221" t="s">
        <v>169</v>
      </c>
      <c r="E610" s="232" t="s">
        <v>1</v>
      </c>
      <c r="F610" s="233" t="s">
        <v>822</v>
      </c>
      <c r="G610" s="231"/>
      <c r="H610" s="232" t="s">
        <v>1</v>
      </c>
      <c r="I610" s="231"/>
      <c r="J610" s="231"/>
      <c r="K610" s="231"/>
      <c r="M610" s="107"/>
      <c r="N610" s="109"/>
      <c r="O610" s="110"/>
      <c r="P610" s="110"/>
      <c r="Q610" s="110"/>
      <c r="R610" s="110"/>
      <c r="S610" s="110"/>
      <c r="T610" s="110"/>
      <c r="U610" s="110"/>
      <c r="V610" s="110"/>
      <c r="W610" s="110"/>
      <c r="X610" s="111"/>
      <c r="AT610" s="108" t="s">
        <v>169</v>
      </c>
      <c r="AU610" s="108" t="s">
        <v>82</v>
      </c>
      <c r="AV610" s="15" t="s">
        <v>80</v>
      </c>
      <c r="AW610" s="15" t="s">
        <v>4</v>
      </c>
      <c r="AX610" s="15" t="s">
        <v>72</v>
      </c>
      <c r="AY610" s="108" t="s">
        <v>161</v>
      </c>
    </row>
    <row r="611" spans="1:65" s="13" customFormat="1">
      <c r="B611" s="219"/>
      <c r="C611" s="220"/>
      <c r="D611" s="221" t="s">
        <v>169</v>
      </c>
      <c r="E611" s="222" t="s">
        <v>1</v>
      </c>
      <c r="F611" s="223" t="s">
        <v>279</v>
      </c>
      <c r="G611" s="220"/>
      <c r="H611" s="224">
        <v>15</v>
      </c>
      <c r="I611" s="220"/>
      <c r="J611" s="220"/>
      <c r="K611" s="220"/>
      <c r="M611" s="97"/>
      <c r="N611" s="99"/>
      <c r="O611" s="100"/>
      <c r="P611" s="100"/>
      <c r="Q611" s="100"/>
      <c r="R611" s="100"/>
      <c r="S611" s="100"/>
      <c r="T611" s="100"/>
      <c r="U611" s="100"/>
      <c r="V611" s="100"/>
      <c r="W611" s="100"/>
      <c r="X611" s="101"/>
      <c r="AT611" s="98" t="s">
        <v>169</v>
      </c>
      <c r="AU611" s="98" t="s">
        <v>82</v>
      </c>
      <c r="AV611" s="13" t="s">
        <v>82</v>
      </c>
      <c r="AW611" s="13" t="s">
        <v>4</v>
      </c>
      <c r="AX611" s="13" t="s">
        <v>72</v>
      </c>
      <c r="AY611" s="98" t="s">
        <v>161</v>
      </c>
    </row>
    <row r="612" spans="1:65" s="14" customFormat="1">
      <c r="B612" s="225"/>
      <c r="C612" s="226"/>
      <c r="D612" s="221" t="s">
        <v>169</v>
      </c>
      <c r="E612" s="227" t="s">
        <v>1</v>
      </c>
      <c r="F612" s="228" t="s">
        <v>171</v>
      </c>
      <c r="G612" s="226"/>
      <c r="H612" s="229">
        <v>202.285</v>
      </c>
      <c r="I612" s="226"/>
      <c r="J612" s="226"/>
      <c r="K612" s="226"/>
      <c r="M612" s="102"/>
      <c r="N612" s="104"/>
      <c r="O612" s="105"/>
      <c r="P612" s="105"/>
      <c r="Q612" s="105"/>
      <c r="R612" s="105"/>
      <c r="S612" s="105"/>
      <c r="T612" s="105"/>
      <c r="U612" s="105"/>
      <c r="V612" s="105"/>
      <c r="W612" s="105"/>
      <c r="X612" s="106"/>
      <c r="AT612" s="103" t="s">
        <v>169</v>
      </c>
      <c r="AU612" s="103" t="s">
        <v>82</v>
      </c>
      <c r="AV612" s="14" t="s">
        <v>168</v>
      </c>
      <c r="AW612" s="14" t="s">
        <v>4</v>
      </c>
      <c r="AX612" s="14" t="s">
        <v>80</v>
      </c>
      <c r="AY612" s="103" t="s">
        <v>161</v>
      </c>
    </row>
    <row r="613" spans="1:65" s="2" customFormat="1" ht="37.9" customHeight="1">
      <c r="A613" s="21"/>
      <c r="B613" s="137"/>
      <c r="C613" s="213" t="s">
        <v>823</v>
      </c>
      <c r="D613" s="213" t="s">
        <v>164</v>
      </c>
      <c r="E613" s="214" t="s">
        <v>824</v>
      </c>
      <c r="F613" s="215" t="s">
        <v>825</v>
      </c>
      <c r="G613" s="216" t="s">
        <v>346</v>
      </c>
      <c r="H613" s="217">
        <v>259.85000000000002</v>
      </c>
      <c r="I613" s="123"/>
      <c r="J613" s="123"/>
      <c r="K613" s="218">
        <f>ROUND(P613*H613,2)</f>
        <v>0</v>
      </c>
      <c r="L613" s="89"/>
      <c r="M613" s="22"/>
      <c r="N613" s="90" t="s">
        <v>1</v>
      </c>
      <c r="O613" s="91" t="s">
        <v>35</v>
      </c>
      <c r="P613" s="92">
        <f>I613+J613</f>
        <v>0</v>
      </c>
      <c r="Q613" s="92">
        <f>ROUND(I613*H613,2)</f>
        <v>0</v>
      </c>
      <c r="R613" s="92">
        <f>ROUND(J613*H613,2)</f>
        <v>0</v>
      </c>
      <c r="S613" s="93">
        <v>0</v>
      </c>
      <c r="T613" s="93">
        <f>S613*H613</f>
        <v>0</v>
      </c>
      <c r="U613" s="93">
        <v>0</v>
      </c>
      <c r="V613" s="93">
        <f>U613*H613</f>
        <v>0</v>
      </c>
      <c r="W613" s="93">
        <v>0</v>
      </c>
      <c r="X613" s="94">
        <f>W613*H613</f>
        <v>0</v>
      </c>
      <c r="Y613" s="21"/>
      <c r="Z613" s="21"/>
      <c r="AA613" s="21"/>
      <c r="AB613" s="21"/>
      <c r="AC613" s="21"/>
      <c r="AD613" s="21"/>
      <c r="AE613" s="21"/>
      <c r="AR613" s="95" t="s">
        <v>239</v>
      </c>
      <c r="AT613" s="95" t="s">
        <v>164</v>
      </c>
      <c r="AU613" s="95" t="s">
        <v>82</v>
      </c>
      <c r="AY613" s="17" t="s">
        <v>161</v>
      </c>
      <c r="BE613" s="96">
        <f>IF(O613="základní",K613,0)</f>
        <v>0</v>
      </c>
      <c r="BF613" s="96">
        <f>IF(O613="snížená",K613,0)</f>
        <v>0</v>
      </c>
      <c r="BG613" s="96">
        <f>IF(O613="zákl. přenesená",K613,0)</f>
        <v>0</v>
      </c>
      <c r="BH613" s="96">
        <f>IF(O613="sníž. přenesená",K613,0)</f>
        <v>0</v>
      </c>
      <c r="BI613" s="96">
        <f>IF(O613="nulová",K613,0)</f>
        <v>0</v>
      </c>
      <c r="BJ613" s="17" t="s">
        <v>80</v>
      </c>
      <c r="BK613" s="96">
        <f>ROUND(P613*H613,2)</f>
        <v>0</v>
      </c>
      <c r="BL613" s="17" t="s">
        <v>239</v>
      </c>
      <c r="BM613" s="95" t="s">
        <v>826</v>
      </c>
    </row>
    <row r="614" spans="1:65" s="15" customFormat="1">
      <c r="B614" s="230"/>
      <c r="C614" s="231"/>
      <c r="D614" s="221" t="s">
        <v>169</v>
      </c>
      <c r="E614" s="232" t="s">
        <v>1</v>
      </c>
      <c r="F614" s="233" t="s">
        <v>827</v>
      </c>
      <c r="G614" s="231"/>
      <c r="H614" s="232" t="s">
        <v>1</v>
      </c>
      <c r="I614" s="231"/>
      <c r="J614" s="231"/>
      <c r="K614" s="231"/>
      <c r="M614" s="107"/>
      <c r="N614" s="109"/>
      <c r="O614" s="110"/>
      <c r="P614" s="110"/>
      <c r="Q614" s="110"/>
      <c r="R614" s="110"/>
      <c r="S614" s="110"/>
      <c r="T614" s="110"/>
      <c r="U614" s="110"/>
      <c r="V614" s="110"/>
      <c r="W614" s="110"/>
      <c r="X614" s="111"/>
      <c r="AT614" s="108" t="s">
        <v>169</v>
      </c>
      <c r="AU614" s="108" t="s">
        <v>82</v>
      </c>
      <c r="AV614" s="15" t="s">
        <v>80</v>
      </c>
      <c r="AW614" s="15" t="s">
        <v>4</v>
      </c>
      <c r="AX614" s="15" t="s">
        <v>72</v>
      </c>
      <c r="AY614" s="108" t="s">
        <v>161</v>
      </c>
    </row>
    <row r="615" spans="1:65" s="13" customFormat="1">
      <c r="B615" s="219"/>
      <c r="C615" s="220"/>
      <c r="D615" s="221" t="s">
        <v>169</v>
      </c>
      <c r="E615" s="222" t="s">
        <v>1</v>
      </c>
      <c r="F615" s="223" t="s">
        <v>828</v>
      </c>
      <c r="G615" s="220"/>
      <c r="H615" s="224">
        <v>36.6</v>
      </c>
      <c r="I615" s="220"/>
      <c r="J615" s="220"/>
      <c r="K615" s="220"/>
      <c r="M615" s="97"/>
      <c r="N615" s="99"/>
      <c r="O615" s="100"/>
      <c r="P615" s="100"/>
      <c r="Q615" s="100"/>
      <c r="R615" s="100"/>
      <c r="S615" s="100"/>
      <c r="T615" s="100"/>
      <c r="U615" s="100"/>
      <c r="V615" s="100"/>
      <c r="W615" s="100"/>
      <c r="X615" s="101"/>
      <c r="AT615" s="98" t="s">
        <v>169</v>
      </c>
      <c r="AU615" s="98" t="s">
        <v>82</v>
      </c>
      <c r="AV615" s="13" t="s">
        <v>82</v>
      </c>
      <c r="AW615" s="13" t="s">
        <v>4</v>
      </c>
      <c r="AX615" s="13" t="s">
        <v>72</v>
      </c>
      <c r="AY615" s="98" t="s">
        <v>161</v>
      </c>
    </row>
    <row r="616" spans="1:65" s="13" customFormat="1">
      <c r="B616" s="219"/>
      <c r="C616" s="220"/>
      <c r="D616" s="221" t="s">
        <v>169</v>
      </c>
      <c r="E616" s="222" t="s">
        <v>1</v>
      </c>
      <c r="F616" s="223" t="s">
        <v>829</v>
      </c>
      <c r="G616" s="220"/>
      <c r="H616" s="224">
        <v>23.6</v>
      </c>
      <c r="I616" s="220"/>
      <c r="J616" s="220"/>
      <c r="K616" s="220"/>
      <c r="M616" s="97"/>
      <c r="N616" s="99"/>
      <c r="O616" s="100"/>
      <c r="P616" s="100"/>
      <c r="Q616" s="100"/>
      <c r="R616" s="100"/>
      <c r="S616" s="100"/>
      <c r="T616" s="100"/>
      <c r="U616" s="100"/>
      <c r="V616" s="100"/>
      <c r="W616" s="100"/>
      <c r="X616" s="101"/>
      <c r="AT616" s="98" t="s">
        <v>169</v>
      </c>
      <c r="AU616" s="98" t="s">
        <v>82</v>
      </c>
      <c r="AV616" s="13" t="s">
        <v>82</v>
      </c>
      <c r="AW616" s="13" t="s">
        <v>4</v>
      </c>
      <c r="AX616" s="13" t="s">
        <v>72</v>
      </c>
      <c r="AY616" s="98" t="s">
        <v>161</v>
      </c>
    </row>
    <row r="617" spans="1:65" s="13" customFormat="1">
      <c r="B617" s="219"/>
      <c r="C617" s="220"/>
      <c r="D617" s="221" t="s">
        <v>169</v>
      </c>
      <c r="E617" s="222" t="s">
        <v>1</v>
      </c>
      <c r="F617" s="223" t="s">
        <v>830</v>
      </c>
      <c r="G617" s="220"/>
      <c r="H617" s="224">
        <v>3.6</v>
      </c>
      <c r="I617" s="220"/>
      <c r="J617" s="220"/>
      <c r="K617" s="220"/>
      <c r="M617" s="97"/>
      <c r="N617" s="99"/>
      <c r="O617" s="100"/>
      <c r="P617" s="100"/>
      <c r="Q617" s="100"/>
      <c r="R617" s="100"/>
      <c r="S617" s="100"/>
      <c r="T617" s="100"/>
      <c r="U617" s="100"/>
      <c r="V617" s="100"/>
      <c r="W617" s="100"/>
      <c r="X617" s="101"/>
      <c r="AT617" s="98" t="s">
        <v>169</v>
      </c>
      <c r="AU617" s="98" t="s">
        <v>82</v>
      </c>
      <c r="AV617" s="13" t="s">
        <v>82</v>
      </c>
      <c r="AW617" s="13" t="s">
        <v>4</v>
      </c>
      <c r="AX617" s="13" t="s">
        <v>72</v>
      </c>
      <c r="AY617" s="98" t="s">
        <v>161</v>
      </c>
    </row>
    <row r="618" spans="1:65" s="13" customFormat="1">
      <c r="B618" s="219"/>
      <c r="C618" s="220"/>
      <c r="D618" s="221" t="s">
        <v>169</v>
      </c>
      <c r="E618" s="222" t="s">
        <v>1</v>
      </c>
      <c r="F618" s="223" t="s">
        <v>831</v>
      </c>
      <c r="G618" s="220"/>
      <c r="H618" s="224">
        <v>4.5999999999999996</v>
      </c>
      <c r="I618" s="220"/>
      <c r="J618" s="220"/>
      <c r="K618" s="220"/>
      <c r="M618" s="97"/>
      <c r="N618" s="99"/>
      <c r="O618" s="100"/>
      <c r="P618" s="100"/>
      <c r="Q618" s="100"/>
      <c r="R618" s="100"/>
      <c r="S618" s="100"/>
      <c r="T618" s="100"/>
      <c r="U618" s="100"/>
      <c r="V618" s="100"/>
      <c r="W618" s="100"/>
      <c r="X618" s="101"/>
      <c r="AT618" s="98" t="s">
        <v>169</v>
      </c>
      <c r="AU618" s="98" t="s">
        <v>82</v>
      </c>
      <c r="AV618" s="13" t="s">
        <v>82</v>
      </c>
      <c r="AW618" s="13" t="s">
        <v>4</v>
      </c>
      <c r="AX618" s="13" t="s">
        <v>72</v>
      </c>
      <c r="AY618" s="98" t="s">
        <v>161</v>
      </c>
    </row>
    <row r="619" spans="1:65" s="15" customFormat="1">
      <c r="B619" s="230"/>
      <c r="C619" s="231"/>
      <c r="D619" s="221" t="s">
        <v>169</v>
      </c>
      <c r="E619" s="232" t="s">
        <v>1</v>
      </c>
      <c r="F619" s="233" t="s">
        <v>832</v>
      </c>
      <c r="G619" s="231"/>
      <c r="H619" s="232" t="s">
        <v>1</v>
      </c>
      <c r="I619" s="231"/>
      <c r="J619" s="231"/>
      <c r="K619" s="231"/>
      <c r="M619" s="107"/>
      <c r="N619" s="109"/>
      <c r="O619" s="110"/>
      <c r="P619" s="110"/>
      <c r="Q619" s="110"/>
      <c r="R619" s="110"/>
      <c r="S619" s="110"/>
      <c r="T619" s="110"/>
      <c r="U619" s="110"/>
      <c r="V619" s="110"/>
      <c r="W619" s="110"/>
      <c r="X619" s="111"/>
      <c r="AT619" s="108" t="s">
        <v>169</v>
      </c>
      <c r="AU619" s="108" t="s">
        <v>82</v>
      </c>
      <c r="AV619" s="15" t="s">
        <v>80</v>
      </c>
      <c r="AW619" s="15" t="s">
        <v>4</v>
      </c>
      <c r="AX619" s="15" t="s">
        <v>72</v>
      </c>
      <c r="AY619" s="108" t="s">
        <v>161</v>
      </c>
    </row>
    <row r="620" spans="1:65" s="13" customFormat="1">
      <c r="B620" s="219"/>
      <c r="C620" s="220"/>
      <c r="D620" s="221" t="s">
        <v>169</v>
      </c>
      <c r="E620" s="222" t="s">
        <v>1</v>
      </c>
      <c r="F620" s="223" t="s">
        <v>833</v>
      </c>
      <c r="G620" s="220"/>
      <c r="H620" s="224">
        <v>143.80000000000001</v>
      </c>
      <c r="I620" s="220"/>
      <c r="J620" s="220"/>
      <c r="K620" s="220"/>
      <c r="M620" s="97"/>
      <c r="N620" s="99"/>
      <c r="O620" s="100"/>
      <c r="P620" s="100"/>
      <c r="Q620" s="100"/>
      <c r="R620" s="100"/>
      <c r="S620" s="100"/>
      <c r="T620" s="100"/>
      <c r="U620" s="100"/>
      <c r="V620" s="100"/>
      <c r="W620" s="100"/>
      <c r="X620" s="101"/>
      <c r="AT620" s="98" t="s">
        <v>169</v>
      </c>
      <c r="AU620" s="98" t="s">
        <v>82</v>
      </c>
      <c r="AV620" s="13" t="s">
        <v>82</v>
      </c>
      <c r="AW620" s="13" t="s">
        <v>4</v>
      </c>
      <c r="AX620" s="13" t="s">
        <v>72</v>
      </c>
      <c r="AY620" s="98" t="s">
        <v>161</v>
      </c>
    </row>
    <row r="621" spans="1:65" s="15" customFormat="1">
      <c r="B621" s="230"/>
      <c r="C621" s="231"/>
      <c r="D621" s="221" t="s">
        <v>169</v>
      </c>
      <c r="E621" s="232" t="s">
        <v>1</v>
      </c>
      <c r="F621" s="233" t="s">
        <v>834</v>
      </c>
      <c r="G621" s="231"/>
      <c r="H621" s="232" t="s">
        <v>1</v>
      </c>
      <c r="I621" s="231"/>
      <c r="J621" s="231"/>
      <c r="K621" s="231"/>
      <c r="M621" s="107"/>
      <c r="N621" s="109"/>
      <c r="O621" s="110"/>
      <c r="P621" s="110"/>
      <c r="Q621" s="110"/>
      <c r="R621" s="110"/>
      <c r="S621" s="110"/>
      <c r="T621" s="110"/>
      <c r="U621" s="110"/>
      <c r="V621" s="110"/>
      <c r="W621" s="110"/>
      <c r="X621" s="111"/>
      <c r="AT621" s="108" t="s">
        <v>169</v>
      </c>
      <c r="AU621" s="108" t="s">
        <v>82</v>
      </c>
      <c r="AV621" s="15" t="s">
        <v>80</v>
      </c>
      <c r="AW621" s="15" t="s">
        <v>4</v>
      </c>
      <c r="AX621" s="15" t="s">
        <v>72</v>
      </c>
      <c r="AY621" s="108" t="s">
        <v>161</v>
      </c>
    </row>
    <row r="622" spans="1:65" s="13" customFormat="1">
      <c r="B622" s="219"/>
      <c r="C622" s="220"/>
      <c r="D622" s="221" t="s">
        <v>169</v>
      </c>
      <c r="E622" s="222" t="s">
        <v>1</v>
      </c>
      <c r="F622" s="223" t="s">
        <v>835</v>
      </c>
      <c r="G622" s="220"/>
      <c r="H622" s="224">
        <v>47.65</v>
      </c>
      <c r="I622" s="220"/>
      <c r="J622" s="220"/>
      <c r="K622" s="220"/>
      <c r="M622" s="97"/>
      <c r="N622" s="99"/>
      <c r="O622" s="100"/>
      <c r="P622" s="100"/>
      <c r="Q622" s="100"/>
      <c r="R622" s="100"/>
      <c r="S622" s="100"/>
      <c r="T622" s="100"/>
      <c r="U622" s="100"/>
      <c r="V622" s="100"/>
      <c r="W622" s="100"/>
      <c r="X622" s="101"/>
      <c r="AT622" s="98" t="s">
        <v>169</v>
      </c>
      <c r="AU622" s="98" t="s">
        <v>82</v>
      </c>
      <c r="AV622" s="13" t="s">
        <v>82</v>
      </c>
      <c r="AW622" s="13" t="s">
        <v>4</v>
      </c>
      <c r="AX622" s="13" t="s">
        <v>72</v>
      </c>
      <c r="AY622" s="98" t="s">
        <v>161</v>
      </c>
    </row>
    <row r="623" spans="1:65" s="14" customFormat="1">
      <c r="B623" s="225"/>
      <c r="C623" s="226"/>
      <c r="D623" s="221" t="s">
        <v>169</v>
      </c>
      <c r="E623" s="227" t="s">
        <v>1</v>
      </c>
      <c r="F623" s="228" t="s">
        <v>171</v>
      </c>
      <c r="G623" s="226"/>
      <c r="H623" s="229">
        <v>259.85000000000002</v>
      </c>
      <c r="I623" s="226"/>
      <c r="J623" s="226"/>
      <c r="K623" s="226"/>
      <c r="M623" s="102"/>
      <c r="N623" s="104"/>
      <c r="O623" s="105"/>
      <c r="P623" s="105"/>
      <c r="Q623" s="105"/>
      <c r="R623" s="105"/>
      <c r="S623" s="105"/>
      <c r="T623" s="105"/>
      <c r="U623" s="105"/>
      <c r="V623" s="105"/>
      <c r="W623" s="105"/>
      <c r="X623" s="106"/>
      <c r="AT623" s="103" t="s">
        <v>169</v>
      </c>
      <c r="AU623" s="103" t="s">
        <v>82</v>
      </c>
      <c r="AV623" s="14" t="s">
        <v>168</v>
      </c>
      <c r="AW623" s="14" t="s">
        <v>4</v>
      </c>
      <c r="AX623" s="14" t="s">
        <v>80</v>
      </c>
      <c r="AY623" s="103" t="s">
        <v>161</v>
      </c>
    </row>
    <row r="624" spans="1:65" s="2" customFormat="1" ht="37.9" customHeight="1">
      <c r="A624" s="21"/>
      <c r="B624" s="137"/>
      <c r="C624" s="213" t="s">
        <v>446</v>
      </c>
      <c r="D624" s="213" t="s">
        <v>164</v>
      </c>
      <c r="E624" s="214" t="s">
        <v>836</v>
      </c>
      <c r="F624" s="215" t="s">
        <v>837</v>
      </c>
      <c r="G624" s="216" t="s">
        <v>346</v>
      </c>
      <c r="H624" s="217">
        <v>38.5</v>
      </c>
      <c r="I624" s="123"/>
      <c r="J624" s="123"/>
      <c r="K624" s="218">
        <f>ROUND(P624*H624,2)</f>
        <v>0</v>
      </c>
      <c r="L624" s="89"/>
      <c r="M624" s="22"/>
      <c r="N624" s="90" t="s">
        <v>1</v>
      </c>
      <c r="O624" s="91" t="s">
        <v>35</v>
      </c>
      <c r="P624" s="92">
        <f>I624+J624</f>
        <v>0</v>
      </c>
      <c r="Q624" s="92">
        <f>ROUND(I624*H624,2)</f>
        <v>0</v>
      </c>
      <c r="R624" s="92">
        <f>ROUND(J624*H624,2)</f>
        <v>0</v>
      </c>
      <c r="S624" s="93">
        <v>0</v>
      </c>
      <c r="T624" s="93">
        <f>S624*H624</f>
        <v>0</v>
      </c>
      <c r="U624" s="93">
        <v>0</v>
      </c>
      <c r="V624" s="93">
        <f>U624*H624</f>
        <v>0</v>
      </c>
      <c r="W624" s="93">
        <v>0</v>
      </c>
      <c r="X624" s="94">
        <f>W624*H624</f>
        <v>0</v>
      </c>
      <c r="Y624" s="21"/>
      <c r="Z624" s="21"/>
      <c r="AA624" s="21"/>
      <c r="AB624" s="21"/>
      <c r="AC624" s="21"/>
      <c r="AD624" s="21"/>
      <c r="AE624" s="21"/>
      <c r="AR624" s="95" t="s">
        <v>239</v>
      </c>
      <c r="AT624" s="95" t="s">
        <v>164</v>
      </c>
      <c r="AU624" s="95" t="s">
        <v>82</v>
      </c>
      <c r="AY624" s="17" t="s">
        <v>161</v>
      </c>
      <c r="BE624" s="96">
        <f>IF(O624="základní",K624,0)</f>
        <v>0</v>
      </c>
      <c r="BF624" s="96">
        <f>IF(O624="snížená",K624,0)</f>
        <v>0</v>
      </c>
      <c r="BG624" s="96">
        <f>IF(O624="zákl. přenesená",K624,0)</f>
        <v>0</v>
      </c>
      <c r="BH624" s="96">
        <f>IF(O624="sníž. přenesená",K624,0)</f>
        <v>0</v>
      </c>
      <c r="BI624" s="96">
        <f>IF(O624="nulová",K624,0)</f>
        <v>0</v>
      </c>
      <c r="BJ624" s="17" t="s">
        <v>80</v>
      </c>
      <c r="BK624" s="96">
        <f>ROUND(P624*H624,2)</f>
        <v>0</v>
      </c>
      <c r="BL624" s="17" t="s">
        <v>239</v>
      </c>
      <c r="BM624" s="95" t="s">
        <v>838</v>
      </c>
    </row>
    <row r="625" spans="1:65" s="15" customFormat="1">
      <c r="B625" s="230"/>
      <c r="C625" s="231"/>
      <c r="D625" s="221" t="s">
        <v>169</v>
      </c>
      <c r="E625" s="232" t="s">
        <v>1</v>
      </c>
      <c r="F625" s="233" t="s">
        <v>839</v>
      </c>
      <c r="G625" s="231"/>
      <c r="H625" s="232" t="s">
        <v>1</v>
      </c>
      <c r="I625" s="231"/>
      <c r="J625" s="231"/>
      <c r="K625" s="231"/>
      <c r="M625" s="107"/>
      <c r="N625" s="109"/>
      <c r="O625" s="110"/>
      <c r="P625" s="110"/>
      <c r="Q625" s="110"/>
      <c r="R625" s="110"/>
      <c r="S625" s="110"/>
      <c r="T625" s="110"/>
      <c r="U625" s="110"/>
      <c r="V625" s="110"/>
      <c r="W625" s="110"/>
      <c r="X625" s="111"/>
      <c r="AT625" s="108" t="s">
        <v>169</v>
      </c>
      <c r="AU625" s="108" t="s">
        <v>82</v>
      </c>
      <c r="AV625" s="15" t="s">
        <v>80</v>
      </c>
      <c r="AW625" s="15" t="s">
        <v>4</v>
      </c>
      <c r="AX625" s="15" t="s">
        <v>72</v>
      </c>
      <c r="AY625" s="108" t="s">
        <v>161</v>
      </c>
    </row>
    <row r="626" spans="1:65" s="13" customFormat="1">
      <c r="B626" s="219"/>
      <c r="C626" s="220"/>
      <c r="D626" s="221" t="s">
        <v>169</v>
      </c>
      <c r="E626" s="222" t="s">
        <v>1</v>
      </c>
      <c r="F626" s="223" t="s">
        <v>840</v>
      </c>
      <c r="G626" s="220"/>
      <c r="H626" s="224">
        <v>13.2</v>
      </c>
      <c r="I626" s="220"/>
      <c r="J626" s="220"/>
      <c r="K626" s="220"/>
      <c r="M626" s="97"/>
      <c r="N626" s="99"/>
      <c r="O626" s="100"/>
      <c r="P626" s="100"/>
      <c r="Q626" s="100"/>
      <c r="R626" s="100"/>
      <c r="S626" s="100"/>
      <c r="T626" s="100"/>
      <c r="U626" s="100"/>
      <c r="V626" s="100"/>
      <c r="W626" s="100"/>
      <c r="X626" s="101"/>
      <c r="AT626" s="98" t="s">
        <v>169</v>
      </c>
      <c r="AU626" s="98" t="s">
        <v>82</v>
      </c>
      <c r="AV626" s="13" t="s">
        <v>82</v>
      </c>
      <c r="AW626" s="13" t="s">
        <v>4</v>
      </c>
      <c r="AX626" s="13" t="s">
        <v>72</v>
      </c>
      <c r="AY626" s="98" t="s">
        <v>161</v>
      </c>
    </row>
    <row r="627" spans="1:65" s="15" customFormat="1">
      <c r="B627" s="230"/>
      <c r="C627" s="231"/>
      <c r="D627" s="221" t="s">
        <v>169</v>
      </c>
      <c r="E627" s="232" t="s">
        <v>1</v>
      </c>
      <c r="F627" s="233" t="s">
        <v>841</v>
      </c>
      <c r="G627" s="231"/>
      <c r="H627" s="232" t="s">
        <v>1</v>
      </c>
      <c r="I627" s="231"/>
      <c r="J627" s="231"/>
      <c r="K627" s="231"/>
      <c r="M627" s="107"/>
      <c r="N627" s="109"/>
      <c r="O627" s="110"/>
      <c r="P627" s="110"/>
      <c r="Q627" s="110"/>
      <c r="R627" s="110"/>
      <c r="S627" s="110"/>
      <c r="T627" s="110"/>
      <c r="U627" s="110"/>
      <c r="V627" s="110"/>
      <c r="W627" s="110"/>
      <c r="X627" s="111"/>
      <c r="AT627" s="108" t="s">
        <v>169</v>
      </c>
      <c r="AU627" s="108" t="s">
        <v>82</v>
      </c>
      <c r="AV627" s="15" t="s">
        <v>80</v>
      </c>
      <c r="AW627" s="15" t="s">
        <v>4</v>
      </c>
      <c r="AX627" s="15" t="s">
        <v>72</v>
      </c>
      <c r="AY627" s="108" t="s">
        <v>161</v>
      </c>
    </row>
    <row r="628" spans="1:65" s="13" customFormat="1">
      <c r="B628" s="219"/>
      <c r="C628" s="220"/>
      <c r="D628" s="221" t="s">
        <v>169</v>
      </c>
      <c r="E628" s="222" t="s">
        <v>1</v>
      </c>
      <c r="F628" s="223" t="s">
        <v>842</v>
      </c>
      <c r="G628" s="220"/>
      <c r="H628" s="224">
        <v>6.8</v>
      </c>
      <c r="I628" s="220"/>
      <c r="J628" s="220"/>
      <c r="K628" s="220"/>
      <c r="M628" s="97"/>
      <c r="N628" s="99"/>
      <c r="O628" s="100"/>
      <c r="P628" s="100"/>
      <c r="Q628" s="100"/>
      <c r="R628" s="100"/>
      <c r="S628" s="100"/>
      <c r="T628" s="100"/>
      <c r="U628" s="100"/>
      <c r="V628" s="100"/>
      <c r="W628" s="100"/>
      <c r="X628" s="101"/>
      <c r="AT628" s="98" t="s">
        <v>169</v>
      </c>
      <c r="AU628" s="98" t="s">
        <v>82</v>
      </c>
      <c r="AV628" s="13" t="s">
        <v>82</v>
      </c>
      <c r="AW628" s="13" t="s">
        <v>4</v>
      </c>
      <c r="AX628" s="13" t="s">
        <v>72</v>
      </c>
      <c r="AY628" s="98" t="s">
        <v>161</v>
      </c>
    </row>
    <row r="629" spans="1:65" s="15" customFormat="1">
      <c r="B629" s="230"/>
      <c r="C629" s="231"/>
      <c r="D629" s="221" t="s">
        <v>169</v>
      </c>
      <c r="E629" s="232" t="s">
        <v>1</v>
      </c>
      <c r="F629" s="233" t="s">
        <v>843</v>
      </c>
      <c r="G629" s="231"/>
      <c r="H629" s="232" t="s">
        <v>1</v>
      </c>
      <c r="I629" s="231"/>
      <c r="J629" s="231"/>
      <c r="K629" s="231"/>
      <c r="M629" s="107"/>
      <c r="N629" s="109"/>
      <c r="O629" s="110"/>
      <c r="P629" s="110"/>
      <c r="Q629" s="110"/>
      <c r="R629" s="110"/>
      <c r="S629" s="110"/>
      <c r="T629" s="110"/>
      <c r="U629" s="110"/>
      <c r="V629" s="110"/>
      <c r="W629" s="110"/>
      <c r="X629" s="111"/>
      <c r="AT629" s="108" t="s">
        <v>169</v>
      </c>
      <c r="AU629" s="108" t="s">
        <v>82</v>
      </c>
      <c r="AV629" s="15" t="s">
        <v>80</v>
      </c>
      <c r="AW629" s="15" t="s">
        <v>4</v>
      </c>
      <c r="AX629" s="15" t="s">
        <v>72</v>
      </c>
      <c r="AY629" s="108" t="s">
        <v>161</v>
      </c>
    </row>
    <row r="630" spans="1:65" s="13" customFormat="1">
      <c r="B630" s="219"/>
      <c r="C630" s="220"/>
      <c r="D630" s="221" t="s">
        <v>169</v>
      </c>
      <c r="E630" s="222" t="s">
        <v>1</v>
      </c>
      <c r="F630" s="223" t="s">
        <v>844</v>
      </c>
      <c r="G630" s="220"/>
      <c r="H630" s="224">
        <v>2.25</v>
      </c>
      <c r="I630" s="220"/>
      <c r="J630" s="220"/>
      <c r="K630" s="220"/>
      <c r="M630" s="97"/>
      <c r="N630" s="99"/>
      <c r="O630" s="100"/>
      <c r="P630" s="100"/>
      <c r="Q630" s="100"/>
      <c r="R630" s="100"/>
      <c r="S630" s="100"/>
      <c r="T630" s="100"/>
      <c r="U630" s="100"/>
      <c r="V630" s="100"/>
      <c r="W630" s="100"/>
      <c r="X630" s="101"/>
      <c r="AT630" s="98" t="s">
        <v>169</v>
      </c>
      <c r="AU630" s="98" t="s">
        <v>82</v>
      </c>
      <c r="AV630" s="13" t="s">
        <v>82</v>
      </c>
      <c r="AW630" s="13" t="s">
        <v>4</v>
      </c>
      <c r="AX630" s="13" t="s">
        <v>72</v>
      </c>
      <c r="AY630" s="98" t="s">
        <v>161</v>
      </c>
    </row>
    <row r="631" spans="1:65" s="15" customFormat="1">
      <c r="B631" s="230"/>
      <c r="C631" s="231"/>
      <c r="D631" s="221" t="s">
        <v>169</v>
      </c>
      <c r="E631" s="232" t="s">
        <v>1</v>
      </c>
      <c r="F631" s="233" t="s">
        <v>845</v>
      </c>
      <c r="G631" s="231"/>
      <c r="H631" s="232" t="s">
        <v>1</v>
      </c>
      <c r="I631" s="231"/>
      <c r="J631" s="231"/>
      <c r="K631" s="231"/>
      <c r="M631" s="107"/>
      <c r="N631" s="109"/>
      <c r="O631" s="110"/>
      <c r="P631" s="110"/>
      <c r="Q631" s="110"/>
      <c r="R631" s="110"/>
      <c r="S631" s="110"/>
      <c r="T631" s="110"/>
      <c r="U631" s="110"/>
      <c r="V631" s="110"/>
      <c r="W631" s="110"/>
      <c r="X631" s="111"/>
      <c r="AT631" s="108" t="s">
        <v>169</v>
      </c>
      <c r="AU631" s="108" t="s">
        <v>82</v>
      </c>
      <c r="AV631" s="15" t="s">
        <v>80</v>
      </c>
      <c r="AW631" s="15" t="s">
        <v>4</v>
      </c>
      <c r="AX631" s="15" t="s">
        <v>72</v>
      </c>
      <c r="AY631" s="108" t="s">
        <v>161</v>
      </c>
    </row>
    <row r="632" spans="1:65" s="13" customFormat="1">
      <c r="B632" s="219"/>
      <c r="C632" s="220"/>
      <c r="D632" s="221" t="s">
        <v>169</v>
      </c>
      <c r="E632" s="222" t="s">
        <v>1</v>
      </c>
      <c r="F632" s="223" t="s">
        <v>846</v>
      </c>
      <c r="G632" s="220"/>
      <c r="H632" s="224">
        <v>5.25</v>
      </c>
      <c r="I632" s="220"/>
      <c r="J632" s="220"/>
      <c r="K632" s="220"/>
      <c r="M632" s="97"/>
      <c r="N632" s="99"/>
      <c r="O632" s="100"/>
      <c r="P632" s="100"/>
      <c r="Q632" s="100"/>
      <c r="R632" s="100"/>
      <c r="S632" s="100"/>
      <c r="T632" s="100"/>
      <c r="U632" s="100"/>
      <c r="V632" s="100"/>
      <c r="W632" s="100"/>
      <c r="X632" s="101"/>
      <c r="AT632" s="98" t="s">
        <v>169</v>
      </c>
      <c r="AU632" s="98" t="s">
        <v>82</v>
      </c>
      <c r="AV632" s="13" t="s">
        <v>82</v>
      </c>
      <c r="AW632" s="13" t="s">
        <v>4</v>
      </c>
      <c r="AX632" s="13" t="s">
        <v>72</v>
      </c>
      <c r="AY632" s="98" t="s">
        <v>161</v>
      </c>
    </row>
    <row r="633" spans="1:65" s="15" customFormat="1">
      <c r="B633" s="230"/>
      <c r="C633" s="231"/>
      <c r="D633" s="221" t="s">
        <v>169</v>
      </c>
      <c r="E633" s="232" t="s">
        <v>1</v>
      </c>
      <c r="F633" s="233" t="s">
        <v>847</v>
      </c>
      <c r="G633" s="231"/>
      <c r="H633" s="232" t="s">
        <v>1</v>
      </c>
      <c r="I633" s="231"/>
      <c r="J633" s="231"/>
      <c r="K633" s="231"/>
      <c r="M633" s="107"/>
      <c r="N633" s="109"/>
      <c r="O633" s="110"/>
      <c r="P633" s="110"/>
      <c r="Q633" s="110"/>
      <c r="R633" s="110"/>
      <c r="S633" s="110"/>
      <c r="T633" s="110"/>
      <c r="U633" s="110"/>
      <c r="V633" s="110"/>
      <c r="W633" s="110"/>
      <c r="X633" s="111"/>
      <c r="AT633" s="108" t="s">
        <v>169</v>
      </c>
      <c r="AU633" s="108" t="s">
        <v>82</v>
      </c>
      <c r="AV633" s="15" t="s">
        <v>80</v>
      </c>
      <c r="AW633" s="15" t="s">
        <v>4</v>
      </c>
      <c r="AX633" s="15" t="s">
        <v>72</v>
      </c>
      <c r="AY633" s="108" t="s">
        <v>161</v>
      </c>
    </row>
    <row r="634" spans="1:65" s="13" customFormat="1">
      <c r="B634" s="219"/>
      <c r="C634" s="220"/>
      <c r="D634" s="221" t="s">
        <v>169</v>
      </c>
      <c r="E634" s="222" t="s">
        <v>1</v>
      </c>
      <c r="F634" s="223" t="s">
        <v>848</v>
      </c>
      <c r="G634" s="220"/>
      <c r="H634" s="224">
        <v>2.4</v>
      </c>
      <c r="I634" s="220"/>
      <c r="J634" s="220"/>
      <c r="K634" s="220"/>
      <c r="M634" s="97"/>
      <c r="N634" s="99"/>
      <c r="O634" s="100"/>
      <c r="P634" s="100"/>
      <c r="Q634" s="100"/>
      <c r="R634" s="100"/>
      <c r="S634" s="100"/>
      <c r="T634" s="100"/>
      <c r="U634" s="100"/>
      <c r="V634" s="100"/>
      <c r="W634" s="100"/>
      <c r="X634" s="101"/>
      <c r="AT634" s="98" t="s">
        <v>169</v>
      </c>
      <c r="AU634" s="98" t="s">
        <v>82</v>
      </c>
      <c r="AV634" s="13" t="s">
        <v>82</v>
      </c>
      <c r="AW634" s="13" t="s">
        <v>4</v>
      </c>
      <c r="AX634" s="13" t="s">
        <v>72</v>
      </c>
      <c r="AY634" s="98" t="s">
        <v>161</v>
      </c>
    </row>
    <row r="635" spans="1:65" s="15" customFormat="1">
      <c r="B635" s="230"/>
      <c r="C635" s="231"/>
      <c r="D635" s="221" t="s">
        <v>169</v>
      </c>
      <c r="E635" s="232" t="s">
        <v>1</v>
      </c>
      <c r="F635" s="233" t="s">
        <v>849</v>
      </c>
      <c r="G635" s="231"/>
      <c r="H635" s="232" t="s">
        <v>1</v>
      </c>
      <c r="I635" s="231"/>
      <c r="J635" s="231"/>
      <c r="K635" s="231"/>
      <c r="M635" s="107"/>
      <c r="N635" s="109"/>
      <c r="O635" s="110"/>
      <c r="P635" s="110"/>
      <c r="Q635" s="110"/>
      <c r="R635" s="110"/>
      <c r="S635" s="110"/>
      <c r="T635" s="110"/>
      <c r="U635" s="110"/>
      <c r="V635" s="110"/>
      <c r="W635" s="110"/>
      <c r="X635" s="111"/>
      <c r="AT635" s="108" t="s">
        <v>169</v>
      </c>
      <c r="AU635" s="108" t="s">
        <v>82</v>
      </c>
      <c r="AV635" s="15" t="s">
        <v>80</v>
      </c>
      <c r="AW635" s="15" t="s">
        <v>4</v>
      </c>
      <c r="AX635" s="15" t="s">
        <v>72</v>
      </c>
      <c r="AY635" s="108" t="s">
        <v>161</v>
      </c>
    </row>
    <row r="636" spans="1:65" s="13" customFormat="1">
      <c r="B636" s="219"/>
      <c r="C636" s="220"/>
      <c r="D636" s="221" t="s">
        <v>169</v>
      </c>
      <c r="E636" s="222" t="s">
        <v>1</v>
      </c>
      <c r="F636" s="223" t="s">
        <v>850</v>
      </c>
      <c r="G636" s="220"/>
      <c r="H636" s="224">
        <v>2.4</v>
      </c>
      <c r="I636" s="220"/>
      <c r="J636" s="220"/>
      <c r="K636" s="220"/>
      <c r="M636" s="97"/>
      <c r="N636" s="99"/>
      <c r="O636" s="100"/>
      <c r="P636" s="100"/>
      <c r="Q636" s="100"/>
      <c r="R636" s="100"/>
      <c r="S636" s="100"/>
      <c r="T636" s="100"/>
      <c r="U636" s="100"/>
      <c r="V636" s="100"/>
      <c r="W636" s="100"/>
      <c r="X636" s="101"/>
      <c r="AT636" s="98" t="s">
        <v>169</v>
      </c>
      <c r="AU636" s="98" t="s">
        <v>82</v>
      </c>
      <c r="AV636" s="13" t="s">
        <v>82</v>
      </c>
      <c r="AW636" s="13" t="s">
        <v>4</v>
      </c>
      <c r="AX636" s="13" t="s">
        <v>72</v>
      </c>
      <c r="AY636" s="98" t="s">
        <v>161</v>
      </c>
    </row>
    <row r="637" spans="1:65" s="15" customFormat="1">
      <c r="B637" s="230"/>
      <c r="C637" s="231"/>
      <c r="D637" s="221" t="s">
        <v>169</v>
      </c>
      <c r="E637" s="232" t="s">
        <v>1</v>
      </c>
      <c r="F637" s="233" t="s">
        <v>851</v>
      </c>
      <c r="G637" s="231"/>
      <c r="H637" s="232" t="s">
        <v>1</v>
      </c>
      <c r="I637" s="231"/>
      <c r="J637" s="231"/>
      <c r="K637" s="231"/>
      <c r="M637" s="107"/>
      <c r="N637" s="109"/>
      <c r="O637" s="110"/>
      <c r="P637" s="110"/>
      <c r="Q637" s="110"/>
      <c r="R637" s="110"/>
      <c r="S637" s="110"/>
      <c r="T637" s="110"/>
      <c r="U637" s="110"/>
      <c r="V637" s="110"/>
      <c r="W637" s="110"/>
      <c r="X637" s="111"/>
      <c r="AT637" s="108" t="s">
        <v>169</v>
      </c>
      <c r="AU637" s="108" t="s">
        <v>82</v>
      </c>
      <c r="AV637" s="15" t="s">
        <v>80</v>
      </c>
      <c r="AW637" s="15" t="s">
        <v>4</v>
      </c>
      <c r="AX637" s="15" t="s">
        <v>72</v>
      </c>
      <c r="AY637" s="108" t="s">
        <v>161</v>
      </c>
    </row>
    <row r="638" spans="1:65" s="13" customFormat="1">
      <c r="B638" s="219"/>
      <c r="C638" s="220"/>
      <c r="D638" s="221" t="s">
        <v>169</v>
      </c>
      <c r="E638" s="222" t="s">
        <v>1</v>
      </c>
      <c r="F638" s="223" t="s">
        <v>852</v>
      </c>
      <c r="G638" s="220"/>
      <c r="H638" s="224">
        <v>6.2</v>
      </c>
      <c r="I638" s="220"/>
      <c r="J638" s="220"/>
      <c r="K638" s="220"/>
      <c r="M638" s="97"/>
      <c r="N638" s="99"/>
      <c r="O638" s="100"/>
      <c r="P638" s="100"/>
      <c r="Q638" s="100"/>
      <c r="R638" s="100"/>
      <c r="S638" s="100"/>
      <c r="T638" s="100"/>
      <c r="U638" s="100"/>
      <c r="V638" s="100"/>
      <c r="W638" s="100"/>
      <c r="X638" s="101"/>
      <c r="AT638" s="98" t="s">
        <v>169</v>
      </c>
      <c r="AU638" s="98" t="s">
        <v>82</v>
      </c>
      <c r="AV638" s="13" t="s">
        <v>82</v>
      </c>
      <c r="AW638" s="13" t="s">
        <v>4</v>
      </c>
      <c r="AX638" s="13" t="s">
        <v>72</v>
      </c>
      <c r="AY638" s="98" t="s">
        <v>161</v>
      </c>
    </row>
    <row r="639" spans="1:65" s="14" customFormat="1">
      <c r="B639" s="225"/>
      <c r="C639" s="226"/>
      <c r="D639" s="221" t="s">
        <v>169</v>
      </c>
      <c r="E639" s="227" t="s">
        <v>1</v>
      </c>
      <c r="F639" s="228" t="s">
        <v>171</v>
      </c>
      <c r="G639" s="226"/>
      <c r="H639" s="229">
        <v>38.5</v>
      </c>
      <c r="I639" s="226"/>
      <c r="J639" s="226"/>
      <c r="K639" s="226"/>
      <c r="M639" s="102"/>
      <c r="N639" s="104"/>
      <c r="O639" s="105"/>
      <c r="P639" s="105"/>
      <c r="Q639" s="105"/>
      <c r="R639" s="105"/>
      <c r="S639" s="105"/>
      <c r="T639" s="105"/>
      <c r="U639" s="105"/>
      <c r="V639" s="105"/>
      <c r="W639" s="105"/>
      <c r="X639" s="106"/>
      <c r="AT639" s="103" t="s">
        <v>169</v>
      </c>
      <c r="AU639" s="103" t="s">
        <v>82</v>
      </c>
      <c r="AV639" s="14" t="s">
        <v>168</v>
      </c>
      <c r="AW639" s="14" t="s">
        <v>4</v>
      </c>
      <c r="AX639" s="14" t="s">
        <v>80</v>
      </c>
      <c r="AY639" s="103" t="s">
        <v>161</v>
      </c>
    </row>
    <row r="640" spans="1:65" s="2" customFormat="1" ht="37.9" customHeight="1">
      <c r="A640" s="21"/>
      <c r="B640" s="137"/>
      <c r="C640" s="213" t="s">
        <v>853</v>
      </c>
      <c r="D640" s="213" t="s">
        <v>164</v>
      </c>
      <c r="E640" s="214" t="s">
        <v>854</v>
      </c>
      <c r="F640" s="215" t="s">
        <v>855</v>
      </c>
      <c r="G640" s="216" t="s">
        <v>346</v>
      </c>
      <c r="H640" s="217">
        <v>6.5</v>
      </c>
      <c r="I640" s="123"/>
      <c r="J640" s="123"/>
      <c r="K640" s="218">
        <f>ROUND(P640*H640,2)</f>
        <v>0</v>
      </c>
      <c r="L640" s="89"/>
      <c r="M640" s="22"/>
      <c r="N640" s="90" t="s">
        <v>1</v>
      </c>
      <c r="O640" s="91" t="s">
        <v>35</v>
      </c>
      <c r="P640" s="92">
        <f>I640+J640</f>
        <v>0</v>
      </c>
      <c r="Q640" s="92">
        <f>ROUND(I640*H640,2)</f>
        <v>0</v>
      </c>
      <c r="R640" s="92">
        <f>ROUND(J640*H640,2)</f>
        <v>0</v>
      </c>
      <c r="S640" s="93">
        <v>0</v>
      </c>
      <c r="T640" s="93">
        <f>S640*H640</f>
        <v>0</v>
      </c>
      <c r="U640" s="93">
        <v>0</v>
      </c>
      <c r="V640" s="93">
        <f>U640*H640</f>
        <v>0</v>
      </c>
      <c r="W640" s="93">
        <v>0</v>
      </c>
      <c r="X640" s="94">
        <f>W640*H640</f>
        <v>0</v>
      </c>
      <c r="Y640" s="21"/>
      <c r="Z640" s="21"/>
      <c r="AA640" s="21"/>
      <c r="AB640" s="21"/>
      <c r="AC640" s="21"/>
      <c r="AD640" s="21"/>
      <c r="AE640" s="21"/>
      <c r="AR640" s="95" t="s">
        <v>239</v>
      </c>
      <c r="AT640" s="95" t="s">
        <v>164</v>
      </c>
      <c r="AU640" s="95" t="s">
        <v>82</v>
      </c>
      <c r="AY640" s="17" t="s">
        <v>161</v>
      </c>
      <c r="BE640" s="96">
        <f>IF(O640="základní",K640,0)</f>
        <v>0</v>
      </c>
      <c r="BF640" s="96">
        <f>IF(O640="snížená",K640,0)</f>
        <v>0</v>
      </c>
      <c r="BG640" s="96">
        <f>IF(O640="zákl. přenesená",K640,0)</f>
        <v>0</v>
      </c>
      <c r="BH640" s="96">
        <f>IF(O640="sníž. přenesená",K640,0)</f>
        <v>0</v>
      </c>
      <c r="BI640" s="96">
        <f>IF(O640="nulová",K640,0)</f>
        <v>0</v>
      </c>
      <c r="BJ640" s="17" t="s">
        <v>80</v>
      </c>
      <c r="BK640" s="96">
        <f>ROUND(P640*H640,2)</f>
        <v>0</v>
      </c>
      <c r="BL640" s="17" t="s">
        <v>239</v>
      </c>
      <c r="BM640" s="95" t="s">
        <v>856</v>
      </c>
    </row>
    <row r="641" spans="1:65" s="15" customFormat="1">
      <c r="B641" s="230"/>
      <c r="C641" s="231"/>
      <c r="D641" s="221" t="s">
        <v>169</v>
      </c>
      <c r="E641" s="232" t="s">
        <v>1</v>
      </c>
      <c r="F641" s="233" t="s">
        <v>857</v>
      </c>
      <c r="G641" s="231"/>
      <c r="H641" s="232" t="s">
        <v>1</v>
      </c>
      <c r="I641" s="231"/>
      <c r="J641" s="231"/>
      <c r="K641" s="231"/>
      <c r="M641" s="107"/>
      <c r="N641" s="109"/>
      <c r="O641" s="110"/>
      <c r="P641" s="110"/>
      <c r="Q641" s="110"/>
      <c r="R641" s="110"/>
      <c r="S641" s="110"/>
      <c r="T641" s="110"/>
      <c r="U641" s="110"/>
      <c r="V641" s="110"/>
      <c r="W641" s="110"/>
      <c r="X641" s="111"/>
      <c r="AT641" s="108" t="s">
        <v>169</v>
      </c>
      <c r="AU641" s="108" t="s">
        <v>82</v>
      </c>
      <c r="AV641" s="15" t="s">
        <v>80</v>
      </c>
      <c r="AW641" s="15" t="s">
        <v>4</v>
      </c>
      <c r="AX641" s="15" t="s">
        <v>72</v>
      </c>
      <c r="AY641" s="108" t="s">
        <v>161</v>
      </c>
    </row>
    <row r="642" spans="1:65" s="13" customFormat="1">
      <c r="B642" s="219"/>
      <c r="C642" s="220"/>
      <c r="D642" s="221" t="s">
        <v>169</v>
      </c>
      <c r="E642" s="222" t="s">
        <v>1</v>
      </c>
      <c r="F642" s="223" t="s">
        <v>858</v>
      </c>
      <c r="G642" s="220"/>
      <c r="H642" s="224">
        <v>6.5</v>
      </c>
      <c r="I642" s="220"/>
      <c r="J642" s="220"/>
      <c r="K642" s="220"/>
      <c r="M642" s="97"/>
      <c r="N642" s="99"/>
      <c r="O642" s="100"/>
      <c r="P642" s="100"/>
      <c r="Q642" s="100"/>
      <c r="R642" s="100"/>
      <c r="S642" s="100"/>
      <c r="T642" s="100"/>
      <c r="U642" s="100"/>
      <c r="V642" s="100"/>
      <c r="W642" s="100"/>
      <c r="X642" s="101"/>
      <c r="AT642" s="98" t="s">
        <v>169</v>
      </c>
      <c r="AU642" s="98" t="s">
        <v>82</v>
      </c>
      <c r="AV642" s="13" t="s">
        <v>82</v>
      </c>
      <c r="AW642" s="13" t="s">
        <v>4</v>
      </c>
      <c r="AX642" s="13" t="s">
        <v>72</v>
      </c>
      <c r="AY642" s="98" t="s">
        <v>161</v>
      </c>
    </row>
    <row r="643" spans="1:65" s="14" customFormat="1">
      <c r="B643" s="225"/>
      <c r="C643" s="226"/>
      <c r="D643" s="221" t="s">
        <v>169</v>
      </c>
      <c r="E643" s="227" t="s">
        <v>1</v>
      </c>
      <c r="F643" s="228" t="s">
        <v>171</v>
      </c>
      <c r="G643" s="226"/>
      <c r="H643" s="229">
        <v>6.5</v>
      </c>
      <c r="I643" s="226"/>
      <c r="J643" s="226"/>
      <c r="K643" s="226"/>
      <c r="M643" s="102"/>
      <c r="N643" s="104"/>
      <c r="O643" s="105"/>
      <c r="P643" s="105"/>
      <c r="Q643" s="105"/>
      <c r="R643" s="105"/>
      <c r="S643" s="105"/>
      <c r="T643" s="105"/>
      <c r="U643" s="105"/>
      <c r="V643" s="105"/>
      <c r="W643" s="105"/>
      <c r="X643" s="106"/>
      <c r="AT643" s="103" t="s">
        <v>169</v>
      </c>
      <c r="AU643" s="103" t="s">
        <v>82</v>
      </c>
      <c r="AV643" s="14" t="s">
        <v>168</v>
      </c>
      <c r="AW643" s="14" t="s">
        <v>4</v>
      </c>
      <c r="AX643" s="14" t="s">
        <v>80</v>
      </c>
      <c r="AY643" s="103" t="s">
        <v>161</v>
      </c>
    </row>
    <row r="644" spans="1:65" s="2" customFormat="1" ht="24.2" customHeight="1">
      <c r="A644" s="21"/>
      <c r="B644" s="137"/>
      <c r="C644" s="213" t="s">
        <v>452</v>
      </c>
      <c r="D644" s="213" t="s">
        <v>164</v>
      </c>
      <c r="E644" s="214" t="s">
        <v>859</v>
      </c>
      <c r="F644" s="215" t="s">
        <v>860</v>
      </c>
      <c r="G644" s="216" t="s">
        <v>346</v>
      </c>
      <c r="H644" s="217">
        <v>132.74</v>
      </c>
      <c r="I644" s="123"/>
      <c r="J644" s="123"/>
      <c r="K644" s="218">
        <f>ROUND(P644*H644,2)</f>
        <v>0</v>
      </c>
      <c r="L644" s="89"/>
      <c r="M644" s="22"/>
      <c r="N644" s="90" t="s">
        <v>1</v>
      </c>
      <c r="O644" s="91" t="s">
        <v>35</v>
      </c>
      <c r="P644" s="92">
        <f>I644+J644</f>
        <v>0</v>
      </c>
      <c r="Q644" s="92">
        <f>ROUND(I644*H644,2)</f>
        <v>0</v>
      </c>
      <c r="R644" s="92">
        <f>ROUND(J644*H644,2)</f>
        <v>0</v>
      </c>
      <c r="S644" s="93">
        <v>0</v>
      </c>
      <c r="T644" s="93">
        <f>S644*H644</f>
        <v>0</v>
      </c>
      <c r="U644" s="93">
        <v>0</v>
      </c>
      <c r="V644" s="93">
        <f>U644*H644</f>
        <v>0</v>
      </c>
      <c r="W644" s="93">
        <v>0</v>
      </c>
      <c r="X644" s="94">
        <f>W644*H644</f>
        <v>0</v>
      </c>
      <c r="Y644" s="21"/>
      <c r="Z644" s="21"/>
      <c r="AA644" s="21"/>
      <c r="AB644" s="21"/>
      <c r="AC644" s="21"/>
      <c r="AD644" s="21"/>
      <c r="AE644" s="21"/>
      <c r="AR644" s="95" t="s">
        <v>239</v>
      </c>
      <c r="AT644" s="95" t="s">
        <v>164</v>
      </c>
      <c r="AU644" s="95" t="s">
        <v>82</v>
      </c>
      <c r="AY644" s="17" t="s">
        <v>161</v>
      </c>
      <c r="BE644" s="96">
        <f>IF(O644="základní",K644,0)</f>
        <v>0</v>
      </c>
      <c r="BF644" s="96">
        <f>IF(O644="snížená",K644,0)</f>
        <v>0</v>
      </c>
      <c r="BG644" s="96">
        <f>IF(O644="zákl. přenesená",K644,0)</f>
        <v>0</v>
      </c>
      <c r="BH644" s="96">
        <f>IF(O644="sníž. přenesená",K644,0)</f>
        <v>0</v>
      </c>
      <c r="BI644" s="96">
        <f>IF(O644="nulová",K644,0)</f>
        <v>0</v>
      </c>
      <c r="BJ644" s="17" t="s">
        <v>80</v>
      </c>
      <c r="BK644" s="96">
        <f>ROUND(P644*H644,2)</f>
        <v>0</v>
      </c>
      <c r="BL644" s="17" t="s">
        <v>239</v>
      </c>
      <c r="BM644" s="95" t="s">
        <v>861</v>
      </c>
    </row>
    <row r="645" spans="1:65" s="15" customFormat="1">
      <c r="B645" s="230"/>
      <c r="C645" s="231"/>
      <c r="D645" s="221" t="s">
        <v>169</v>
      </c>
      <c r="E645" s="232" t="s">
        <v>1</v>
      </c>
      <c r="F645" s="233" t="s">
        <v>425</v>
      </c>
      <c r="G645" s="231"/>
      <c r="H645" s="232" t="s">
        <v>1</v>
      </c>
      <c r="I645" s="231"/>
      <c r="J645" s="231"/>
      <c r="K645" s="231"/>
      <c r="M645" s="107"/>
      <c r="N645" s="109"/>
      <c r="O645" s="110"/>
      <c r="P645" s="110"/>
      <c r="Q645" s="110"/>
      <c r="R645" s="110"/>
      <c r="S645" s="110"/>
      <c r="T645" s="110"/>
      <c r="U645" s="110"/>
      <c r="V645" s="110"/>
      <c r="W645" s="110"/>
      <c r="X645" s="111"/>
      <c r="AT645" s="108" t="s">
        <v>169</v>
      </c>
      <c r="AU645" s="108" t="s">
        <v>82</v>
      </c>
      <c r="AV645" s="15" t="s">
        <v>80</v>
      </c>
      <c r="AW645" s="15" t="s">
        <v>4</v>
      </c>
      <c r="AX645" s="15" t="s">
        <v>72</v>
      </c>
      <c r="AY645" s="108" t="s">
        <v>161</v>
      </c>
    </row>
    <row r="646" spans="1:65" s="13" customFormat="1">
      <c r="B646" s="219"/>
      <c r="C646" s="220"/>
      <c r="D646" s="221" t="s">
        <v>169</v>
      </c>
      <c r="E646" s="222" t="s">
        <v>1</v>
      </c>
      <c r="F646" s="223" t="s">
        <v>426</v>
      </c>
      <c r="G646" s="220"/>
      <c r="H646" s="224">
        <v>8.4</v>
      </c>
      <c r="I646" s="220"/>
      <c r="J646" s="220"/>
      <c r="K646" s="220"/>
      <c r="M646" s="97"/>
      <c r="N646" s="99"/>
      <c r="O646" s="100"/>
      <c r="P646" s="100"/>
      <c r="Q646" s="100"/>
      <c r="R646" s="100"/>
      <c r="S646" s="100"/>
      <c r="T646" s="100"/>
      <c r="U646" s="100"/>
      <c r="V646" s="100"/>
      <c r="W646" s="100"/>
      <c r="X646" s="101"/>
      <c r="AT646" s="98" t="s">
        <v>169</v>
      </c>
      <c r="AU646" s="98" t="s">
        <v>82</v>
      </c>
      <c r="AV646" s="13" t="s">
        <v>82</v>
      </c>
      <c r="AW646" s="13" t="s">
        <v>4</v>
      </c>
      <c r="AX646" s="13" t="s">
        <v>72</v>
      </c>
      <c r="AY646" s="98" t="s">
        <v>161</v>
      </c>
    </row>
    <row r="647" spans="1:65" s="15" customFormat="1">
      <c r="B647" s="230"/>
      <c r="C647" s="231"/>
      <c r="D647" s="221" t="s">
        <v>169</v>
      </c>
      <c r="E647" s="232" t="s">
        <v>1</v>
      </c>
      <c r="F647" s="233" t="s">
        <v>427</v>
      </c>
      <c r="G647" s="231"/>
      <c r="H647" s="232" t="s">
        <v>1</v>
      </c>
      <c r="I647" s="231"/>
      <c r="J647" s="231"/>
      <c r="K647" s="231"/>
      <c r="M647" s="107"/>
      <c r="N647" s="109"/>
      <c r="O647" s="110"/>
      <c r="P647" s="110"/>
      <c r="Q647" s="110"/>
      <c r="R647" s="110"/>
      <c r="S647" s="110"/>
      <c r="T647" s="110"/>
      <c r="U647" s="110"/>
      <c r="V647" s="110"/>
      <c r="W647" s="110"/>
      <c r="X647" s="111"/>
      <c r="AT647" s="108" t="s">
        <v>169</v>
      </c>
      <c r="AU647" s="108" t="s">
        <v>82</v>
      </c>
      <c r="AV647" s="15" t="s">
        <v>80</v>
      </c>
      <c r="AW647" s="15" t="s">
        <v>4</v>
      </c>
      <c r="AX647" s="15" t="s">
        <v>72</v>
      </c>
      <c r="AY647" s="108" t="s">
        <v>161</v>
      </c>
    </row>
    <row r="648" spans="1:65" s="13" customFormat="1">
      <c r="B648" s="219"/>
      <c r="C648" s="220"/>
      <c r="D648" s="221" t="s">
        <v>169</v>
      </c>
      <c r="E648" s="222" t="s">
        <v>1</v>
      </c>
      <c r="F648" s="223" t="s">
        <v>428</v>
      </c>
      <c r="G648" s="220"/>
      <c r="H648" s="224">
        <v>14.4</v>
      </c>
      <c r="I648" s="220"/>
      <c r="J648" s="220"/>
      <c r="K648" s="220"/>
      <c r="M648" s="97"/>
      <c r="N648" s="99"/>
      <c r="O648" s="100"/>
      <c r="P648" s="100"/>
      <c r="Q648" s="100"/>
      <c r="R648" s="100"/>
      <c r="S648" s="100"/>
      <c r="T648" s="100"/>
      <c r="U648" s="100"/>
      <c r="V648" s="100"/>
      <c r="W648" s="100"/>
      <c r="X648" s="101"/>
      <c r="AT648" s="98" t="s">
        <v>169</v>
      </c>
      <c r="AU648" s="98" t="s">
        <v>82</v>
      </c>
      <c r="AV648" s="13" t="s">
        <v>82</v>
      </c>
      <c r="AW648" s="13" t="s">
        <v>4</v>
      </c>
      <c r="AX648" s="13" t="s">
        <v>72</v>
      </c>
      <c r="AY648" s="98" t="s">
        <v>161</v>
      </c>
    </row>
    <row r="649" spans="1:65" s="15" customFormat="1">
      <c r="B649" s="230"/>
      <c r="C649" s="231"/>
      <c r="D649" s="221" t="s">
        <v>169</v>
      </c>
      <c r="E649" s="232" t="s">
        <v>1</v>
      </c>
      <c r="F649" s="233" t="s">
        <v>429</v>
      </c>
      <c r="G649" s="231"/>
      <c r="H649" s="232" t="s">
        <v>1</v>
      </c>
      <c r="I649" s="231"/>
      <c r="J649" s="231"/>
      <c r="K649" s="231"/>
      <c r="M649" s="107"/>
      <c r="N649" s="109"/>
      <c r="O649" s="110"/>
      <c r="P649" s="110"/>
      <c r="Q649" s="110"/>
      <c r="R649" s="110"/>
      <c r="S649" s="110"/>
      <c r="T649" s="110"/>
      <c r="U649" s="110"/>
      <c r="V649" s="110"/>
      <c r="W649" s="110"/>
      <c r="X649" s="111"/>
      <c r="AT649" s="108" t="s">
        <v>169</v>
      </c>
      <c r="AU649" s="108" t="s">
        <v>82</v>
      </c>
      <c r="AV649" s="15" t="s">
        <v>80</v>
      </c>
      <c r="AW649" s="15" t="s">
        <v>4</v>
      </c>
      <c r="AX649" s="15" t="s">
        <v>72</v>
      </c>
      <c r="AY649" s="108" t="s">
        <v>161</v>
      </c>
    </row>
    <row r="650" spans="1:65" s="13" customFormat="1">
      <c r="B650" s="219"/>
      <c r="C650" s="220"/>
      <c r="D650" s="221" t="s">
        <v>169</v>
      </c>
      <c r="E650" s="222" t="s">
        <v>1</v>
      </c>
      <c r="F650" s="223" t="s">
        <v>430</v>
      </c>
      <c r="G650" s="220"/>
      <c r="H650" s="224">
        <v>44.44</v>
      </c>
      <c r="I650" s="220"/>
      <c r="J650" s="220"/>
      <c r="K650" s="220"/>
      <c r="M650" s="97"/>
      <c r="N650" s="99"/>
      <c r="O650" s="100"/>
      <c r="P650" s="100"/>
      <c r="Q650" s="100"/>
      <c r="R650" s="100"/>
      <c r="S650" s="100"/>
      <c r="T650" s="100"/>
      <c r="U650" s="100"/>
      <c r="V650" s="100"/>
      <c r="W650" s="100"/>
      <c r="X650" s="101"/>
      <c r="AT650" s="98" t="s">
        <v>169</v>
      </c>
      <c r="AU650" s="98" t="s">
        <v>82</v>
      </c>
      <c r="AV650" s="13" t="s">
        <v>82</v>
      </c>
      <c r="AW650" s="13" t="s">
        <v>4</v>
      </c>
      <c r="AX650" s="13" t="s">
        <v>72</v>
      </c>
      <c r="AY650" s="98" t="s">
        <v>161</v>
      </c>
    </row>
    <row r="651" spans="1:65" s="15" customFormat="1">
      <c r="B651" s="230"/>
      <c r="C651" s="231"/>
      <c r="D651" s="221" t="s">
        <v>169</v>
      </c>
      <c r="E651" s="232" t="s">
        <v>1</v>
      </c>
      <c r="F651" s="233" t="s">
        <v>431</v>
      </c>
      <c r="G651" s="231"/>
      <c r="H651" s="232" t="s">
        <v>1</v>
      </c>
      <c r="I651" s="231"/>
      <c r="J651" s="231"/>
      <c r="K651" s="231"/>
      <c r="M651" s="107"/>
      <c r="N651" s="109"/>
      <c r="O651" s="110"/>
      <c r="P651" s="110"/>
      <c r="Q651" s="110"/>
      <c r="R651" s="110"/>
      <c r="S651" s="110"/>
      <c r="T651" s="110"/>
      <c r="U651" s="110"/>
      <c r="V651" s="110"/>
      <c r="W651" s="110"/>
      <c r="X651" s="111"/>
      <c r="AT651" s="108" t="s">
        <v>169</v>
      </c>
      <c r="AU651" s="108" t="s">
        <v>82</v>
      </c>
      <c r="AV651" s="15" t="s">
        <v>80</v>
      </c>
      <c r="AW651" s="15" t="s">
        <v>4</v>
      </c>
      <c r="AX651" s="15" t="s">
        <v>72</v>
      </c>
      <c r="AY651" s="108" t="s">
        <v>161</v>
      </c>
    </row>
    <row r="652" spans="1:65" s="13" customFormat="1">
      <c r="B652" s="219"/>
      <c r="C652" s="220"/>
      <c r="D652" s="221" t="s">
        <v>169</v>
      </c>
      <c r="E652" s="222" t="s">
        <v>1</v>
      </c>
      <c r="F652" s="223" t="s">
        <v>432</v>
      </c>
      <c r="G652" s="220"/>
      <c r="H652" s="224">
        <v>55.2</v>
      </c>
      <c r="I652" s="220"/>
      <c r="J652" s="220"/>
      <c r="K652" s="220"/>
      <c r="M652" s="97"/>
      <c r="N652" s="99"/>
      <c r="O652" s="100"/>
      <c r="P652" s="100"/>
      <c r="Q652" s="100"/>
      <c r="R652" s="100"/>
      <c r="S652" s="100"/>
      <c r="T652" s="100"/>
      <c r="U652" s="100"/>
      <c r="V652" s="100"/>
      <c r="W652" s="100"/>
      <c r="X652" s="101"/>
      <c r="AT652" s="98" t="s">
        <v>169</v>
      </c>
      <c r="AU652" s="98" t="s">
        <v>82</v>
      </c>
      <c r="AV652" s="13" t="s">
        <v>82</v>
      </c>
      <c r="AW652" s="13" t="s">
        <v>4</v>
      </c>
      <c r="AX652" s="13" t="s">
        <v>72</v>
      </c>
      <c r="AY652" s="98" t="s">
        <v>161</v>
      </c>
    </row>
    <row r="653" spans="1:65" s="15" customFormat="1">
      <c r="B653" s="230"/>
      <c r="C653" s="231"/>
      <c r="D653" s="221" t="s">
        <v>169</v>
      </c>
      <c r="E653" s="232" t="s">
        <v>1</v>
      </c>
      <c r="F653" s="233" t="s">
        <v>433</v>
      </c>
      <c r="G653" s="231"/>
      <c r="H653" s="232" t="s">
        <v>1</v>
      </c>
      <c r="I653" s="231"/>
      <c r="J653" s="231"/>
      <c r="K653" s="231"/>
      <c r="M653" s="107"/>
      <c r="N653" s="109"/>
      <c r="O653" s="110"/>
      <c r="P653" s="110"/>
      <c r="Q653" s="110"/>
      <c r="R653" s="110"/>
      <c r="S653" s="110"/>
      <c r="T653" s="110"/>
      <c r="U653" s="110"/>
      <c r="V653" s="110"/>
      <c r="W653" s="110"/>
      <c r="X653" s="111"/>
      <c r="AT653" s="108" t="s">
        <v>169</v>
      </c>
      <c r="AU653" s="108" t="s">
        <v>82</v>
      </c>
      <c r="AV653" s="15" t="s">
        <v>80</v>
      </c>
      <c r="AW653" s="15" t="s">
        <v>4</v>
      </c>
      <c r="AX653" s="15" t="s">
        <v>72</v>
      </c>
      <c r="AY653" s="108" t="s">
        <v>161</v>
      </c>
    </row>
    <row r="654" spans="1:65" s="13" customFormat="1">
      <c r="B654" s="219"/>
      <c r="C654" s="220"/>
      <c r="D654" s="221" t="s">
        <v>169</v>
      </c>
      <c r="E654" s="222" t="s">
        <v>1</v>
      </c>
      <c r="F654" s="223" t="s">
        <v>434</v>
      </c>
      <c r="G654" s="220"/>
      <c r="H654" s="224">
        <v>10.3</v>
      </c>
      <c r="I654" s="220"/>
      <c r="J654" s="220"/>
      <c r="K654" s="220"/>
      <c r="M654" s="97"/>
      <c r="N654" s="99"/>
      <c r="O654" s="100"/>
      <c r="P654" s="100"/>
      <c r="Q654" s="100"/>
      <c r="R654" s="100"/>
      <c r="S654" s="100"/>
      <c r="T654" s="100"/>
      <c r="U654" s="100"/>
      <c r="V654" s="100"/>
      <c r="W654" s="100"/>
      <c r="X654" s="101"/>
      <c r="AT654" s="98" t="s">
        <v>169</v>
      </c>
      <c r="AU654" s="98" t="s">
        <v>82</v>
      </c>
      <c r="AV654" s="13" t="s">
        <v>82</v>
      </c>
      <c r="AW654" s="13" t="s">
        <v>4</v>
      </c>
      <c r="AX654" s="13" t="s">
        <v>72</v>
      </c>
      <c r="AY654" s="98" t="s">
        <v>161</v>
      </c>
    </row>
    <row r="655" spans="1:65" s="14" customFormat="1">
      <c r="B655" s="225"/>
      <c r="C655" s="226"/>
      <c r="D655" s="221" t="s">
        <v>169</v>
      </c>
      <c r="E655" s="227" t="s">
        <v>1</v>
      </c>
      <c r="F655" s="228" t="s">
        <v>171</v>
      </c>
      <c r="G655" s="226"/>
      <c r="H655" s="229">
        <v>132.74</v>
      </c>
      <c r="I655" s="226"/>
      <c r="J655" s="226"/>
      <c r="K655" s="226"/>
      <c r="M655" s="102"/>
      <c r="N655" s="104"/>
      <c r="O655" s="105"/>
      <c r="P655" s="105"/>
      <c r="Q655" s="105"/>
      <c r="R655" s="105"/>
      <c r="S655" s="105"/>
      <c r="T655" s="105"/>
      <c r="U655" s="105"/>
      <c r="V655" s="105"/>
      <c r="W655" s="105"/>
      <c r="X655" s="106"/>
      <c r="AT655" s="103" t="s">
        <v>169</v>
      </c>
      <c r="AU655" s="103" t="s">
        <v>82</v>
      </c>
      <c r="AV655" s="14" t="s">
        <v>168</v>
      </c>
      <c r="AW655" s="14" t="s">
        <v>4</v>
      </c>
      <c r="AX655" s="14" t="s">
        <v>80</v>
      </c>
      <c r="AY655" s="103" t="s">
        <v>161</v>
      </c>
    </row>
    <row r="656" spans="1:65" s="2" customFormat="1" ht="24.2" customHeight="1">
      <c r="A656" s="21"/>
      <c r="B656" s="137"/>
      <c r="C656" s="213" t="s">
        <v>862</v>
      </c>
      <c r="D656" s="213" t="s">
        <v>164</v>
      </c>
      <c r="E656" s="214" t="s">
        <v>863</v>
      </c>
      <c r="F656" s="215" t="s">
        <v>864</v>
      </c>
      <c r="G656" s="216" t="s">
        <v>346</v>
      </c>
      <c r="H656" s="217">
        <v>284.7</v>
      </c>
      <c r="I656" s="123"/>
      <c r="J656" s="123"/>
      <c r="K656" s="218">
        <f>ROUND(P656*H656,2)</f>
        <v>0</v>
      </c>
      <c r="L656" s="89"/>
      <c r="M656" s="22"/>
      <c r="N656" s="90" t="s">
        <v>1</v>
      </c>
      <c r="O656" s="91" t="s">
        <v>35</v>
      </c>
      <c r="P656" s="92">
        <f>I656+J656</f>
        <v>0</v>
      </c>
      <c r="Q656" s="92">
        <f>ROUND(I656*H656,2)</f>
        <v>0</v>
      </c>
      <c r="R656" s="92">
        <f>ROUND(J656*H656,2)</f>
        <v>0</v>
      </c>
      <c r="S656" s="93">
        <v>0</v>
      </c>
      <c r="T656" s="93">
        <f>S656*H656</f>
        <v>0</v>
      </c>
      <c r="U656" s="93">
        <v>0</v>
      </c>
      <c r="V656" s="93">
        <f>U656*H656</f>
        <v>0</v>
      </c>
      <c r="W656" s="93">
        <v>0</v>
      </c>
      <c r="X656" s="94">
        <f>W656*H656</f>
        <v>0</v>
      </c>
      <c r="Y656" s="21"/>
      <c r="Z656" s="21"/>
      <c r="AA656" s="21"/>
      <c r="AB656" s="21"/>
      <c r="AC656" s="21"/>
      <c r="AD656" s="21"/>
      <c r="AE656" s="21"/>
      <c r="AR656" s="95" t="s">
        <v>239</v>
      </c>
      <c r="AT656" s="95" t="s">
        <v>164</v>
      </c>
      <c r="AU656" s="95" t="s">
        <v>82</v>
      </c>
      <c r="AY656" s="17" t="s">
        <v>161</v>
      </c>
      <c r="BE656" s="96">
        <f>IF(O656="základní",K656,0)</f>
        <v>0</v>
      </c>
      <c r="BF656" s="96">
        <f>IF(O656="snížená",K656,0)</f>
        <v>0</v>
      </c>
      <c r="BG656" s="96">
        <f>IF(O656="zákl. přenesená",K656,0)</f>
        <v>0</v>
      </c>
      <c r="BH656" s="96">
        <f>IF(O656="sníž. přenesená",K656,0)</f>
        <v>0</v>
      </c>
      <c r="BI656" s="96">
        <f>IF(O656="nulová",K656,0)</f>
        <v>0</v>
      </c>
      <c r="BJ656" s="17" t="s">
        <v>80</v>
      </c>
      <c r="BK656" s="96">
        <f>ROUND(P656*H656,2)</f>
        <v>0</v>
      </c>
      <c r="BL656" s="17" t="s">
        <v>239</v>
      </c>
      <c r="BM656" s="95" t="s">
        <v>865</v>
      </c>
    </row>
    <row r="657" spans="1:65" s="15" customFormat="1">
      <c r="B657" s="230"/>
      <c r="C657" s="231"/>
      <c r="D657" s="221" t="s">
        <v>169</v>
      </c>
      <c r="E657" s="232" t="s">
        <v>1</v>
      </c>
      <c r="F657" s="233" t="s">
        <v>827</v>
      </c>
      <c r="G657" s="231"/>
      <c r="H657" s="232" t="s">
        <v>1</v>
      </c>
      <c r="I657" s="231"/>
      <c r="J657" s="231"/>
      <c r="K657" s="231"/>
      <c r="M657" s="107"/>
      <c r="N657" s="109"/>
      <c r="O657" s="110"/>
      <c r="P657" s="110"/>
      <c r="Q657" s="110"/>
      <c r="R657" s="110"/>
      <c r="S657" s="110"/>
      <c r="T657" s="110"/>
      <c r="U657" s="110"/>
      <c r="V657" s="110"/>
      <c r="W657" s="110"/>
      <c r="X657" s="111"/>
      <c r="AT657" s="108" t="s">
        <v>169</v>
      </c>
      <c r="AU657" s="108" t="s">
        <v>82</v>
      </c>
      <c r="AV657" s="15" t="s">
        <v>80</v>
      </c>
      <c r="AW657" s="15" t="s">
        <v>4</v>
      </c>
      <c r="AX657" s="15" t="s">
        <v>72</v>
      </c>
      <c r="AY657" s="108" t="s">
        <v>161</v>
      </c>
    </row>
    <row r="658" spans="1:65" s="13" customFormat="1">
      <c r="B658" s="219"/>
      <c r="C658" s="220"/>
      <c r="D658" s="221" t="s">
        <v>169</v>
      </c>
      <c r="E658" s="222" t="s">
        <v>1</v>
      </c>
      <c r="F658" s="223" t="s">
        <v>828</v>
      </c>
      <c r="G658" s="220"/>
      <c r="H658" s="224">
        <v>36.6</v>
      </c>
      <c r="I658" s="220"/>
      <c r="J658" s="220"/>
      <c r="K658" s="220"/>
      <c r="M658" s="97"/>
      <c r="N658" s="99"/>
      <c r="O658" s="100"/>
      <c r="P658" s="100"/>
      <c r="Q658" s="100"/>
      <c r="R658" s="100"/>
      <c r="S658" s="100"/>
      <c r="T658" s="100"/>
      <c r="U658" s="100"/>
      <c r="V658" s="100"/>
      <c r="W658" s="100"/>
      <c r="X658" s="101"/>
      <c r="AT658" s="98" t="s">
        <v>169</v>
      </c>
      <c r="AU658" s="98" t="s">
        <v>82</v>
      </c>
      <c r="AV658" s="13" t="s">
        <v>82</v>
      </c>
      <c r="AW658" s="13" t="s">
        <v>4</v>
      </c>
      <c r="AX658" s="13" t="s">
        <v>72</v>
      </c>
      <c r="AY658" s="98" t="s">
        <v>161</v>
      </c>
    </row>
    <row r="659" spans="1:65" s="13" customFormat="1">
      <c r="B659" s="219"/>
      <c r="C659" s="220"/>
      <c r="D659" s="221" t="s">
        <v>169</v>
      </c>
      <c r="E659" s="222" t="s">
        <v>1</v>
      </c>
      <c r="F659" s="223" t="s">
        <v>829</v>
      </c>
      <c r="G659" s="220"/>
      <c r="H659" s="224">
        <v>23.6</v>
      </c>
      <c r="I659" s="220"/>
      <c r="J659" s="220"/>
      <c r="K659" s="220"/>
      <c r="M659" s="97"/>
      <c r="N659" s="99"/>
      <c r="O659" s="100"/>
      <c r="P659" s="100"/>
      <c r="Q659" s="100"/>
      <c r="R659" s="100"/>
      <c r="S659" s="100"/>
      <c r="T659" s="100"/>
      <c r="U659" s="100"/>
      <c r="V659" s="100"/>
      <c r="W659" s="100"/>
      <c r="X659" s="101"/>
      <c r="AT659" s="98" t="s">
        <v>169</v>
      </c>
      <c r="AU659" s="98" t="s">
        <v>82</v>
      </c>
      <c r="AV659" s="13" t="s">
        <v>82</v>
      </c>
      <c r="AW659" s="13" t="s">
        <v>4</v>
      </c>
      <c r="AX659" s="13" t="s">
        <v>72</v>
      </c>
      <c r="AY659" s="98" t="s">
        <v>161</v>
      </c>
    </row>
    <row r="660" spans="1:65" s="15" customFormat="1">
      <c r="B660" s="230"/>
      <c r="C660" s="231"/>
      <c r="D660" s="221" t="s">
        <v>169</v>
      </c>
      <c r="E660" s="232" t="s">
        <v>1</v>
      </c>
      <c r="F660" s="233" t="s">
        <v>866</v>
      </c>
      <c r="G660" s="231"/>
      <c r="H660" s="232" t="s">
        <v>1</v>
      </c>
      <c r="I660" s="231"/>
      <c r="J660" s="231"/>
      <c r="K660" s="231"/>
      <c r="M660" s="107"/>
      <c r="N660" s="109"/>
      <c r="O660" s="110"/>
      <c r="P660" s="110"/>
      <c r="Q660" s="110"/>
      <c r="R660" s="110"/>
      <c r="S660" s="110"/>
      <c r="T660" s="110"/>
      <c r="U660" s="110"/>
      <c r="V660" s="110"/>
      <c r="W660" s="110"/>
      <c r="X660" s="111"/>
      <c r="AT660" s="108" t="s">
        <v>169</v>
      </c>
      <c r="AU660" s="108" t="s">
        <v>82</v>
      </c>
      <c r="AV660" s="15" t="s">
        <v>80</v>
      </c>
      <c r="AW660" s="15" t="s">
        <v>4</v>
      </c>
      <c r="AX660" s="15" t="s">
        <v>72</v>
      </c>
      <c r="AY660" s="108" t="s">
        <v>161</v>
      </c>
    </row>
    <row r="661" spans="1:65" s="13" customFormat="1">
      <c r="B661" s="219"/>
      <c r="C661" s="220"/>
      <c r="D661" s="221" t="s">
        <v>169</v>
      </c>
      <c r="E661" s="222" t="s">
        <v>1</v>
      </c>
      <c r="F661" s="223" t="s">
        <v>867</v>
      </c>
      <c r="G661" s="220"/>
      <c r="H661" s="224">
        <v>173.8</v>
      </c>
      <c r="I661" s="220"/>
      <c r="J661" s="220"/>
      <c r="K661" s="220"/>
      <c r="M661" s="97"/>
      <c r="N661" s="99"/>
      <c r="O661" s="100"/>
      <c r="P661" s="100"/>
      <c r="Q661" s="100"/>
      <c r="R661" s="100"/>
      <c r="S661" s="100"/>
      <c r="T661" s="100"/>
      <c r="U661" s="100"/>
      <c r="V661" s="100"/>
      <c r="W661" s="100"/>
      <c r="X661" s="101"/>
      <c r="AT661" s="98" t="s">
        <v>169</v>
      </c>
      <c r="AU661" s="98" t="s">
        <v>82</v>
      </c>
      <c r="AV661" s="13" t="s">
        <v>82</v>
      </c>
      <c r="AW661" s="13" t="s">
        <v>4</v>
      </c>
      <c r="AX661" s="13" t="s">
        <v>72</v>
      </c>
      <c r="AY661" s="98" t="s">
        <v>161</v>
      </c>
    </row>
    <row r="662" spans="1:65" s="15" customFormat="1">
      <c r="B662" s="230"/>
      <c r="C662" s="231"/>
      <c r="D662" s="221" t="s">
        <v>169</v>
      </c>
      <c r="E662" s="232" t="s">
        <v>1</v>
      </c>
      <c r="F662" s="233" t="s">
        <v>834</v>
      </c>
      <c r="G662" s="231"/>
      <c r="H662" s="232" t="s">
        <v>1</v>
      </c>
      <c r="I662" s="231"/>
      <c r="J662" s="231"/>
      <c r="K662" s="231"/>
      <c r="M662" s="107"/>
      <c r="N662" s="109"/>
      <c r="O662" s="110"/>
      <c r="P662" s="110"/>
      <c r="Q662" s="110"/>
      <c r="R662" s="110"/>
      <c r="S662" s="110"/>
      <c r="T662" s="110"/>
      <c r="U662" s="110"/>
      <c r="V662" s="110"/>
      <c r="W662" s="110"/>
      <c r="X662" s="111"/>
      <c r="AT662" s="108" t="s">
        <v>169</v>
      </c>
      <c r="AU662" s="108" t="s">
        <v>82</v>
      </c>
      <c r="AV662" s="15" t="s">
        <v>80</v>
      </c>
      <c r="AW662" s="15" t="s">
        <v>4</v>
      </c>
      <c r="AX662" s="15" t="s">
        <v>72</v>
      </c>
      <c r="AY662" s="108" t="s">
        <v>161</v>
      </c>
    </row>
    <row r="663" spans="1:65" s="13" customFormat="1">
      <c r="B663" s="219"/>
      <c r="C663" s="220"/>
      <c r="D663" s="221" t="s">
        <v>169</v>
      </c>
      <c r="E663" s="222" t="s">
        <v>1</v>
      </c>
      <c r="F663" s="223" t="s">
        <v>868</v>
      </c>
      <c r="G663" s="220"/>
      <c r="H663" s="224">
        <v>32.6</v>
      </c>
      <c r="I663" s="220"/>
      <c r="J663" s="220"/>
      <c r="K663" s="220"/>
      <c r="M663" s="97"/>
      <c r="N663" s="99"/>
      <c r="O663" s="100"/>
      <c r="P663" s="100"/>
      <c r="Q663" s="100"/>
      <c r="R663" s="100"/>
      <c r="S663" s="100"/>
      <c r="T663" s="100"/>
      <c r="U663" s="100"/>
      <c r="V663" s="100"/>
      <c r="W663" s="100"/>
      <c r="X663" s="101"/>
      <c r="AT663" s="98" t="s">
        <v>169</v>
      </c>
      <c r="AU663" s="98" t="s">
        <v>82</v>
      </c>
      <c r="AV663" s="13" t="s">
        <v>82</v>
      </c>
      <c r="AW663" s="13" t="s">
        <v>4</v>
      </c>
      <c r="AX663" s="13" t="s">
        <v>72</v>
      </c>
      <c r="AY663" s="98" t="s">
        <v>161</v>
      </c>
    </row>
    <row r="664" spans="1:65" s="13" customFormat="1">
      <c r="B664" s="219"/>
      <c r="C664" s="220"/>
      <c r="D664" s="221" t="s">
        <v>169</v>
      </c>
      <c r="E664" s="222" t="s">
        <v>1</v>
      </c>
      <c r="F664" s="223" t="s">
        <v>869</v>
      </c>
      <c r="G664" s="220"/>
      <c r="H664" s="224">
        <v>18.100000000000001</v>
      </c>
      <c r="I664" s="220"/>
      <c r="J664" s="220"/>
      <c r="K664" s="220"/>
      <c r="M664" s="97"/>
      <c r="N664" s="99"/>
      <c r="O664" s="100"/>
      <c r="P664" s="100"/>
      <c r="Q664" s="100"/>
      <c r="R664" s="100"/>
      <c r="S664" s="100"/>
      <c r="T664" s="100"/>
      <c r="U664" s="100"/>
      <c r="V664" s="100"/>
      <c r="W664" s="100"/>
      <c r="X664" s="101"/>
      <c r="AT664" s="98" t="s">
        <v>169</v>
      </c>
      <c r="AU664" s="98" t="s">
        <v>82</v>
      </c>
      <c r="AV664" s="13" t="s">
        <v>82</v>
      </c>
      <c r="AW664" s="13" t="s">
        <v>4</v>
      </c>
      <c r="AX664" s="13" t="s">
        <v>72</v>
      </c>
      <c r="AY664" s="98" t="s">
        <v>161</v>
      </c>
    </row>
    <row r="665" spans="1:65" s="14" customFormat="1">
      <c r="B665" s="225"/>
      <c r="C665" s="226"/>
      <c r="D665" s="221" t="s">
        <v>169</v>
      </c>
      <c r="E665" s="227" t="s">
        <v>1</v>
      </c>
      <c r="F665" s="228" t="s">
        <v>171</v>
      </c>
      <c r="G665" s="226"/>
      <c r="H665" s="229">
        <v>284.70000000000005</v>
      </c>
      <c r="I665" s="226"/>
      <c r="J665" s="226"/>
      <c r="K665" s="226"/>
      <c r="M665" s="102"/>
      <c r="N665" s="104"/>
      <c r="O665" s="105"/>
      <c r="P665" s="105"/>
      <c r="Q665" s="105"/>
      <c r="R665" s="105"/>
      <c r="S665" s="105"/>
      <c r="T665" s="105"/>
      <c r="U665" s="105"/>
      <c r="V665" s="105"/>
      <c r="W665" s="105"/>
      <c r="X665" s="106"/>
      <c r="AT665" s="103" t="s">
        <v>169</v>
      </c>
      <c r="AU665" s="103" t="s">
        <v>82</v>
      </c>
      <c r="AV665" s="14" t="s">
        <v>168</v>
      </c>
      <c r="AW665" s="14" t="s">
        <v>4</v>
      </c>
      <c r="AX665" s="14" t="s">
        <v>80</v>
      </c>
      <c r="AY665" s="103" t="s">
        <v>161</v>
      </c>
    </row>
    <row r="666" spans="1:65" s="2" customFormat="1" ht="33" customHeight="1">
      <c r="A666" s="21"/>
      <c r="B666" s="137"/>
      <c r="C666" s="213" t="s">
        <v>457</v>
      </c>
      <c r="D666" s="213" t="s">
        <v>164</v>
      </c>
      <c r="E666" s="214" t="s">
        <v>870</v>
      </c>
      <c r="F666" s="215" t="s">
        <v>871</v>
      </c>
      <c r="G666" s="216" t="s">
        <v>269</v>
      </c>
      <c r="H666" s="217">
        <v>26</v>
      </c>
      <c r="I666" s="123"/>
      <c r="J666" s="123"/>
      <c r="K666" s="218">
        <f>ROUND(P666*H666,2)</f>
        <v>0</v>
      </c>
      <c r="L666" s="89"/>
      <c r="M666" s="22"/>
      <c r="N666" s="90" t="s">
        <v>1</v>
      </c>
      <c r="O666" s="91" t="s">
        <v>35</v>
      </c>
      <c r="P666" s="92">
        <f>I666+J666</f>
        <v>0</v>
      </c>
      <c r="Q666" s="92">
        <f>ROUND(I666*H666,2)</f>
        <v>0</v>
      </c>
      <c r="R666" s="92">
        <f>ROUND(J666*H666,2)</f>
        <v>0</v>
      </c>
      <c r="S666" s="93">
        <v>0</v>
      </c>
      <c r="T666" s="93">
        <f>S666*H666</f>
        <v>0</v>
      </c>
      <c r="U666" s="93">
        <v>0</v>
      </c>
      <c r="V666" s="93">
        <f>U666*H666</f>
        <v>0</v>
      </c>
      <c r="W666" s="93">
        <v>0</v>
      </c>
      <c r="X666" s="94">
        <f>W666*H666</f>
        <v>0</v>
      </c>
      <c r="Y666" s="21"/>
      <c r="Z666" s="21"/>
      <c r="AA666" s="21"/>
      <c r="AB666" s="21"/>
      <c r="AC666" s="21"/>
      <c r="AD666" s="21"/>
      <c r="AE666" s="21"/>
      <c r="AR666" s="95" t="s">
        <v>239</v>
      </c>
      <c r="AT666" s="95" t="s">
        <v>164</v>
      </c>
      <c r="AU666" s="95" t="s">
        <v>82</v>
      </c>
      <c r="AY666" s="17" t="s">
        <v>161</v>
      </c>
      <c r="BE666" s="96">
        <f>IF(O666="základní",K666,0)</f>
        <v>0</v>
      </c>
      <c r="BF666" s="96">
        <f>IF(O666="snížená",K666,0)</f>
        <v>0</v>
      </c>
      <c r="BG666" s="96">
        <f>IF(O666="zákl. přenesená",K666,0)</f>
        <v>0</v>
      </c>
      <c r="BH666" s="96">
        <f>IF(O666="sníž. přenesená",K666,0)</f>
        <v>0</v>
      </c>
      <c r="BI666" s="96">
        <f>IF(O666="nulová",K666,0)</f>
        <v>0</v>
      </c>
      <c r="BJ666" s="17" t="s">
        <v>80</v>
      </c>
      <c r="BK666" s="96">
        <f>ROUND(P666*H666,2)</f>
        <v>0</v>
      </c>
      <c r="BL666" s="17" t="s">
        <v>239</v>
      </c>
      <c r="BM666" s="95" t="s">
        <v>872</v>
      </c>
    </row>
    <row r="667" spans="1:65" s="15" customFormat="1">
      <c r="B667" s="230"/>
      <c r="C667" s="231"/>
      <c r="D667" s="221" t="s">
        <v>169</v>
      </c>
      <c r="E667" s="232" t="s">
        <v>1</v>
      </c>
      <c r="F667" s="233" t="s">
        <v>827</v>
      </c>
      <c r="G667" s="231"/>
      <c r="H667" s="232" t="s">
        <v>1</v>
      </c>
      <c r="I667" s="231"/>
      <c r="J667" s="231"/>
      <c r="K667" s="231"/>
      <c r="M667" s="107"/>
      <c r="N667" s="109"/>
      <c r="O667" s="110"/>
      <c r="P667" s="110"/>
      <c r="Q667" s="110"/>
      <c r="R667" s="110"/>
      <c r="S667" s="110"/>
      <c r="T667" s="110"/>
      <c r="U667" s="110"/>
      <c r="V667" s="110"/>
      <c r="W667" s="110"/>
      <c r="X667" s="111"/>
      <c r="AT667" s="108" t="s">
        <v>169</v>
      </c>
      <c r="AU667" s="108" t="s">
        <v>82</v>
      </c>
      <c r="AV667" s="15" t="s">
        <v>80</v>
      </c>
      <c r="AW667" s="15" t="s">
        <v>4</v>
      </c>
      <c r="AX667" s="15" t="s">
        <v>72</v>
      </c>
      <c r="AY667" s="108" t="s">
        <v>161</v>
      </c>
    </row>
    <row r="668" spans="1:65" s="13" customFormat="1">
      <c r="B668" s="219"/>
      <c r="C668" s="220"/>
      <c r="D668" s="221" t="s">
        <v>169</v>
      </c>
      <c r="E668" s="222" t="s">
        <v>1</v>
      </c>
      <c r="F668" s="223" t="s">
        <v>168</v>
      </c>
      <c r="G668" s="220"/>
      <c r="H668" s="224">
        <v>4</v>
      </c>
      <c r="I668" s="220"/>
      <c r="J668" s="220"/>
      <c r="K668" s="220"/>
      <c r="M668" s="97"/>
      <c r="N668" s="99"/>
      <c r="O668" s="100"/>
      <c r="P668" s="100"/>
      <c r="Q668" s="100"/>
      <c r="R668" s="100"/>
      <c r="S668" s="100"/>
      <c r="T668" s="100"/>
      <c r="U668" s="100"/>
      <c r="V668" s="100"/>
      <c r="W668" s="100"/>
      <c r="X668" s="101"/>
      <c r="AT668" s="98" t="s">
        <v>169</v>
      </c>
      <c r="AU668" s="98" t="s">
        <v>82</v>
      </c>
      <c r="AV668" s="13" t="s">
        <v>82</v>
      </c>
      <c r="AW668" s="13" t="s">
        <v>4</v>
      </c>
      <c r="AX668" s="13" t="s">
        <v>72</v>
      </c>
      <c r="AY668" s="98" t="s">
        <v>161</v>
      </c>
    </row>
    <row r="669" spans="1:65" s="15" customFormat="1">
      <c r="B669" s="230"/>
      <c r="C669" s="231"/>
      <c r="D669" s="221" t="s">
        <v>169</v>
      </c>
      <c r="E669" s="232" t="s">
        <v>1</v>
      </c>
      <c r="F669" s="233" t="s">
        <v>873</v>
      </c>
      <c r="G669" s="231"/>
      <c r="H669" s="232" t="s">
        <v>1</v>
      </c>
      <c r="I669" s="231"/>
      <c r="J669" s="231"/>
      <c r="K669" s="231"/>
      <c r="M669" s="107"/>
      <c r="N669" s="109"/>
      <c r="O669" s="110"/>
      <c r="P669" s="110"/>
      <c r="Q669" s="110"/>
      <c r="R669" s="110"/>
      <c r="S669" s="110"/>
      <c r="T669" s="110"/>
      <c r="U669" s="110"/>
      <c r="V669" s="110"/>
      <c r="W669" s="110"/>
      <c r="X669" s="111"/>
      <c r="AT669" s="108" t="s">
        <v>169</v>
      </c>
      <c r="AU669" s="108" t="s">
        <v>82</v>
      </c>
      <c r="AV669" s="15" t="s">
        <v>80</v>
      </c>
      <c r="AW669" s="15" t="s">
        <v>4</v>
      </c>
      <c r="AX669" s="15" t="s">
        <v>72</v>
      </c>
      <c r="AY669" s="108" t="s">
        <v>161</v>
      </c>
    </row>
    <row r="670" spans="1:65" s="13" customFormat="1">
      <c r="B670" s="219"/>
      <c r="C670" s="220"/>
      <c r="D670" s="221" t="s">
        <v>169</v>
      </c>
      <c r="E670" s="222" t="s">
        <v>1</v>
      </c>
      <c r="F670" s="223" t="s">
        <v>245</v>
      </c>
      <c r="G670" s="220"/>
      <c r="H670" s="224">
        <v>18</v>
      </c>
      <c r="I670" s="220"/>
      <c r="J670" s="220"/>
      <c r="K670" s="220"/>
      <c r="M670" s="97"/>
      <c r="N670" s="99"/>
      <c r="O670" s="100"/>
      <c r="P670" s="100"/>
      <c r="Q670" s="100"/>
      <c r="R670" s="100"/>
      <c r="S670" s="100"/>
      <c r="T670" s="100"/>
      <c r="U670" s="100"/>
      <c r="V670" s="100"/>
      <c r="W670" s="100"/>
      <c r="X670" s="101"/>
      <c r="AT670" s="98" t="s">
        <v>169</v>
      </c>
      <c r="AU670" s="98" t="s">
        <v>82</v>
      </c>
      <c r="AV670" s="13" t="s">
        <v>82</v>
      </c>
      <c r="AW670" s="13" t="s">
        <v>4</v>
      </c>
      <c r="AX670" s="13" t="s">
        <v>72</v>
      </c>
      <c r="AY670" s="98" t="s">
        <v>161</v>
      </c>
    </row>
    <row r="671" spans="1:65" s="15" customFormat="1">
      <c r="B671" s="230"/>
      <c r="C671" s="231"/>
      <c r="D671" s="221" t="s">
        <v>169</v>
      </c>
      <c r="E671" s="232" t="s">
        <v>1</v>
      </c>
      <c r="F671" s="233" t="s">
        <v>834</v>
      </c>
      <c r="G671" s="231"/>
      <c r="H671" s="232" t="s">
        <v>1</v>
      </c>
      <c r="I671" s="231"/>
      <c r="J671" s="231"/>
      <c r="K671" s="231"/>
      <c r="M671" s="107"/>
      <c r="N671" s="109"/>
      <c r="O671" s="110"/>
      <c r="P671" s="110"/>
      <c r="Q671" s="110"/>
      <c r="R671" s="110"/>
      <c r="S671" s="110"/>
      <c r="T671" s="110"/>
      <c r="U671" s="110"/>
      <c r="V671" s="110"/>
      <c r="W671" s="110"/>
      <c r="X671" s="111"/>
      <c r="AT671" s="108" t="s">
        <v>169</v>
      </c>
      <c r="AU671" s="108" t="s">
        <v>82</v>
      </c>
      <c r="AV671" s="15" t="s">
        <v>80</v>
      </c>
      <c r="AW671" s="15" t="s">
        <v>4</v>
      </c>
      <c r="AX671" s="15" t="s">
        <v>72</v>
      </c>
      <c r="AY671" s="108" t="s">
        <v>161</v>
      </c>
    </row>
    <row r="672" spans="1:65" s="13" customFormat="1">
      <c r="B672" s="219"/>
      <c r="C672" s="220"/>
      <c r="D672" s="221" t="s">
        <v>169</v>
      </c>
      <c r="E672" s="222" t="s">
        <v>1</v>
      </c>
      <c r="F672" s="223" t="s">
        <v>168</v>
      </c>
      <c r="G672" s="220"/>
      <c r="H672" s="224">
        <v>4</v>
      </c>
      <c r="I672" s="220"/>
      <c r="J672" s="220"/>
      <c r="K672" s="220"/>
      <c r="M672" s="97"/>
      <c r="N672" s="99"/>
      <c r="O672" s="100"/>
      <c r="P672" s="100"/>
      <c r="Q672" s="100"/>
      <c r="R672" s="100"/>
      <c r="S672" s="100"/>
      <c r="T672" s="100"/>
      <c r="U672" s="100"/>
      <c r="V672" s="100"/>
      <c r="W672" s="100"/>
      <c r="X672" s="101"/>
      <c r="AT672" s="98" t="s">
        <v>169</v>
      </c>
      <c r="AU672" s="98" t="s">
        <v>82</v>
      </c>
      <c r="AV672" s="13" t="s">
        <v>82</v>
      </c>
      <c r="AW672" s="13" t="s">
        <v>4</v>
      </c>
      <c r="AX672" s="13" t="s">
        <v>72</v>
      </c>
      <c r="AY672" s="98" t="s">
        <v>161</v>
      </c>
    </row>
    <row r="673" spans="1:65" s="14" customFormat="1">
      <c r="B673" s="225"/>
      <c r="C673" s="226"/>
      <c r="D673" s="221" t="s">
        <v>169</v>
      </c>
      <c r="E673" s="227" t="s">
        <v>1</v>
      </c>
      <c r="F673" s="228" t="s">
        <v>171</v>
      </c>
      <c r="G673" s="226"/>
      <c r="H673" s="229">
        <v>26</v>
      </c>
      <c r="I673" s="226"/>
      <c r="J673" s="226"/>
      <c r="K673" s="226"/>
      <c r="M673" s="102"/>
      <c r="N673" s="104"/>
      <c r="O673" s="105"/>
      <c r="P673" s="105"/>
      <c r="Q673" s="105"/>
      <c r="R673" s="105"/>
      <c r="S673" s="105"/>
      <c r="T673" s="105"/>
      <c r="U673" s="105"/>
      <c r="V673" s="105"/>
      <c r="W673" s="105"/>
      <c r="X673" s="106"/>
      <c r="AT673" s="103" t="s">
        <v>169</v>
      </c>
      <c r="AU673" s="103" t="s">
        <v>82</v>
      </c>
      <c r="AV673" s="14" t="s">
        <v>168</v>
      </c>
      <c r="AW673" s="14" t="s">
        <v>4</v>
      </c>
      <c r="AX673" s="14" t="s">
        <v>80</v>
      </c>
      <c r="AY673" s="103" t="s">
        <v>161</v>
      </c>
    </row>
    <row r="674" spans="1:65" s="2" customFormat="1" ht="44.25" customHeight="1">
      <c r="A674" s="21"/>
      <c r="B674" s="137"/>
      <c r="C674" s="213" t="s">
        <v>874</v>
      </c>
      <c r="D674" s="213" t="s">
        <v>164</v>
      </c>
      <c r="E674" s="214" t="s">
        <v>875</v>
      </c>
      <c r="F674" s="215" t="s">
        <v>876</v>
      </c>
      <c r="G674" s="216" t="s">
        <v>269</v>
      </c>
      <c r="H674" s="217">
        <v>19</v>
      </c>
      <c r="I674" s="123"/>
      <c r="J674" s="123"/>
      <c r="K674" s="218">
        <f>ROUND(P674*H674,2)</f>
        <v>0</v>
      </c>
      <c r="L674" s="89"/>
      <c r="M674" s="22"/>
      <c r="N674" s="90" t="s">
        <v>1</v>
      </c>
      <c r="O674" s="91" t="s">
        <v>35</v>
      </c>
      <c r="P674" s="92">
        <f>I674+J674</f>
        <v>0</v>
      </c>
      <c r="Q674" s="92">
        <f>ROUND(I674*H674,2)</f>
        <v>0</v>
      </c>
      <c r="R674" s="92">
        <f>ROUND(J674*H674,2)</f>
        <v>0</v>
      </c>
      <c r="S674" s="93">
        <v>0</v>
      </c>
      <c r="T674" s="93">
        <f>S674*H674</f>
        <v>0</v>
      </c>
      <c r="U674" s="93">
        <v>0</v>
      </c>
      <c r="V674" s="93">
        <f>U674*H674</f>
        <v>0</v>
      </c>
      <c r="W674" s="93">
        <v>0</v>
      </c>
      <c r="X674" s="94">
        <f>W674*H674</f>
        <v>0</v>
      </c>
      <c r="Y674" s="21"/>
      <c r="Z674" s="21"/>
      <c r="AA674" s="21"/>
      <c r="AB674" s="21"/>
      <c r="AC674" s="21"/>
      <c r="AD674" s="21"/>
      <c r="AE674" s="21"/>
      <c r="AR674" s="95" t="s">
        <v>239</v>
      </c>
      <c r="AT674" s="95" t="s">
        <v>164</v>
      </c>
      <c r="AU674" s="95" t="s">
        <v>82</v>
      </c>
      <c r="AY674" s="17" t="s">
        <v>161</v>
      </c>
      <c r="BE674" s="96">
        <f>IF(O674="základní",K674,0)</f>
        <v>0</v>
      </c>
      <c r="BF674" s="96">
        <f>IF(O674="snížená",K674,0)</f>
        <v>0</v>
      </c>
      <c r="BG674" s="96">
        <f>IF(O674="zákl. přenesená",K674,0)</f>
        <v>0</v>
      </c>
      <c r="BH674" s="96">
        <f>IF(O674="sníž. přenesená",K674,0)</f>
        <v>0</v>
      </c>
      <c r="BI674" s="96">
        <f>IF(O674="nulová",K674,0)</f>
        <v>0</v>
      </c>
      <c r="BJ674" s="17" t="s">
        <v>80</v>
      </c>
      <c r="BK674" s="96">
        <f>ROUND(P674*H674,2)</f>
        <v>0</v>
      </c>
      <c r="BL674" s="17" t="s">
        <v>239</v>
      </c>
      <c r="BM674" s="95" t="s">
        <v>877</v>
      </c>
    </row>
    <row r="675" spans="1:65" s="15" customFormat="1">
      <c r="B675" s="230"/>
      <c r="C675" s="231"/>
      <c r="D675" s="221" t="s">
        <v>169</v>
      </c>
      <c r="E675" s="232" t="s">
        <v>1</v>
      </c>
      <c r="F675" s="233" t="s">
        <v>827</v>
      </c>
      <c r="G675" s="231"/>
      <c r="H675" s="232" t="s">
        <v>1</v>
      </c>
      <c r="I675" s="231"/>
      <c r="J675" s="231"/>
      <c r="K675" s="231"/>
      <c r="M675" s="107"/>
      <c r="N675" s="109"/>
      <c r="O675" s="110"/>
      <c r="P675" s="110"/>
      <c r="Q675" s="110"/>
      <c r="R675" s="110"/>
      <c r="S675" s="110"/>
      <c r="T675" s="110"/>
      <c r="U675" s="110"/>
      <c r="V675" s="110"/>
      <c r="W675" s="110"/>
      <c r="X675" s="111"/>
      <c r="AT675" s="108" t="s">
        <v>169</v>
      </c>
      <c r="AU675" s="108" t="s">
        <v>82</v>
      </c>
      <c r="AV675" s="15" t="s">
        <v>80</v>
      </c>
      <c r="AW675" s="15" t="s">
        <v>4</v>
      </c>
      <c r="AX675" s="15" t="s">
        <v>72</v>
      </c>
      <c r="AY675" s="108" t="s">
        <v>161</v>
      </c>
    </row>
    <row r="676" spans="1:65" s="13" customFormat="1">
      <c r="B676" s="219"/>
      <c r="C676" s="220"/>
      <c r="D676" s="221" t="s">
        <v>169</v>
      </c>
      <c r="E676" s="222" t="s">
        <v>1</v>
      </c>
      <c r="F676" s="223" t="s">
        <v>180</v>
      </c>
      <c r="G676" s="220"/>
      <c r="H676" s="224">
        <v>6</v>
      </c>
      <c r="I676" s="220"/>
      <c r="J676" s="220"/>
      <c r="K676" s="220"/>
      <c r="M676" s="97"/>
      <c r="N676" s="99"/>
      <c r="O676" s="100"/>
      <c r="P676" s="100"/>
      <c r="Q676" s="100"/>
      <c r="R676" s="100"/>
      <c r="S676" s="100"/>
      <c r="T676" s="100"/>
      <c r="U676" s="100"/>
      <c r="V676" s="100"/>
      <c r="W676" s="100"/>
      <c r="X676" s="101"/>
      <c r="AT676" s="98" t="s">
        <v>169</v>
      </c>
      <c r="AU676" s="98" t="s">
        <v>82</v>
      </c>
      <c r="AV676" s="13" t="s">
        <v>82</v>
      </c>
      <c r="AW676" s="13" t="s">
        <v>4</v>
      </c>
      <c r="AX676" s="13" t="s">
        <v>72</v>
      </c>
      <c r="AY676" s="98" t="s">
        <v>161</v>
      </c>
    </row>
    <row r="677" spans="1:65" s="15" customFormat="1">
      <c r="B677" s="230"/>
      <c r="C677" s="231"/>
      <c r="D677" s="221" t="s">
        <v>169</v>
      </c>
      <c r="E677" s="232" t="s">
        <v>1</v>
      </c>
      <c r="F677" s="233" t="s">
        <v>878</v>
      </c>
      <c r="G677" s="231"/>
      <c r="H677" s="232" t="s">
        <v>1</v>
      </c>
      <c r="I677" s="231"/>
      <c r="J677" s="231"/>
      <c r="K677" s="231"/>
      <c r="M677" s="107"/>
      <c r="N677" s="109"/>
      <c r="O677" s="110"/>
      <c r="P677" s="110"/>
      <c r="Q677" s="110"/>
      <c r="R677" s="110"/>
      <c r="S677" s="110"/>
      <c r="T677" s="110"/>
      <c r="U677" s="110"/>
      <c r="V677" s="110"/>
      <c r="W677" s="110"/>
      <c r="X677" s="111"/>
      <c r="AT677" s="108" t="s">
        <v>169</v>
      </c>
      <c r="AU677" s="108" t="s">
        <v>82</v>
      </c>
      <c r="AV677" s="15" t="s">
        <v>80</v>
      </c>
      <c r="AW677" s="15" t="s">
        <v>4</v>
      </c>
      <c r="AX677" s="15" t="s">
        <v>72</v>
      </c>
      <c r="AY677" s="108" t="s">
        <v>161</v>
      </c>
    </row>
    <row r="678" spans="1:65" s="13" customFormat="1">
      <c r="B678" s="219"/>
      <c r="C678" s="220"/>
      <c r="D678" s="221" t="s">
        <v>169</v>
      </c>
      <c r="E678" s="222" t="s">
        <v>1</v>
      </c>
      <c r="F678" s="223" t="s">
        <v>162</v>
      </c>
      <c r="G678" s="220"/>
      <c r="H678" s="224">
        <v>9</v>
      </c>
      <c r="I678" s="220"/>
      <c r="J678" s="220"/>
      <c r="K678" s="220"/>
      <c r="M678" s="97"/>
      <c r="N678" s="99"/>
      <c r="O678" s="100"/>
      <c r="P678" s="100"/>
      <c r="Q678" s="100"/>
      <c r="R678" s="100"/>
      <c r="S678" s="100"/>
      <c r="T678" s="100"/>
      <c r="U678" s="100"/>
      <c r="V678" s="100"/>
      <c r="W678" s="100"/>
      <c r="X678" s="101"/>
      <c r="AT678" s="98" t="s">
        <v>169</v>
      </c>
      <c r="AU678" s="98" t="s">
        <v>82</v>
      </c>
      <c r="AV678" s="13" t="s">
        <v>82</v>
      </c>
      <c r="AW678" s="13" t="s">
        <v>4</v>
      </c>
      <c r="AX678" s="13" t="s">
        <v>72</v>
      </c>
      <c r="AY678" s="98" t="s">
        <v>161</v>
      </c>
    </row>
    <row r="679" spans="1:65" s="15" customFormat="1">
      <c r="B679" s="230"/>
      <c r="C679" s="231"/>
      <c r="D679" s="221" t="s">
        <v>169</v>
      </c>
      <c r="E679" s="232" t="s">
        <v>1</v>
      </c>
      <c r="F679" s="233" t="s">
        <v>834</v>
      </c>
      <c r="G679" s="231"/>
      <c r="H679" s="232" t="s">
        <v>1</v>
      </c>
      <c r="I679" s="231"/>
      <c r="J679" s="231"/>
      <c r="K679" s="231"/>
      <c r="M679" s="107"/>
      <c r="N679" s="109"/>
      <c r="O679" s="110"/>
      <c r="P679" s="110"/>
      <c r="Q679" s="110"/>
      <c r="R679" s="110"/>
      <c r="S679" s="110"/>
      <c r="T679" s="110"/>
      <c r="U679" s="110"/>
      <c r="V679" s="110"/>
      <c r="W679" s="110"/>
      <c r="X679" s="111"/>
      <c r="AT679" s="108" t="s">
        <v>169</v>
      </c>
      <c r="AU679" s="108" t="s">
        <v>82</v>
      </c>
      <c r="AV679" s="15" t="s">
        <v>80</v>
      </c>
      <c r="AW679" s="15" t="s">
        <v>4</v>
      </c>
      <c r="AX679" s="15" t="s">
        <v>72</v>
      </c>
      <c r="AY679" s="108" t="s">
        <v>161</v>
      </c>
    </row>
    <row r="680" spans="1:65" s="13" customFormat="1">
      <c r="B680" s="219"/>
      <c r="C680" s="220"/>
      <c r="D680" s="221" t="s">
        <v>169</v>
      </c>
      <c r="E680" s="222" t="s">
        <v>1</v>
      </c>
      <c r="F680" s="223" t="s">
        <v>168</v>
      </c>
      <c r="G680" s="220"/>
      <c r="H680" s="224">
        <v>4</v>
      </c>
      <c r="I680" s="220"/>
      <c r="J680" s="220"/>
      <c r="K680" s="220"/>
      <c r="M680" s="97"/>
      <c r="N680" s="99"/>
      <c r="O680" s="100"/>
      <c r="P680" s="100"/>
      <c r="Q680" s="100"/>
      <c r="R680" s="100"/>
      <c r="S680" s="100"/>
      <c r="T680" s="100"/>
      <c r="U680" s="100"/>
      <c r="V680" s="100"/>
      <c r="W680" s="100"/>
      <c r="X680" s="101"/>
      <c r="AT680" s="98" t="s">
        <v>169</v>
      </c>
      <c r="AU680" s="98" t="s">
        <v>82</v>
      </c>
      <c r="AV680" s="13" t="s">
        <v>82</v>
      </c>
      <c r="AW680" s="13" t="s">
        <v>4</v>
      </c>
      <c r="AX680" s="13" t="s">
        <v>72</v>
      </c>
      <c r="AY680" s="98" t="s">
        <v>161</v>
      </c>
    </row>
    <row r="681" spans="1:65" s="14" customFormat="1">
      <c r="B681" s="225"/>
      <c r="C681" s="226"/>
      <c r="D681" s="221" t="s">
        <v>169</v>
      </c>
      <c r="E681" s="227" t="s">
        <v>1</v>
      </c>
      <c r="F681" s="228" t="s">
        <v>171</v>
      </c>
      <c r="G681" s="226"/>
      <c r="H681" s="229">
        <v>19</v>
      </c>
      <c r="I681" s="226"/>
      <c r="J681" s="226"/>
      <c r="K681" s="226"/>
      <c r="M681" s="102"/>
      <c r="N681" s="104"/>
      <c r="O681" s="105"/>
      <c r="P681" s="105"/>
      <c r="Q681" s="105"/>
      <c r="R681" s="105"/>
      <c r="S681" s="105"/>
      <c r="T681" s="105"/>
      <c r="U681" s="105"/>
      <c r="V681" s="105"/>
      <c r="W681" s="105"/>
      <c r="X681" s="106"/>
      <c r="AT681" s="103" t="s">
        <v>169</v>
      </c>
      <c r="AU681" s="103" t="s">
        <v>82</v>
      </c>
      <c r="AV681" s="14" t="s">
        <v>168</v>
      </c>
      <c r="AW681" s="14" t="s">
        <v>4</v>
      </c>
      <c r="AX681" s="14" t="s">
        <v>80</v>
      </c>
      <c r="AY681" s="103" t="s">
        <v>161</v>
      </c>
    </row>
    <row r="682" spans="1:65" s="2" customFormat="1" ht="33" customHeight="1">
      <c r="A682" s="21"/>
      <c r="B682" s="137"/>
      <c r="C682" s="213" t="s">
        <v>462</v>
      </c>
      <c r="D682" s="213" t="s">
        <v>164</v>
      </c>
      <c r="E682" s="214" t="s">
        <v>879</v>
      </c>
      <c r="F682" s="215" t="s">
        <v>880</v>
      </c>
      <c r="G682" s="216" t="s">
        <v>346</v>
      </c>
      <c r="H682" s="217">
        <v>79.8</v>
      </c>
      <c r="I682" s="123"/>
      <c r="J682" s="123"/>
      <c r="K682" s="218">
        <f>ROUND(P682*H682,2)</f>
        <v>0</v>
      </c>
      <c r="L682" s="89"/>
      <c r="M682" s="22"/>
      <c r="N682" s="90" t="s">
        <v>1</v>
      </c>
      <c r="O682" s="91" t="s">
        <v>35</v>
      </c>
      <c r="P682" s="92">
        <f>I682+J682</f>
        <v>0</v>
      </c>
      <c r="Q682" s="92">
        <f>ROUND(I682*H682,2)</f>
        <v>0</v>
      </c>
      <c r="R682" s="92">
        <f>ROUND(J682*H682,2)</f>
        <v>0</v>
      </c>
      <c r="S682" s="93">
        <v>0</v>
      </c>
      <c r="T682" s="93">
        <f>S682*H682</f>
        <v>0</v>
      </c>
      <c r="U682" s="93">
        <v>0</v>
      </c>
      <c r="V682" s="93">
        <f>U682*H682</f>
        <v>0</v>
      </c>
      <c r="W682" s="93">
        <v>0</v>
      </c>
      <c r="X682" s="94">
        <f>W682*H682</f>
        <v>0</v>
      </c>
      <c r="Y682" s="21"/>
      <c r="Z682" s="21"/>
      <c r="AA682" s="21"/>
      <c r="AB682" s="21"/>
      <c r="AC682" s="21"/>
      <c r="AD682" s="21"/>
      <c r="AE682" s="21"/>
      <c r="AR682" s="95" t="s">
        <v>239</v>
      </c>
      <c r="AT682" s="95" t="s">
        <v>164</v>
      </c>
      <c r="AU682" s="95" t="s">
        <v>82</v>
      </c>
      <c r="AY682" s="17" t="s">
        <v>161</v>
      </c>
      <c r="BE682" s="96">
        <f>IF(O682="základní",K682,0)</f>
        <v>0</v>
      </c>
      <c r="BF682" s="96">
        <f>IF(O682="snížená",K682,0)</f>
        <v>0</v>
      </c>
      <c r="BG682" s="96">
        <f>IF(O682="zákl. přenesená",K682,0)</f>
        <v>0</v>
      </c>
      <c r="BH682" s="96">
        <f>IF(O682="sníž. přenesená",K682,0)</f>
        <v>0</v>
      </c>
      <c r="BI682" s="96">
        <f>IF(O682="nulová",K682,0)</f>
        <v>0</v>
      </c>
      <c r="BJ682" s="17" t="s">
        <v>80</v>
      </c>
      <c r="BK682" s="96">
        <f>ROUND(P682*H682,2)</f>
        <v>0</v>
      </c>
      <c r="BL682" s="17" t="s">
        <v>239</v>
      </c>
      <c r="BM682" s="95" t="s">
        <v>881</v>
      </c>
    </row>
    <row r="683" spans="1:65" s="15" customFormat="1">
      <c r="B683" s="230"/>
      <c r="C683" s="231"/>
      <c r="D683" s="221" t="s">
        <v>169</v>
      </c>
      <c r="E683" s="232" t="s">
        <v>1</v>
      </c>
      <c r="F683" s="233" t="s">
        <v>827</v>
      </c>
      <c r="G683" s="231"/>
      <c r="H683" s="232" t="s">
        <v>1</v>
      </c>
      <c r="I683" s="231"/>
      <c r="J683" s="231"/>
      <c r="K683" s="231"/>
      <c r="M683" s="107"/>
      <c r="N683" s="109"/>
      <c r="O683" s="110"/>
      <c r="P683" s="110"/>
      <c r="Q683" s="110"/>
      <c r="R683" s="110"/>
      <c r="S683" s="110"/>
      <c r="T683" s="110"/>
      <c r="U683" s="110"/>
      <c r="V683" s="110"/>
      <c r="W683" s="110"/>
      <c r="X683" s="111"/>
      <c r="AT683" s="108" t="s">
        <v>169</v>
      </c>
      <c r="AU683" s="108" t="s">
        <v>82</v>
      </c>
      <c r="AV683" s="15" t="s">
        <v>80</v>
      </c>
      <c r="AW683" s="15" t="s">
        <v>4</v>
      </c>
      <c r="AX683" s="15" t="s">
        <v>72</v>
      </c>
      <c r="AY683" s="108" t="s">
        <v>161</v>
      </c>
    </row>
    <row r="684" spans="1:65" s="13" customFormat="1">
      <c r="B684" s="219"/>
      <c r="C684" s="220"/>
      <c r="D684" s="221" t="s">
        <v>169</v>
      </c>
      <c r="E684" s="222" t="s">
        <v>1</v>
      </c>
      <c r="F684" s="223" t="s">
        <v>882</v>
      </c>
      <c r="G684" s="220"/>
      <c r="H684" s="224">
        <v>10</v>
      </c>
      <c r="I684" s="220"/>
      <c r="J684" s="220"/>
      <c r="K684" s="220"/>
      <c r="M684" s="97"/>
      <c r="N684" s="99"/>
      <c r="O684" s="100"/>
      <c r="P684" s="100"/>
      <c r="Q684" s="100"/>
      <c r="R684" s="100"/>
      <c r="S684" s="100"/>
      <c r="T684" s="100"/>
      <c r="U684" s="100"/>
      <c r="V684" s="100"/>
      <c r="W684" s="100"/>
      <c r="X684" s="101"/>
      <c r="AT684" s="98" t="s">
        <v>169</v>
      </c>
      <c r="AU684" s="98" t="s">
        <v>82</v>
      </c>
      <c r="AV684" s="13" t="s">
        <v>82</v>
      </c>
      <c r="AW684" s="13" t="s">
        <v>4</v>
      </c>
      <c r="AX684" s="13" t="s">
        <v>72</v>
      </c>
      <c r="AY684" s="98" t="s">
        <v>161</v>
      </c>
    </row>
    <row r="685" spans="1:65" s="15" customFormat="1">
      <c r="B685" s="230"/>
      <c r="C685" s="231"/>
      <c r="D685" s="221" t="s">
        <v>169</v>
      </c>
      <c r="E685" s="232" t="s">
        <v>1</v>
      </c>
      <c r="F685" s="233" t="s">
        <v>878</v>
      </c>
      <c r="G685" s="231"/>
      <c r="H685" s="232" t="s">
        <v>1</v>
      </c>
      <c r="I685" s="231"/>
      <c r="J685" s="231"/>
      <c r="K685" s="231"/>
      <c r="M685" s="107"/>
      <c r="N685" s="109"/>
      <c r="O685" s="110"/>
      <c r="P685" s="110"/>
      <c r="Q685" s="110"/>
      <c r="R685" s="110"/>
      <c r="S685" s="110"/>
      <c r="T685" s="110"/>
      <c r="U685" s="110"/>
      <c r="V685" s="110"/>
      <c r="W685" s="110"/>
      <c r="X685" s="111"/>
      <c r="AT685" s="108" t="s">
        <v>169</v>
      </c>
      <c r="AU685" s="108" t="s">
        <v>82</v>
      </c>
      <c r="AV685" s="15" t="s">
        <v>80</v>
      </c>
      <c r="AW685" s="15" t="s">
        <v>4</v>
      </c>
      <c r="AX685" s="15" t="s">
        <v>72</v>
      </c>
      <c r="AY685" s="108" t="s">
        <v>161</v>
      </c>
    </row>
    <row r="686" spans="1:65" s="13" customFormat="1">
      <c r="B686" s="219"/>
      <c r="C686" s="220"/>
      <c r="D686" s="221" t="s">
        <v>169</v>
      </c>
      <c r="E686" s="222" t="s">
        <v>1</v>
      </c>
      <c r="F686" s="223" t="s">
        <v>883</v>
      </c>
      <c r="G686" s="220"/>
      <c r="H686" s="224">
        <v>45</v>
      </c>
      <c r="I686" s="220"/>
      <c r="J686" s="220"/>
      <c r="K686" s="220"/>
      <c r="M686" s="97"/>
      <c r="N686" s="99"/>
      <c r="O686" s="100"/>
      <c r="P686" s="100"/>
      <c r="Q686" s="100"/>
      <c r="R686" s="100"/>
      <c r="S686" s="100"/>
      <c r="T686" s="100"/>
      <c r="U686" s="100"/>
      <c r="V686" s="100"/>
      <c r="W686" s="100"/>
      <c r="X686" s="101"/>
      <c r="AT686" s="98" t="s">
        <v>169</v>
      </c>
      <c r="AU686" s="98" t="s">
        <v>82</v>
      </c>
      <c r="AV686" s="13" t="s">
        <v>82</v>
      </c>
      <c r="AW686" s="13" t="s">
        <v>4</v>
      </c>
      <c r="AX686" s="13" t="s">
        <v>72</v>
      </c>
      <c r="AY686" s="98" t="s">
        <v>161</v>
      </c>
    </row>
    <row r="687" spans="1:65" s="15" customFormat="1">
      <c r="B687" s="230"/>
      <c r="C687" s="231"/>
      <c r="D687" s="221" t="s">
        <v>169</v>
      </c>
      <c r="E687" s="232" t="s">
        <v>1</v>
      </c>
      <c r="F687" s="233" t="s">
        <v>834</v>
      </c>
      <c r="G687" s="231"/>
      <c r="H687" s="232" t="s">
        <v>1</v>
      </c>
      <c r="I687" s="231"/>
      <c r="J687" s="231"/>
      <c r="K687" s="231"/>
      <c r="M687" s="107"/>
      <c r="N687" s="109"/>
      <c r="O687" s="110"/>
      <c r="P687" s="110"/>
      <c r="Q687" s="110"/>
      <c r="R687" s="110"/>
      <c r="S687" s="110"/>
      <c r="T687" s="110"/>
      <c r="U687" s="110"/>
      <c r="V687" s="110"/>
      <c r="W687" s="110"/>
      <c r="X687" s="111"/>
      <c r="AT687" s="108" t="s">
        <v>169</v>
      </c>
      <c r="AU687" s="108" t="s">
        <v>82</v>
      </c>
      <c r="AV687" s="15" t="s">
        <v>80</v>
      </c>
      <c r="AW687" s="15" t="s">
        <v>4</v>
      </c>
      <c r="AX687" s="15" t="s">
        <v>72</v>
      </c>
      <c r="AY687" s="108" t="s">
        <v>161</v>
      </c>
    </row>
    <row r="688" spans="1:65" s="13" customFormat="1">
      <c r="B688" s="219"/>
      <c r="C688" s="220"/>
      <c r="D688" s="221" t="s">
        <v>169</v>
      </c>
      <c r="E688" s="222" t="s">
        <v>1</v>
      </c>
      <c r="F688" s="223" t="s">
        <v>884</v>
      </c>
      <c r="G688" s="220"/>
      <c r="H688" s="224">
        <v>24.8</v>
      </c>
      <c r="I688" s="220"/>
      <c r="J688" s="220"/>
      <c r="K688" s="220"/>
      <c r="M688" s="97"/>
      <c r="N688" s="99"/>
      <c r="O688" s="100"/>
      <c r="P688" s="100"/>
      <c r="Q688" s="100"/>
      <c r="R688" s="100"/>
      <c r="S688" s="100"/>
      <c r="T688" s="100"/>
      <c r="U688" s="100"/>
      <c r="V688" s="100"/>
      <c r="W688" s="100"/>
      <c r="X688" s="101"/>
      <c r="AT688" s="98" t="s">
        <v>169</v>
      </c>
      <c r="AU688" s="98" t="s">
        <v>82</v>
      </c>
      <c r="AV688" s="13" t="s">
        <v>82</v>
      </c>
      <c r="AW688" s="13" t="s">
        <v>4</v>
      </c>
      <c r="AX688" s="13" t="s">
        <v>72</v>
      </c>
      <c r="AY688" s="98" t="s">
        <v>161</v>
      </c>
    </row>
    <row r="689" spans="1:65" s="14" customFormat="1">
      <c r="B689" s="225"/>
      <c r="C689" s="226"/>
      <c r="D689" s="221" t="s">
        <v>169</v>
      </c>
      <c r="E689" s="227" t="s">
        <v>1</v>
      </c>
      <c r="F689" s="228" t="s">
        <v>171</v>
      </c>
      <c r="G689" s="226"/>
      <c r="H689" s="229">
        <v>79.8</v>
      </c>
      <c r="I689" s="226"/>
      <c r="J689" s="226"/>
      <c r="K689" s="226"/>
      <c r="M689" s="102"/>
      <c r="N689" s="104"/>
      <c r="O689" s="105"/>
      <c r="P689" s="105"/>
      <c r="Q689" s="105"/>
      <c r="R689" s="105"/>
      <c r="S689" s="105"/>
      <c r="T689" s="105"/>
      <c r="U689" s="105"/>
      <c r="V689" s="105"/>
      <c r="W689" s="105"/>
      <c r="X689" s="106"/>
      <c r="AT689" s="103" t="s">
        <v>169</v>
      </c>
      <c r="AU689" s="103" t="s">
        <v>82</v>
      </c>
      <c r="AV689" s="14" t="s">
        <v>168</v>
      </c>
      <c r="AW689" s="14" t="s">
        <v>4</v>
      </c>
      <c r="AX689" s="14" t="s">
        <v>80</v>
      </c>
      <c r="AY689" s="103" t="s">
        <v>161</v>
      </c>
    </row>
    <row r="690" spans="1:65" s="2" customFormat="1" ht="49.15" customHeight="1">
      <c r="A690" s="21"/>
      <c r="B690" s="137"/>
      <c r="C690" s="213" t="s">
        <v>885</v>
      </c>
      <c r="D690" s="213" t="s">
        <v>164</v>
      </c>
      <c r="E690" s="214" t="s">
        <v>886</v>
      </c>
      <c r="F690" s="215" t="s">
        <v>887</v>
      </c>
      <c r="G690" s="216" t="s">
        <v>282</v>
      </c>
      <c r="H690" s="217">
        <v>3.613</v>
      </c>
      <c r="I690" s="218">
        <v>0</v>
      </c>
      <c r="J690" s="123"/>
      <c r="K690" s="218">
        <f>ROUND(P690*H690,2)</f>
        <v>0</v>
      </c>
      <c r="L690" s="89"/>
      <c r="M690" s="22"/>
      <c r="N690" s="90" t="s">
        <v>1</v>
      </c>
      <c r="O690" s="91" t="s">
        <v>35</v>
      </c>
      <c r="P690" s="92">
        <f>I690+J690</f>
        <v>0</v>
      </c>
      <c r="Q690" s="92">
        <f>ROUND(I690*H690,2)</f>
        <v>0</v>
      </c>
      <c r="R690" s="92">
        <f>ROUND(J690*H690,2)</f>
        <v>0</v>
      </c>
      <c r="S690" s="93">
        <v>0</v>
      </c>
      <c r="T690" s="93">
        <f>S690*H690</f>
        <v>0</v>
      </c>
      <c r="U690" s="93">
        <v>0</v>
      </c>
      <c r="V690" s="93">
        <f>U690*H690</f>
        <v>0</v>
      </c>
      <c r="W690" s="93">
        <v>0</v>
      </c>
      <c r="X690" s="94">
        <f>W690*H690</f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>IF(O690="základní",K690,0)</f>
        <v>0</v>
      </c>
      <c r="BF690" s="96">
        <f>IF(O690="snížená",K690,0)</f>
        <v>0</v>
      </c>
      <c r="BG690" s="96">
        <f>IF(O690="zákl. přenesená",K690,0)</f>
        <v>0</v>
      </c>
      <c r="BH690" s="96">
        <f>IF(O690="sníž. přenesená",K690,0)</f>
        <v>0</v>
      </c>
      <c r="BI690" s="96">
        <f>IF(O690="nulová",K690,0)</f>
        <v>0</v>
      </c>
      <c r="BJ690" s="17" t="s">
        <v>80</v>
      </c>
      <c r="BK690" s="96">
        <f>ROUND(P690*H690,2)</f>
        <v>0</v>
      </c>
      <c r="BL690" s="17" t="s">
        <v>239</v>
      </c>
      <c r="BM690" s="95" t="s">
        <v>888</v>
      </c>
    </row>
    <row r="691" spans="1:65" s="12" customFormat="1" ht="22.9" customHeight="1">
      <c r="B691" s="206"/>
      <c r="C691" s="207"/>
      <c r="D691" s="208" t="s">
        <v>71</v>
      </c>
      <c r="E691" s="211" t="s">
        <v>463</v>
      </c>
      <c r="F691" s="211" t="s">
        <v>464</v>
      </c>
      <c r="G691" s="207"/>
      <c r="H691" s="207"/>
      <c r="I691" s="207"/>
      <c r="J691" s="207"/>
      <c r="K691" s="212">
        <f>BK691</f>
        <v>0</v>
      </c>
      <c r="M691" s="80"/>
      <c r="N691" s="82"/>
      <c r="O691" s="83"/>
      <c r="P691" s="83"/>
      <c r="Q691" s="84">
        <f>SUM(Q692:Q709)</f>
        <v>0</v>
      </c>
      <c r="R691" s="84">
        <f>SUM(R692:R709)</f>
        <v>0</v>
      </c>
      <c r="S691" s="83"/>
      <c r="T691" s="85">
        <f>SUM(T692:T709)</f>
        <v>0</v>
      </c>
      <c r="U691" s="83"/>
      <c r="V691" s="85">
        <f>SUM(V692:V709)</f>
        <v>0</v>
      </c>
      <c r="W691" s="83"/>
      <c r="X691" s="86">
        <f>SUM(X692:X709)</f>
        <v>0</v>
      </c>
      <c r="AR691" s="81" t="s">
        <v>82</v>
      </c>
      <c r="AT691" s="87" t="s">
        <v>71</v>
      </c>
      <c r="AU691" s="87" t="s">
        <v>80</v>
      </c>
      <c r="AY691" s="81" t="s">
        <v>161</v>
      </c>
      <c r="BK691" s="88">
        <f>SUM(BK692:BK709)</f>
        <v>0</v>
      </c>
    </row>
    <row r="692" spans="1:65" s="2" customFormat="1" ht="55.5" customHeight="1">
      <c r="A692" s="21"/>
      <c r="B692" s="137"/>
      <c r="C692" s="213" t="s">
        <v>468</v>
      </c>
      <c r="D692" s="213" t="s">
        <v>164</v>
      </c>
      <c r="E692" s="214" t="s">
        <v>889</v>
      </c>
      <c r="F692" s="215" t="s">
        <v>890</v>
      </c>
      <c r="G692" s="216" t="s">
        <v>269</v>
      </c>
      <c r="H692" s="217">
        <v>1</v>
      </c>
      <c r="I692" s="123"/>
      <c r="J692" s="123"/>
      <c r="K692" s="218">
        <f t="shared" ref="K692:K709" si="1">ROUND(P692*H692,2)</f>
        <v>0</v>
      </c>
      <c r="L692" s="89"/>
      <c r="M692" s="22"/>
      <c r="N692" s="90" t="s">
        <v>1</v>
      </c>
      <c r="O692" s="91" t="s">
        <v>35</v>
      </c>
      <c r="P692" s="92">
        <f t="shared" ref="P692:P709" si="2">I692+J692</f>
        <v>0</v>
      </c>
      <c r="Q692" s="92">
        <f t="shared" ref="Q692:Q709" si="3">ROUND(I692*H692,2)</f>
        <v>0</v>
      </c>
      <c r="R692" s="92">
        <f t="shared" ref="R692:R709" si="4">ROUND(J692*H692,2)</f>
        <v>0</v>
      </c>
      <c r="S692" s="93">
        <v>0</v>
      </c>
      <c r="T692" s="93">
        <f t="shared" ref="T692:T709" si="5">S692*H692</f>
        <v>0</v>
      </c>
      <c r="U692" s="93">
        <v>0</v>
      </c>
      <c r="V692" s="93">
        <f t="shared" ref="V692:V709" si="6">U692*H692</f>
        <v>0</v>
      </c>
      <c r="W692" s="93">
        <v>0</v>
      </c>
      <c r="X692" s="94">
        <f t="shared" ref="X692:X709" si="7">W692*H692</f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ref="BE692:BE709" si="8">IF(O692="základní",K692,0)</f>
        <v>0</v>
      </c>
      <c r="BF692" s="96">
        <f t="shared" ref="BF692:BF709" si="9">IF(O692="snížená",K692,0)</f>
        <v>0</v>
      </c>
      <c r="BG692" s="96">
        <f t="shared" ref="BG692:BG709" si="10">IF(O692="zákl. přenesená",K692,0)</f>
        <v>0</v>
      </c>
      <c r="BH692" s="96">
        <f t="shared" ref="BH692:BH709" si="11">IF(O692="sníž. přenesená",K692,0)</f>
        <v>0</v>
      </c>
      <c r="BI692" s="96">
        <f t="shared" ref="BI692:BI709" si="12">IF(O692="nulová",K692,0)</f>
        <v>0</v>
      </c>
      <c r="BJ692" s="17" t="s">
        <v>80</v>
      </c>
      <c r="BK692" s="96">
        <f t="shared" ref="BK692:BK709" si="13">ROUND(P692*H692,2)</f>
        <v>0</v>
      </c>
      <c r="BL692" s="17" t="s">
        <v>239</v>
      </c>
      <c r="BM692" s="95" t="s">
        <v>891</v>
      </c>
    </row>
    <row r="693" spans="1:65" s="2" customFormat="1" ht="66.75" customHeight="1">
      <c r="A693" s="21"/>
      <c r="B693" s="137"/>
      <c r="C693" s="213" t="s">
        <v>892</v>
      </c>
      <c r="D693" s="213" t="s">
        <v>164</v>
      </c>
      <c r="E693" s="214" t="s">
        <v>893</v>
      </c>
      <c r="F693" s="215" t="s">
        <v>894</v>
      </c>
      <c r="G693" s="216" t="s">
        <v>269</v>
      </c>
      <c r="H693" s="217">
        <v>1</v>
      </c>
      <c r="I693" s="123"/>
      <c r="J693" s="123"/>
      <c r="K693" s="218">
        <f t="shared" si="1"/>
        <v>0</v>
      </c>
      <c r="L693" s="89"/>
      <c r="M693" s="22"/>
      <c r="N693" s="90" t="s">
        <v>1</v>
      </c>
      <c r="O693" s="91" t="s">
        <v>35</v>
      </c>
      <c r="P693" s="92">
        <f t="shared" si="2"/>
        <v>0</v>
      </c>
      <c r="Q693" s="92">
        <f t="shared" si="3"/>
        <v>0</v>
      </c>
      <c r="R693" s="92">
        <f t="shared" si="4"/>
        <v>0</v>
      </c>
      <c r="S693" s="93">
        <v>0</v>
      </c>
      <c r="T693" s="93">
        <f t="shared" si="5"/>
        <v>0</v>
      </c>
      <c r="U693" s="93">
        <v>0</v>
      </c>
      <c r="V693" s="93">
        <f t="shared" si="6"/>
        <v>0</v>
      </c>
      <c r="W693" s="93">
        <v>0</v>
      </c>
      <c r="X693" s="94">
        <f t="shared" si="7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8"/>
        <v>0</v>
      </c>
      <c r="BF693" s="96">
        <f t="shared" si="9"/>
        <v>0</v>
      </c>
      <c r="BG693" s="96">
        <f t="shared" si="10"/>
        <v>0</v>
      </c>
      <c r="BH693" s="96">
        <f t="shared" si="11"/>
        <v>0</v>
      </c>
      <c r="BI693" s="96">
        <f t="shared" si="12"/>
        <v>0</v>
      </c>
      <c r="BJ693" s="17" t="s">
        <v>80</v>
      </c>
      <c r="BK693" s="96">
        <f t="shared" si="13"/>
        <v>0</v>
      </c>
      <c r="BL693" s="17" t="s">
        <v>239</v>
      </c>
      <c r="BM693" s="95" t="s">
        <v>895</v>
      </c>
    </row>
    <row r="694" spans="1:65" s="2" customFormat="1" ht="55.5" customHeight="1">
      <c r="A694" s="21"/>
      <c r="B694" s="137"/>
      <c r="C694" s="213" t="s">
        <v>473</v>
      </c>
      <c r="D694" s="213" t="s">
        <v>164</v>
      </c>
      <c r="E694" s="214" t="s">
        <v>896</v>
      </c>
      <c r="F694" s="215" t="s">
        <v>897</v>
      </c>
      <c r="G694" s="216" t="s">
        <v>269</v>
      </c>
      <c r="H694" s="217">
        <v>1</v>
      </c>
      <c r="I694" s="123"/>
      <c r="J694" s="123"/>
      <c r="K694" s="218">
        <f t="shared" si="1"/>
        <v>0</v>
      </c>
      <c r="L694" s="89"/>
      <c r="M694" s="22"/>
      <c r="N694" s="90" t="s">
        <v>1</v>
      </c>
      <c r="O694" s="91" t="s">
        <v>35</v>
      </c>
      <c r="P694" s="92">
        <f t="shared" si="2"/>
        <v>0</v>
      </c>
      <c r="Q694" s="92">
        <f t="shared" si="3"/>
        <v>0</v>
      </c>
      <c r="R694" s="92">
        <f t="shared" si="4"/>
        <v>0</v>
      </c>
      <c r="S694" s="93">
        <v>0</v>
      </c>
      <c r="T694" s="93">
        <f t="shared" si="5"/>
        <v>0</v>
      </c>
      <c r="U694" s="93">
        <v>0</v>
      </c>
      <c r="V694" s="93">
        <f t="shared" si="6"/>
        <v>0</v>
      </c>
      <c r="W694" s="93">
        <v>0</v>
      </c>
      <c r="X694" s="94">
        <f t="shared" si="7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8"/>
        <v>0</v>
      </c>
      <c r="BF694" s="96">
        <f t="shared" si="9"/>
        <v>0</v>
      </c>
      <c r="BG694" s="96">
        <f t="shared" si="10"/>
        <v>0</v>
      </c>
      <c r="BH694" s="96">
        <f t="shared" si="11"/>
        <v>0</v>
      </c>
      <c r="BI694" s="96">
        <f t="shared" si="12"/>
        <v>0</v>
      </c>
      <c r="BJ694" s="17" t="s">
        <v>80</v>
      </c>
      <c r="BK694" s="96">
        <f t="shared" si="13"/>
        <v>0</v>
      </c>
      <c r="BL694" s="17" t="s">
        <v>239</v>
      </c>
      <c r="BM694" s="95" t="s">
        <v>898</v>
      </c>
    </row>
    <row r="695" spans="1:65" s="2" customFormat="1" ht="55.5" customHeight="1">
      <c r="A695" s="21"/>
      <c r="B695" s="137"/>
      <c r="C695" s="213" t="s">
        <v>899</v>
      </c>
      <c r="D695" s="213" t="s">
        <v>164</v>
      </c>
      <c r="E695" s="214" t="s">
        <v>900</v>
      </c>
      <c r="F695" s="215" t="s">
        <v>901</v>
      </c>
      <c r="G695" s="216" t="s">
        <v>269</v>
      </c>
      <c r="H695" s="217">
        <v>1</v>
      </c>
      <c r="I695" s="123"/>
      <c r="J695" s="123"/>
      <c r="K695" s="218">
        <f t="shared" si="1"/>
        <v>0</v>
      </c>
      <c r="L695" s="89"/>
      <c r="M695" s="22"/>
      <c r="N695" s="90" t="s">
        <v>1</v>
      </c>
      <c r="O695" s="91" t="s">
        <v>35</v>
      </c>
      <c r="P695" s="92">
        <f t="shared" si="2"/>
        <v>0</v>
      </c>
      <c r="Q695" s="92">
        <f t="shared" si="3"/>
        <v>0</v>
      </c>
      <c r="R695" s="92">
        <f t="shared" si="4"/>
        <v>0</v>
      </c>
      <c r="S695" s="93">
        <v>0</v>
      </c>
      <c r="T695" s="93">
        <f t="shared" si="5"/>
        <v>0</v>
      </c>
      <c r="U695" s="93">
        <v>0</v>
      </c>
      <c r="V695" s="93">
        <f t="shared" si="6"/>
        <v>0</v>
      </c>
      <c r="W695" s="93">
        <v>0</v>
      </c>
      <c r="X695" s="94">
        <f t="shared" si="7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8"/>
        <v>0</v>
      </c>
      <c r="BF695" s="96">
        <f t="shared" si="9"/>
        <v>0</v>
      </c>
      <c r="BG695" s="96">
        <f t="shared" si="10"/>
        <v>0</v>
      </c>
      <c r="BH695" s="96">
        <f t="shared" si="11"/>
        <v>0</v>
      </c>
      <c r="BI695" s="96">
        <f t="shared" si="12"/>
        <v>0</v>
      </c>
      <c r="BJ695" s="17" t="s">
        <v>80</v>
      </c>
      <c r="BK695" s="96">
        <f t="shared" si="13"/>
        <v>0</v>
      </c>
      <c r="BL695" s="17" t="s">
        <v>239</v>
      </c>
      <c r="BM695" s="95" t="s">
        <v>902</v>
      </c>
    </row>
    <row r="696" spans="1:65" s="2" customFormat="1" ht="55.5" customHeight="1">
      <c r="A696" s="21"/>
      <c r="B696" s="137"/>
      <c r="C696" s="213" t="s">
        <v>479</v>
      </c>
      <c r="D696" s="213" t="s">
        <v>164</v>
      </c>
      <c r="E696" s="214" t="s">
        <v>903</v>
      </c>
      <c r="F696" s="215" t="s">
        <v>904</v>
      </c>
      <c r="G696" s="216" t="s">
        <v>269</v>
      </c>
      <c r="H696" s="217">
        <v>1</v>
      </c>
      <c r="I696" s="123"/>
      <c r="J696" s="123"/>
      <c r="K696" s="218">
        <f t="shared" si="1"/>
        <v>0</v>
      </c>
      <c r="L696" s="89"/>
      <c r="M696" s="22"/>
      <c r="N696" s="90" t="s">
        <v>1</v>
      </c>
      <c r="O696" s="91" t="s">
        <v>35</v>
      </c>
      <c r="P696" s="92">
        <f t="shared" si="2"/>
        <v>0</v>
      </c>
      <c r="Q696" s="92">
        <f t="shared" si="3"/>
        <v>0</v>
      </c>
      <c r="R696" s="92">
        <f t="shared" si="4"/>
        <v>0</v>
      </c>
      <c r="S696" s="93">
        <v>0</v>
      </c>
      <c r="T696" s="93">
        <f t="shared" si="5"/>
        <v>0</v>
      </c>
      <c r="U696" s="93">
        <v>0</v>
      </c>
      <c r="V696" s="93">
        <f t="shared" si="6"/>
        <v>0</v>
      </c>
      <c r="W696" s="93">
        <v>0</v>
      </c>
      <c r="X696" s="94">
        <f t="shared" si="7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8"/>
        <v>0</v>
      </c>
      <c r="BF696" s="96">
        <f t="shared" si="9"/>
        <v>0</v>
      </c>
      <c r="BG696" s="96">
        <f t="shared" si="10"/>
        <v>0</v>
      </c>
      <c r="BH696" s="96">
        <f t="shared" si="11"/>
        <v>0</v>
      </c>
      <c r="BI696" s="96">
        <f t="shared" si="12"/>
        <v>0</v>
      </c>
      <c r="BJ696" s="17" t="s">
        <v>80</v>
      </c>
      <c r="BK696" s="96">
        <f t="shared" si="13"/>
        <v>0</v>
      </c>
      <c r="BL696" s="17" t="s">
        <v>239</v>
      </c>
      <c r="BM696" s="95" t="s">
        <v>905</v>
      </c>
    </row>
    <row r="697" spans="1:65" s="2" customFormat="1" ht="37.9" customHeight="1">
      <c r="A697" s="21"/>
      <c r="B697" s="137"/>
      <c r="C697" s="213" t="s">
        <v>906</v>
      </c>
      <c r="D697" s="213" t="s">
        <v>164</v>
      </c>
      <c r="E697" s="214" t="s">
        <v>907</v>
      </c>
      <c r="F697" s="215" t="s">
        <v>908</v>
      </c>
      <c r="G697" s="216" t="s">
        <v>269</v>
      </c>
      <c r="H697" s="217">
        <v>1</v>
      </c>
      <c r="I697" s="123"/>
      <c r="J697" s="123"/>
      <c r="K697" s="218">
        <f t="shared" si="1"/>
        <v>0</v>
      </c>
      <c r="L697" s="89"/>
      <c r="M697" s="22"/>
      <c r="N697" s="90" t="s">
        <v>1</v>
      </c>
      <c r="O697" s="91" t="s">
        <v>35</v>
      </c>
      <c r="P697" s="92">
        <f t="shared" si="2"/>
        <v>0</v>
      </c>
      <c r="Q697" s="92">
        <f t="shared" si="3"/>
        <v>0</v>
      </c>
      <c r="R697" s="92">
        <f t="shared" si="4"/>
        <v>0</v>
      </c>
      <c r="S697" s="93">
        <v>0</v>
      </c>
      <c r="T697" s="93">
        <f t="shared" si="5"/>
        <v>0</v>
      </c>
      <c r="U697" s="93">
        <v>0</v>
      </c>
      <c r="V697" s="93">
        <f t="shared" si="6"/>
        <v>0</v>
      </c>
      <c r="W697" s="93">
        <v>0</v>
      </c>
      <c r="X697" s="94">
        <f t="shared" si="7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8"/>
        <v>0</v>
      </c>
      <c r="BF697" s="96">
        <f t="shared" si="9"/>
        <v>0</v>
      </c>
      <c r="BG697" s="96">
        <f t="shared" si="10"/>
        <v>0</v>
      </c>
      <c r="BH697" s="96">
        <f t="shared" si="11"/>
        <v>0</v>
      </c>
      <c r="BI697" s="96">
        <f t="shared" si="12"/>
        <v>0</v>
      </c>
      <c r="BJ697" s="17" t="s">
        <v>80</v>
      </c>
      <c r="BK697" s="96">
        <f t="shared" si="13"/>
        <v>0</v>
      </c>
      <c r="BL697" s="17" t="s">
        <v>239</v>
      </c>
      <c r="BM697" s="95" t="s">
        <v>909</v>
      </c>
    </row>
    <row r="698" spans="1:65" s="2" customFormat="1" ht="66.75" customHeight="1">
      <c r="A698" s="21"/>
      <c r="B698" s="137"/>
      <c r="C698" s="213" t="s">
        <v>484</v>
      </c>
      <c r="D698" s="213" t="s">
        <v>164</v>
      </c>
      <c r="E698" s="214" t="s">
        <v>910</v>
      </c>
      <c r="F698" s="215" t="s">
        <v>911</v>
      </c>
      <c r="G698" s="216" t="s">
        <v>269</v>
      </c>
      <c r="H698" s="217">
        <v>1</v>
      </c>
      <c r="I698" s="123"/>
      <c r="J698" s="123"/>
      <c r="K698" s="218">
        <f t="shared" si="1"/>
        <v>0</v>
      </c>
      <c r="L698" s="89"/>
      <c r="M698" s="22"/>
      <c r="N698" s="90" t="s">
        <v>1</v>
      </c>
      <c r="O698" s="91" t="s">
        <v>35</v>
      </c>
      <c r="P698" s="92">
        <f t="shared" si="2"/>
        <v>0</v>
      </c>
      <c r="Q698" s="92">
        <f t="shared" si="3"/>
        <v>0</v>
      </c>
      <c r="R698" s="92">
        <f t="shared" si="4"/>
        <v>0</v>
      </c>
      <c r="S698" s="93">
        <v>0</v>
      </c>
      <c r="T698" s="93">
        <f t="shared" si="5"/>
        <v>0</v>
      </c>
      <c r="U698" s="93">
        <v>0</v>
      </c>
      <c r="V698" s="93">
        <f t="shared" si="6"/>
        <v>0</v>
      </c>
      <c r="W698" s="93">
        <v>0</v>
      </c>
      <c r="X698" s="94">
        <f t="shared" si="7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8"/>
        <v>0</v>
      </c>
      <c r="BF698" s="96">
        <f t="shared" si="9"/>
        <v>0</v>
      </c>
      <c r="BG698" s="96">
        <f t="shared" si="10"/>
        <v>0</v>
      </c>
      <c r="BH698" s="96">
        <f t="shared" si="11"/>
        <v>0</v>
      </c>
      <c r="BI698" s="96">
        <f t="shared" si="12"/>
        <v>0</v>
      </c>
      <c r="BJ698" s="17" t="s">
        <v>80</v>
      </c>
      <c r="BK698" s="96">
        <f t="shared" si="13"/>
        <v>0</v>
      </c>
      <c r="BL698" s="17" t="s">
        <v>239</v>
      </c>
      <c r="BM698" s="95" t="s">
        <v>912</v>
      </c>
    </row>
    <row r="699" spans="1:65" s="2" customFormat="1" ht="55.5" customHeight="1">
      <c r="A699" s="21"/>
      <c r="B699" s="137"/>
      <c r="C699" s="213" t="s">
        <v>913</v>
      </c>
      <c r="D699" s="213" t="s">
        <v>164</v>
      </c>
      <c r="E699" s="214" t="s">
        <v>839</v>
      </c>
      <c r="F699" s="215" t="s">
        <v>914</v>
      </c>
      <c r="G699" s="216" t="s">
        <v>269</v>
      </c>
      <c r="H699" s="217">
        <v>8</v>
      </c>
      <c r="I699" s="123"/>
      <c r="J699" s="123"/>
      <c r="K699" s="218">
        <f t="shared" si="1"/>
        <v>0</v>
      </c>
      <c r="L699" s="89"/>
      <c r="M699" s="22"/>
      <c r="N699" s="90" t="s">
        <v>1</v>
      </c>
      <c r="O699" s="91" t="s">
        <v>35</v>
      </c>
      <c r="P699" s="92">
        <f t="shared" si="2"/>
        <v>0</v>
      </c>
      <c r="Q699" s="92">
        <f t="shared" si="3"/>
        <v>0</v>
      </c>
      <c r="R699" s="92">
        <f t="shared" si="4"/>
        <v>0</v>
      </c>
      <c r="S699" s="93">
        <v>0</v>
      </c>
      <c r="T699" s="93">
        <f t="shared" si="5"/>
        <v>0</v>
      </c>
      <c r="U699" s="93">
        <v>0</v>
      </c>
      <c r="V699" s="93">
        <f t="shared" si="6"/>
        <v>0</v>
      </c>
      <c r="W699" s="93">
        <v>0</v>
      </c>
      <c r="X699" s="94">
        <f t="shared" si="7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8"/>
        <v>0</v>
      </c>
      <c r="BF699" s="96">
        <f t="shared" si="9"/>
        <v>0</v>
      </c>
      <c r="BG699" s="96">
        <f t="shared" si="10"/>
        <v>0</v>
      </c>
      <c r="BH699" s="96">
        <f t="shared" si="11"/>
        <v>0</v>
      </c>
      <c r="BI699" s="96">
        <f t="shared" si="12"/>
        <v>0</v>
      </c>
      <c r="BJ699" s="17" t="s">
        <v>80</v>
      </c>
      <c r="BK699" s="96">
        <f t="shared" si="13"/>
        <v>0</v>
      </c>
      <c r="BL699" s="17" t="s">
        <v>239</v>
      </c>
      <c r="BM699" s="95" t="s">
        <v>915</v>
      </c>
    </row>
    <row r="700" spans="1:65" s="2" customFormat="1" ht="55.5" customHeight="1">
      <c r="A700" s="21"/>
      <c r="B700" s="137"/>
      <c r="C700" s="213" t="s">
        <v>487</v>
      </c>
      <c r="D700" s="213" t="s">
        <v>164</v>
      </c>
      <c r="E700" s="214" t="s">
        <v>841</v>
      </c>
      <c r="F700" s="215" t="s">
        <v>916</v>
      </c>
      <c r="G700" s="216" t="s">
        <v>269</v>
      </c>
      <c r="H700" s="217">
        <v>4</v>
      </c>
      <c r="I700" s="123"/>
      <c r="J700" s="123"/>
      <c r="K700" s="218">
        <f t="shared" si="1"/>
        <v>0</v>
      </c>
      <c r="L700" s="89"/>
      <c r="M700" s="22"/>
      <c r="N700" s="90" t="s">
        <v>1</v>
      </c>
      <c r="O700" s="91" t="s">
        <v>35</v>
      </c>
      <c r="P700" s="92">
        <f t="shared" si="2"/>
        <v>0</v>
      </c>
      <c r="Q700" s="92">
        <f t="shared" si="3"/>
        <v>0</v>
      </c>
      <c r="R700" s="92">
        <f t="shared" si="4"/>
        <v>0</v>
      </c>
      <c r="S700" s="93">
        <v>0</v>
      </c>
      <c r="T700" s="93">
        <f t="shared" si="5"/>
        <v>0</v>
      </c>
      <c r="U700" s="93">
        <v>0</v>
      </c>
      <c r="V700" s="93">
        <f t="shared" si="6"/>
        <v>0</v>
      </c>
      <c r="W700" s="93">
        <v>0</v>
      </c>
      <c r="X700" s="94">
        <f t="shared" si="7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8"/>
        <v>0</v>
      </c>
      <c r="BF700" s="96">
        <f t="shared" si="9"/>
        <v>0</v>
      </c>
      <c r="BG700" s="96">
        <f t="shared" si="10"/>
        <v>0</v>
      </c>
      <c r="BH700" s="96">
        <f t="shared" si="11"/>
        <v>0</v>
      </c>
      <c r="BI700" s="96">
        <f t="shared" si="12"/>
        <v>0</v>
      </c>
      <c r="BJ700" s="17" t="s">
        <v>80</v>
      </c>
      <c r="BK700" s="96">
        <f t="shared" si="13"/>
        <v>0</v>
      </c>
      <c r="BL700" s="17" t="s">
        <v>239</v>
      </c>
      <c r="BM700" s="95" t="s">
        <v>917</v>
      </c>
    </row>
    <row r="701" spans="1:65" s="2" customFormat="1" ht="66.75" customHeight="1">
      <c r="A701" s="21"/>
      <c r="B701" s="137"/>
      <c r="C701" s="213" t="s">
        <v>918</v>
      </c>
      <c r="D701" s="213" t="s">
        <v>164</v>
      </c>
      <c r="E701" s="214" t="s">
        <v>857</v>
      </c>
      <c r="F701" s="215" t="s">
        <v>919</v>
      </c>
      <c r="G701" s="216" t="s">
        <v>269</v>
      </c>
      <c r="H701" s="217">
        <v>3</v>
      </c>
      <c r="I701" s="123"/>
      <c r="J701" s="123"/>
      <c r="K701" s="218">
        <f t="shared" si="1"/>
        <v>0</v>
      </c>
      <c r="L701" s="89"/>
      <c r="M701" s="22"/>
      <c r="N701" s="90" t="s">
        <v>1</v>
      </c>
      <c r="O701" s="91" t="s">
        <v>35</v>
      </c>
      <c r="P701" s="92">
        <f t="shared" si="2"/>
        <v>0</v>
      </c>
      <c r="Q701" s="92">
        <f t="shared" si="3"/>
        <v>0</v>
      </c>
      <c r="R701" s="92">
        <f t="shared" si="4"/>
        <v>0</v>
      </c>
      <c r="S701" s="93">
        <v>0</v>
      </c>
      <c r="T701" s="93">
        <f t="shared" si="5"/>
        <v>0</v>
      </c>
      <c r="U701" s="93">
        <v>0</v>
      </c>
      <c r="V701" s="93">
        <f t="shared" si="6"/>
        <v>0</v>
      </c>
      <c r="W701" s="93">
        <v>0</v>
      </c>
      <c r="X701" s="94">
        <f t="shared" si="7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8"/>
        <v>0</v>
      </c>
      <c r="BF701" s="96">
        <f t="shared" si="9"/>
        <v>0</v>
      </c>
      <c r="BG701" s="96">
        <f t="shared" si="10"/>
        <v>0</v>
      </c>
      <c r="BH701" s="96">
        <f t="shared" si="11"/>
        <v>0</v>
      </c>
      <c r="BI701" s="96">
        <f t="shared" si="12"/>
        <v>0</v>
      </c>
      <c r="BJ701" s="17" t="s">
        <v>80</v>
      </c>
      <c r="BK701" s="96">
        <f t="shared" si="13"/>
        <v>0</v>
      </c>
      <c r="BL701" s="17" t="s">
        <v>239</v>
      </c>
      <c r="BM701" s="95" t="s">
        <v>920</v>
      </c>
    </row>
    <row r="702" spans="1:65" s="2" customFormat="1" ht="55.5" customHeight="1">
      <c r="A702" s="21"/>
      <c r="B702" s="137"/>
      <c r="C702" s="213" t="s">
        <v>678</v>
      </c>
      <c r="D702" s="213" t="s">
        <v>164</v>
      </c>
      <c r="E702" s="214" t="s">
        <v>843</v>
      </c>
      <c r="F702" s="215" t="s">
        <v>921</v>
      </c>
      <c r="G702" s="216" t="s">
        <v>269</v>
      </c>
      <c r="H702" s="217">
        <v>1</v>
      </c>
      <c r="I702" s="123"/>
      <c r="J702" s="123"/>
      <c r="K702" s="218">
        <f t="shared" si="1"/>
        <v>0</v>
      </c>
      <c r="L702" s="89"/>
      <c r="M702" s="22"/>
      <c r="N702" s="90" t="s">
        <v>1</v>
      </c>
      <c r="O702" s="91" t="s">
        <v>35</v>
      </c>
      <c r="P702" s="92">
        <f t="shared" si="2"/>
        <v>0</v>
      </c>
      <c r="Q702" s="92">
        <f t="shared" si="3"/>
        <v>0</v>
      </c>
      <c r="R702" s="92">
        <f t="shared" si="4"/>
        <v>0</v>
      </c>
      <c r="S702" s="93">
        <v>0</v>
      </c>
      <c r="T702" s="93">
        <f t="shared" si="5"/>
        <v>0</v>
      </c>
      <c r="U702" s="93">
        <v>0</v>
      </c>
      <c r="V702" s="93">
        <f t="shared" si="6"/>
        <v>0</v>
      </c>
      <c r="W702" s="93">
        <v>0</v>
      </c>
      <c r="X702" s="94">
        <f t="shared" si="7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8"/>
        <v>0</v>
      </c>
      <c r="BF702" s="96">
        <f t="shared" si="9"/>
        <v>0</v>
      </c>
      <c r="BG702" s="96">
        <f t="shared" si="10"/>
        <v>0</v>
      </c>
      <c r="BH702" s="96">
        <f t="shared" si="11"/>
        <v>0</v>
      </c>
      <c r="BI702" s="96">
        <f t="shared" si="12"/>
        <v>0</v>
      </c>
      <c r="BJ702" s="17" t="s">
        <v>80</v>
      </c>
      <c r="BK702" s="96">
        <f t="shared" si="13"/>
        <v>0</v>
      </c>
      <c r="BL702" s="17" t="s">
        <v>239</v>
      </c>
      <c r="BM702" s="95" t="s">
        <v>922</v>
      </c>
    </row>
    <row r="703" spans="1:65" s="2" customFormat="1" ht="49.15" customHeight="1">
      <c r="A703" s="21"/>
      <c r="B703" s="137"/>
      <c r="C703" s="213" t="s">
        <v>923</v>
      </c>
      <c r="D703" s="213" t="s">
        <v>164</v>
      </c>
      <c r="E703" s="214" t="s">
        <v>845</v>
      </c>
      <c r="F703" s="215" t="s">
        <v>924</v>
      </c>
      <c r="G703" s="216" t="s">
        <v>269</v>
      </c>
      <c r="H703" s="217">
        <v>3</v>
      </c>
      <c r="I703" s="123"/>
      <c r="J703" s="123"/>
      <c r="K703" s="218">
        <f t="shared" si="1"/>
        <v>0</v>
      </c>
      <c r="L703" s="89"/>
      <c r="M703" s="22"/>
      <c r="N703" s="90" t="s">
        <v>1</v>
      </c>
      <c r="O703" s="91" t="s">
        <v>35</v>
      </c>
      <c r="P703" s="92">
        <f t="shared" si="2"/>
        <v>0</v>
      </c>
      <c r="Q703" s="92">
        <f t="shared" si="3"/>
        <v>0</v>
      </c>
      <c r="R703" s="92">
        <f t="shared" si="4"/>
        <v>0</v>
      </c>
      <c r="S703" s="93">
        <v>0</v>
      </c>
      <c r="T703" s="93">
        <f t="shared" si="5"/>
        <v>0</v>
      </c>
      <c r="U703" s="93">
        <v>0</v>
      </c>
      <c r="V703" s="93">
        <f t="shared" si="6"/>
        <v>0</v>
      </c>
      <c r="W703" s="93">
        <v>0</v>
      </c>
      <c r="X703" s="94">
        <f t="shared" si="7"/>
        <v>0</v>
      </c>
      <c r="Y703" s="21"/>
      <c r="Z703" s="21"/>
      <c r="AA703" s="21"/>
      <c r="AB703" s="21"/>
      <c r="AC703" s="21"/>
      <c r="AD703" s="21"/>
      <c r="AE703" s="21"/>
      <c r="AR703" s="95" t="s">
        <v>239</v>
      </c>
      <c r="AT703" s="95" t="s">
        <v>164</v>
      </c>
      <c r="AU703" s="95" t="s">
        <v>82</v>
      </c>
      <c r="AY703" s="17" t="s">
        <v>161</v>
      </c>
      <c r="BE703" s="96">
        <f t="shared" si="8"/>
        <v>0</v>
      </c>
      <c r="BF703" s="96">
        <f t="shared" si="9"/>
        <v>0</v>
      </c>
      <c r="BG703" s="96">
        <f t="shared" si="10"/>
        <v>0</v>
      </c>
      <c r="BH703" s="96">
        <f t="shared" si="11"/>
        <v>0</v>
      </c>
      <c r="BI703" s="96">
        <f t="shared" si="12"/>
        <v>0</v>
      </c>
      <c r="BJ703" s="17" t="s">
        <v>80</v>
      </c>
      <c r="BK703" s="96">
        <f t="shared" si="13"/>
        <v>0</v>
      </c>
      <c r="BL703" s="17" t="s">
        <v>239</v>
      </c>
      <c r="BM703" s="95" t="s">
        <v>925</v>
      </c>
    </row>
    <row r="704" spans="1:65" s="2" customFormat="1" ht="49.15" customHeight="1">
      <c r="A704" s="21"/>
      <c r="B704" s="137"/>
      <c r="C704" s="213" t="s">
        <v>684</v>
      </c>
      <c r="D704" s="213" t="s">
        <v>164</v>
      </c>
      <c r="E704" s="214" t="s">
        <v>847</v>
      </c>
      <c r="F704" s="215" t="s">
        <v>926</v>
      </c>
      <c r="G704" s="216" t="s">
        <v>269</v>
      </c>
      <c r="H704" s="217">
        <v>1</v>
      </c>
      <c r="I704" s="123"/>
      <c r="J704" s="123"/>
      <c r="K704" s="218">
        <f t="shared" si="1"/>
        <v>0</v>
      </c>
      <c r="L704" s="89"/>
      <c r="M704" s="22"/>
      <c r="N704" s="90" t="s">
        <v>1</v>
      </c>
      <c r="O704" s="91" t="s">
        <v>35</v>
      </c>
      <c r="P704" s="92">
        <f t="shared" si="2"/>
        <v>0</v>
      </c>
      <c r="Q704" s="92">
        <f t="shared" si="3"/>
        <v>0</v>
      </c>
      <c r="R704" s="92">
        <f t="shared" si="4"/>
        <v>0</v>
      </c>
      <c r="S704" s="93">
        <v>0</v>
      </c>
      <c r="T704" s="93">
        <f t="shared" si="5"/>
        <v>0</v>
      </c>
      <c r="U704" s="93">
        <v>0</v>
      </c>
      <c r="V704" s="93">
        <f t="shared" si="6"/>
        <v>0</v>
      </c>
      <c r="W704" s="93">
        <v>0</v>
      </c>
      <c r="X704" s="94">
        <f t="shared" si="7"/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 t="shared" si="8"/>
        <v>0</v>
      </c>
      <c r="BF704" s="96">
        <f t="shared" si="9"/>
        <v>0</v>
      </c>
      <c r="BG704" s="96">
        <f t="shared" si="10"/>
        <v>0</v>
      </c>
      <c r="BH704" s="96">
        <f t="shared" si="11"/>
        <v>0</v>
      </c>
      <c r="BI704" s="96">
        <f t="shared" si="12"/>
        <v>0</v>
      </c>
      <c r="BJ704" s="17" t="s">
        <v>80</v>
      </c>
      <c r="BK704" s="96">
        <f t="shared" si="13"/>
        <v>0</v>
      </c>
      <c r="BL704" s="17" t="s">
        <v>239</v>
      </c>
      <c r="BM704" s="95" t="s">
        <v>927</v>
      </c>
    </row>
    <row r="705" spans="1:65" s="2" customFormat="1" ht="49.15" customHeight="1">
      <c r="A705" s="21"/>
      <c r="B705" s="137"/>
      <c r="C705" s="213" t="s">
        <v>928</v>
      </c>
      <c r="D705" s="213" t="s">
        <v>164</v>
      </c>
      <c r="E705" s="214" t="s">
        <v>849</v>
      </c>
      <c r="F705" s="215" t="s">
        <v>929</v>
      </c>
      <c r="G705" s="216" t="s">
        <v>269</v>
      </c>
      <c r="H705" s="217">
        <v>2</v>
      </c>
      <c r="I705" s="123"/>
      <c r="J705" s="123"/>
      <c r="K705" s="218">
        <f t="shared" si="1"/>
        <v>0</v>
      </c>
      <c r="L705" s="89"/>
      <c r="M705" s="22"/>
      <c r="N705" s="90" t="s">
        <v>1</v>
      </c>
      <c r="O705" s="91" t="s">
        <v>35</v>
      </c>
      <c r="P705" s="92">
        <f t="shared" si="2"/>
        <v>0</v>
      </c>
      <c r="Q705" s="92">
        <f t="shared" si="3"/>
        <v>0</v>
      </c>
      <c r="R705" s="92">
        <f t="shared" si="4"/>
        <v>0</v>
      </c>
      <c r="S705" s="93">
        <v>0</v>
      </c>
      <c r="T705" s="93">
        <f t="shared" si="5"/>
        <v>0</v>
      </c>
      <c r="U705" s="93">
        <v>0</v>
      </c>
      <c r="V705" s="93">
        <f t="shared" si="6"/>
        <v>0</v>
      </c>
      <c r="W705" s="93">
        <v>0</v>
      </c>
      <c r="X705" s="94">
        <f t="shared" si="7"/>
        <v>0</v>
      </c>
      <c r="Y705" s="21"/>
      <c r="Z705" s="21"/>
      <c r="AA705" s="21"/>
      <c r="AB705" s="21"/>
      <c r="AC705" s="21"/>
      <c r="AD705" s="21"/>
      <c r="AE705" s="21"/>
      <c r="AR705" s="95" t="s">
        <v>239</v>
      </c>
      <c r="AT705" s="95" t="s">
        <v>164</v>
      </c>
      <c r="AU705" s="95" t="s">
        <v>82</v>
      </c>
      <c r="AY705" s="17" t="s">
        <v>161</v>
      </c>
      <c r="BE705" s="96">
        <f t="shared" si="8"/>
        <v>0</v>
      </c>
      <c r="BF705" s="96">
        <f t="shared" si="9"/>
        <v>0</v>
      </c>
      <c r="BG705" s="96">
        <f t="shared" si="10"/>
        <v>0</v>
      </c>
      <c r="BH705" s="96">
        <f t="shared" si="11"/>
        <v>0</v>
      </c>
      <c r="BI705" s="96">
        <f t="shared" si="12"/>
        <v>0</v>
      </c>
      <c r="BJ705" s="17" t="s">
        <v>80</v>
      </c>
      <c r="BK705" s="96">
        <f t="shared" si="13"/>
        <v>0</v>
      </c>
      <c r="BL705" s="17" t="s">
        <v>239</v>
      </c>
      <c r="BM705" s="95" t="s">
        <v>930</v>
      </c>
    </row>
    <row r="706" spans="1:65" s="2" customFormat="1" ht="49.15" customHeight="1">
      <c r="A706" s="21"/>
      <c r="B706" s="137"/>
      <c r="C706" s="213" t="s">
        <v>689</v>
      </c>
      <c r="D706" s="213" t="s">
        <v>164</v>
      </c>
      <c r="E706" s="214" t="s">
        <v>851</v>
      </c>
      <c r="F706" s="215" t="s">
        <v>931</v>
      </c>
      <c r="G706" s="216" t="s">
        <v>269</v>
      </c>
      <c r="H706" s="217">
        <v>2</v>
      </c>
      <c r="I706" s="123"/>
      <c r="J706" s="123"/>
      <c r="K706" s="218">
        <f t="shared" si="1"/>
        <v>0</v>
      </c>
      <c r="L706" s="89"/>
      <c r="M706" s="22"/>
      <c r="N706" s="90" t="s">
        <v>1</v>
      </c>
      <c r="O706" s="91" t="s">
        <v>35</v>
      </c>
      <c r="P706" s="92">
        <f t="shared" si="2"/>
        <v>0</v>
      </c>
      <c r="Q706" s="92">
        <f t="shared" si="3"/>
        <v>0</v>
      </c>
      <c r="R706" s="92">
        <f t="shared" si="4"/>
        <v>0</v>
      </c>
      <c r="S706" s="93">
        <v>0</v>
      </c>
      <c r="T706" s="93">
        <f t="shared" si="5"/>
        <v>0</v>
      </c>
      <c r="U706" s="93">
        <v>0</v>
      </c>
      <c r="V706" s="93">
        <f t="shared" si="6"/>
        <v>0</v>
      </c>
      <c r="W706" s="93">
        <v>0</v>
      </c>
      <c r="X706" s="94">
        <f t="shared" si="7"/>
        <v>0</v>
      </c>
      <c r="Y706" s="21"/>
      <c r="Z706" s="21"/>
      <c r="AA706" s="21"/>
      <c r="AB706" s="21"/>
      <c r="AC706" s="21"/>
      <c r="AD706" s="21"/>
      <c r="AE706" s="21"/>
      <c r="AR706" s="95" t="s">
        <v>239</v>
      </c>
      <c r="AT706" s="95" t="s">
        <v>164</v>
      </c>
      <c r="AU706" s="95" t="s">
        <v>82</v>
      </c>
      <c r="AY706" s="17" t="s">
        <v>161</v>
      </c>
      <c r="BE706" s="96">
        <f t="shared" si="8"/>
        <v>0</v>
      </c>
      <c r="BF706" s="96">
        <f t="shared" si="9"/>
        <v>0</v>
      </c>
      <c r="BG706" s="96">
        <f t="shared" si="10"/>
        <v>0</v>
      </c>
      <c r="BH706" s="96">
        <f t="shared" si="11"/>
        <v>0</v>
      </c>
      <c r="BI706" s="96">
        <f t="shared" si="12"/>
        <v>0</v>
      </c>
      <c r="BJ706" s="17" t="s">
        <v>80</v>
      </c>
      <c r="BK706" s="96">
        <f t="shared" si="13"/>
        <v>0</v>
      </c>
      <c r="BL706" s="17" t="s">
        <v>239</v>
      </c>
      <c r="BM706" s="95" t="s">
        <v>932</v>
      </c>
    </row>
    <row r="707" spans="1:65" s="2" customFormat="1" ht="49.15" customHeight="1">
      <c r="A707" s="21"/>
      <c r="B707" s="137"/>
      <c r="C707" s="213" t="s">
        <v>933</v>
      </c>
      <c r="D707" s="213" t="s">
        <v>164</v>
      </c>
      <c r="E707" s="214" t="s">
        <v>934</v>
      </c>
      <c r="F707" s="215" t="s">
        <v>935</v>
      </c>
      <c r="G707" s="216" t="s">
        <v>269</v>
      </c>
      <c r="H707" s="217">
        <v>2</v>
      </c>
      <c r="I707" s="123"/>
      <c r="J707" s="123"/>
      <c r="K707" s="218">
        <f t="shared" si="1"/>
        <v>0</v>
      </c>
      <c r="L707" s="89"/>
      <c r="M707" s="22"/>
      <c r="N707" s="90" t="s">
        <v>1</v>
      </c>
      <c r="O707" s="91" t="s">
        <v>35</v>
      </c>
      <c r="P707" s="92">
        <f t="shared" si="2"/>
        <v>0</v>
      </c>
      <c r="Q707" s="92">
        <f t="shared" si="3"/>
        <v>0</v>
      </c>
      <c r="R707" s="92">
        <f t="shared" si="4"/>
        <v>0</v>
      </c>
      <c r="S707" s="93">
        <v>0</v>
      </c>
      <c r="T707" s="93">
        <f t="shared" si="5"/>
        <v>0</v>
      </c>
      <c r="U707" s="93">
        <v>0</v>
      </c>
      <c r="V707" s="93">
        <f t="shared" si="6"/>
        <v>0</v>
      </c>
      <c r="W707" s="93">
        <v>0</v>
      </c>
      <c r="X707" s="94">
        <f t="shared" si="7"/>
        <v>0</v>
      </c>
      <c r="Y707" s="21"/>
      <c r="Z707" s="21"/>
      <c r="AA707" s="21"/>
      <c r="AB707" s="21"/>
      <c r="AC707" s="21"/>
      <c r="AD707" s="21"/>
      <c r="AE707" s="21"/>
      <c r="AR707" s="95" t="s">
        <v>239</v>
      </c>
      <c r="AT707" s="95" t="s">
        <v>164</v>
      </c>
      <c r="AU707" s="95" t="s">
        <v>82</v>
      </c>
      <c r="AY707" s="17" t="s">
        <v>161</v>
      </c>
      <c r="BE707" s="96">
        <f t="shared" si="8"/>
        <v>0</v>
      </c>
      <c r="BF707" s="96">
        <f t="shared" si="9"/>
        <v>0</v>
      </c>
      <c r="BG707" s="96">
        <f t="shared" si="10"/>
        <v>0</v>
      </c>
      <c r="BH707" s="96">
        <f t="shared" si="11"/>
        <v>0</v>
      </c>
      <c r="BI707" s="96">
        <f t="shared" si="12"/>
        <v>0</v>
      </c>
      <c r="BJ707" s="17" t="s">
        <v>80</v>
      </c>
      <c r="BK707" s="96">
        <f t="shared" si="13"/>
        <v>0</v>
      </c>
      <c r="BL707" s="17" t="s">
        <v>239</v>
      </c>
      <c r="BM707" s="95" t="s">
        <v>936</v>
      </c>
    </row>
    <row r="708" spans="1:65" s="2" customFormat="1" ht="37.9" customHeight="1">
      <c r="A708" s="21"/>
      <c r="B708" s="137"/>
      <c r="C708" s="213" t="s">
        <v>694</v>
      </c>
      <c r="D708" s="213" t="s">
        <v>164</v>
      </c>
      <c r="E708" s="214" t="s">
        <v>937</v>
      </c>
      <c r="F708" s="215" t="s">
        <v>938</v>
      </c>
      <c r="G708" s="216" t="s">
        <v>269</v>
      </c>
      <c r="H708" s="217">
        <v>3</v>
      </c>
      <c r="I708" s="123"/>
      <c r="J708" s="123"/>
      <c r="K708" s="218">
        <f t="shared" si="1"/>
        <v>0</v>
      </c>
      <c r="L708" s="89"/>
      <c r="M708" s="22"/>
      <c r="N708" s="90" t="s">
        <v>1</v>
      </c>
      <c r="O708" s="91" t="s">
        <v>35</v>
      </c>
      <c r="P708" s="92">
        <f t="shared" si="2"/>
        <v>0</v>
      </c>
      <c r="Q708" s="92">
        <f t="shared" si="3"/>
        <v>0</v>
      </c>
      <c r="R708" s="92">
        <f t="shared" si="4"/>
        <v>0</v>
      </c>
      <c r="S708" s="93">
        <v>0</v>
      </c>
      <c r="T708" s="93">
        <f t="shared" si="5"/>
        <v>0</v>
      </c>
      <c r="U708" s="93">
        <v>0</v>
      </c>
      <c r="V708" s="93">
        <f t="shared" si="6"/>
        <v>0</v>
      </c>
      <c r="W708" s="93">
        <v>0</v>
      </c>
      <c r="X708" s="94">
        <f t="shared" si="7"/>
        <v>0</v>
      </c>
      <c r="Y708" s="21"/>
      <c r="Z708" s="21"/>
      <c r="AA708" s="21"/>
      <c r="AB708" s="21"/>
      <c r="AC708" s="21"/>
      <c r="AD708" s="21"/>
      <c r="AE708" s="21"/>
      <c r="AR708" s="95" t="s">
        <v>239</v>
      </c>
      <c r="AT708" s="95" t="s">
        <v>164</v>
      </c>
      <c r="AU708" s="95" t="s">
        <v>82</v>
      </c>
      <c r="AY708" s="17" t="s">
        <v>161</v>
      </c>
      <c r="BE708" s="96">
        <f t="shared" si="8"/>
        <v>0</v>
      </c>
      <c r="BF708" s="96">
        <f t="shared" si="9"/>
        <v>0</v>
      </c>
      <c r="BG708" s="96">
        <f t="shared" si="10"/>
        <v>0</v>
      </c>
      <c r="BH708" s="96">
        <f t="shared" si="11"/>
        <v>0</v>
      </c>
      <c r="BI708" s="96">
        <f t="shared" si="12"/>
        <v>0</v>
      </c>
      <c r="BJ708" s="17" t="s">
        <v>80</v>
      </c>
      <c r="BK708" s="96">
        <f t="shared" si="13"/>
        <v>0</v>
      </c>
      <c r="BL708" s="17" t="s">
        <v>239</v>
      </c>
      <c r="BM708" s="95" t="s">
        <v>939</v>
      </c>
    </row>
    <row r="709" spans="1:65" s="2" customFormat="1" ht="49.15" customHeight="1">
      <c r="A709" s="21"/>
      <c r="B709" s="137"/>
      <c r="C709" s="213" t="s">
        <v>940</v>
      </c>
      <c r="D709" s="213" t="s">
        <v>164</v>
      </c>
      <c r="E709" s="214" t="s">
        <v>941</v>
      </c>
      <c r="F709" s="215" t="s">
        <v>942</v>
      </c>
      <c r="G709" s="216" t="s">
        <v>282</v>
      </c>
      <c r="H709" s="217">
        <v>5</v>
      </c>
      <c r="I709" s="123"/>
      <c r="J709" s="123"/>
      <c r="K709" s="218">
        <f t="shared" si="1"/>
        <v>0</v>
      </c>
      <c r="L709" s="89"/>
      <c r="M709" s="22"/>
      <c r="N709" s="90" t="s">
        <v>1</v>
      </c>
      <c r="O709" s="91" t="s">
        <v>35</v>
      </c>
      <c r="P709" s="92">
        <f t="shared" si="2"/>
        <v>0</v>
      </c>
      <c r="Q709" s="92">
        <f t="shared" si="3"/>
        <v>0</v>
      </c>
      <c r="R709" s="92">
        <f t="shared" si="4"/>
        <v>0</v>
      </c>
      <c r="S709" s="93">
        <v>0</v>
      </c>
      <c r="T709" s="93">
        <f t="shared" si="5"/>
        <v>0</v>
      </c>
      <c r="U709" s="93">
        <v>0</v>
      </c>
      <c r="V709" s="93">
        <f t="shared" si="6"/>
        <v>0</v>
      </c>
      <c r="W709" s="93">
        <v>0</v>
      </c>
      <c r="X709" s="94">
        <f t="shared" si="7"/>
        <v>0</v>
      </c>
      <c r="Y709" s="21"/>
      <c r="Z709" s="21"/>
      <c r="AA709" s="21"/>
      <c r="AB709" s="21"/>
      <c r="AC709" s="21"/>
      <c r="AD709" s="21"/>
      <c r="AE709" s="21"/>
      <c r="AR709" s="95" t="s">
        <v>239</v>
      </c>
      <c r="AT709" s="95" t="s">
        <v>164</v>
      </c>
      <c r="AU709" s="95" t="s">
        <v>82</v>
      </c>
      <c r="AY709" s="17" t="s">
        <v>161</v>
      </c>
      <c r="BE709" s="96">
        <f t="shared" si="8"/>
        <v>0</v>
      </c>
      <c r="BF709" s="96">
        <f t="shared" si="9"/>
        <v>0</v>
      </c>
      <c r="BG709" s="96">
        <f t="shared" si="10"/>
        <v>0</v>
      </c>
      <c r="BH709" s="96">
        <f t="shared" si="11"/>
        <v>0</v>
      </c>
      <c r="BI709" s="96">
        <f t="shared" si="12"/>
        <v>0</v>
      </c>
      <c r="BJ709" s="17" t="s">
        <v>80</v>
      </c>
      <c r="BK709" s="96">
        <f t="shared" si="13"/>
        <v>0</v>
      </c>
      <c r="BL709" s="17" t="s">
        <v>239</v>
      </c>
      <c r="BM709" s="95" t="s">
        <v>943</v>
      </c>
    </row>
    <row r="710" spans="1:65" s="12" customFormat="1" ht="22.9" customHeight="1">
      <c r="B710" s="206"/>
      <c r="C710" s="207"/>
      <c r="D710" s="208" t="s">
        <v>71</v>
      </c>
      <c r="E710" s="211" t="s">
        <v>469</v>
      </c>
      <c r="F710" s="211" t="s">
        <v>470</v>
      </c>
      <c r="G710" s="207"/>
      <c r="H710" s="207"/>
      <c r="I710" s="207"/>
      <c r="J710" s="207"/>
      <c r="K710" s="212">
        <f>BK710</f>
        <v>0</v>
      </c>
      <c r="M710" s="80"/>
      <c r="N710" s="82"/>
      <c r="O710" s="83"/>
      <c r="P710" s="83"/>
      <c r="Q710" s="84">
        <f>SUM(Q711:Q741)</f>
        <v>0</v>
      </c>
      <c r="R710" s="84">
        <f>SUM(R711:R741)</f>
        <v>0</v>
      </c>
      <c r="S710" s="83"/>
      <c r="T710" s="85">
        <f>SUM(T711:T741)</f>
        <v>0</v>
      </c>
      <c r="U710" s="83"/>
      <c r="V710" s="85">
        <f>SUM(V711:V741)</f>
        <v>0</v>
      </c>
      <c r="W710" s="83"/>
      <c r="X710" s="86">
        <f>SUM(X711:X741)</f>
        <v>0</v>
      </c>
      <c r="AR710" s="81" t="s">
        <v>82</v>
      </c>
      <c r="AT710" s="87" t="s">
        <v>71</v>
      </c>
      <c r="AU710" s="87" t="s">
        <v>80</v>
      </c>
      <c r="AY710" s="81" t="s">
        <v>161</v>
      </c>
      <c r="BK710" s="88">
        <f>SUM(BK711:BK741)</f>
        <v>0</v>
      </c>
    </row>
    <row r="711" spans="1:65" s="2" customFormat="1" ht="24.2" customHeight="1">
      <c r="A711" s="21"/>
      <c r="B711" s="137"/>
      <c r="C711" s="213" t="s">
        <v>698</v>
      </c>
      <c r="D711" s="213" t="s">
        <v>164</v>
      </c>
      <c r="E711" s="214" t="s">
        <v>944</v>
      </c>
      <c r="F711" s="215" t="s">
        <v>945</v>
      </c>
      <c r="G711" s="216" t="s">
        <v>346</v>
      </c>
      <c r="H711" s="217">
        <v>20</v>
      </c>
      <c r="I711" s="123"/>
      <c r="J711" s="123"/>
      <c r="K711" s="218">
        <f>ROUND(P711*H711,2)</f>
        <v>0</v>
      </c>
      <c r="L711" s="89"/>
      <c r="M711" s="22"/>
      <c r="N711" s="90" t="s">
        <v>1</v>
      </c>
      <c r="O711" s="91" t="s">
        <v>35</v>
      </c>
      <c r="P711" s="92">
        <f>I711+J711</f>
        <v>0</v>
      </c>
      <c r="Q711" s="92">
        <f>ROUND(I711*H711,2)</f>
        <v>0</v>
      </c>
      <c r="R711" s="92">
        <f>ROUND(J711*H711,2)</f>
        <v>0</v>
      </c>
      <c r="S711" s="93">
        <v>0</v>
      </c>
      <c r="T711" s="93">
        <f>S711*H711</f>
        <v>0</v>
      </c>
      <c r="U711" s="93">
        <v>0</v>
      </c>
      <c r="V711" s="93">
        <f>U711*H711</f>
        <v>0</v>
      </c>
      <c r="W711" s="93">
        <v>0</v>
      </c>
      <c r="X711" s="94">
        <f>W711*H711</f>
        <v>0</v>
      </c>
      <c r="Y711" s="21"/>
      <c r="Z711" s="21"/>
      <c r="AA711" s="21"/>
      <c r="AB711" s="21"/>
      <c r="AC711" s="21"/>
      <c r="AD711" s="21"/>
      <c r="AE711" s="21"/>
      <c r="AR711" s="95" t="s">
        <v>239</v>
      </c>
      <c r="AT711" s="95" t="s">
        <v>164</v>
      </c>
      <c r="AU711" s="95" t="s">
        <v>82</v>
      </c>
      <c r="AY711" s="17" t="s">
        <v>161</v>
      </c>
      <c r="BE711" s="96">
        <f>IF(O711="základní",K711,0)</f>
        <v>0</v>
      </c>
      <c r="BF711" s="96">
        <f>IF(O711="snížená",K711,0)</f>
        <v>0</v>
      </c>
      <c r="BG711" s="96">
        <f>IF(O711="zákl. přenesená",K711,0)</f>
        <v>0</v>
      </c>
      <c r="BH711" s="96">
        <f>IF(O711="sníž. přenesená",K711,0)</f>
        <v>0</v>
      </c>
      <c r="BI711" s="96">
        <f>IF(O711="nulová",K711,0)</f>
        <v>0</v>
      </c>
      <c r="BJ711" s="17" t="s">
        <v>80</v>
      </c>
      <c r="BK711" s="96">
        <f>ROUND(P711*H711,2)</f>
        <v>0</v>
      </c>
      <c r="BL711" s="17" t="s">
        <v>239</v>
      </c>
      <c r="BM711" s="95" t="s">
        <v>946</v>
      </c>
    </row>
    <row r="712" spans="1:65" s="15" customFormat="1">
      <c r="B712" s="230"/>
      <c r="C712" s="231"/>
      <c r="D712" s="221" t="s">
        <v>169</v>
      </c>
      <c r="E712" s="232" t="s">
        <v>1</v>
      </c>
      <c r="F712" s="233" t="s">
        <v>947</v>
      </c>
      <c r="G712" s="231"/>
      <c r="H712" s="232" t="s">
        <v>1</v>
      </c>
      <c r="I712" s="231"/>
      <c r="J712" s="231"/>
      <c r="K712" s="231"/>
      <c r="M712" s="107"/>
      <c r="N712" s="109"/>
      <c r="O712" s="110"/>
      <c r="P712" s="110"/>
      <c r="Q712" s="110"/>
      <c r="R712" s="110"/>
      <c r="S712" s="110"/>
      <c r="T712" s="110"/>
      <c r="U712" s="110"/>
      <c r="V712" s="110"/>
      <c r="W712" s="110"/>
      <c r="X712" s="111"/>
      <c r="AT712" s="108" t="s">
        <v>169</v>
      </c>
      <c r="AU712" s="108" t="s">
        <v>82</v>
      </c>
      <c r="AV712" s="15" t="s">
        <v>80</v>
      </c>
      <c r="AW712" s="15" t="s">
        <v>4</v>
      </c>
      <c r="AX712" s="15" t="s">
        <v>72</v>
      </c>
      <c r="AY712" s="108" t="s">
        <v>161</v>
      </c>
    </row>
    <row r="713" spans="1:65" s="13" customFormat="1">
      <c r="B713" s="219"/>
      <c r="C713" s="220"/>
      <c r="D713" s="221" t="s">
        <v>169</v>
      </c>
      <c r="E713" s="222" t="s">
        <v>1</v>
      </c>
      <c r="F713" s="223" t="s">
        <v>248</v>
      </c>
      <c r="G713" s="220"/>
      <c r="H713" s="224">
        <v>20</v>
      </c>
      <c r="I713" s="220"/>
      <c r="J713" s="220"/>
      <c r="K713" s="220"/>
      <c r="M713" s="97"/>
      <c r="N713" s="99"/>
      <c r="O713" s="100"/>
      <c r="P713" s="100"/>
      <c r="Q713" s="100"/>
      <c r="R713" s="100"/>
      <c r="S713" s="100"/>
      <c r="T713" s="100"/>
      <c r="U713" s="100"/>
      <c r="V713" s="100"/>
      <c r="W713" s="100"/>
      <c r="X713" s="101"/>
      <c r="AT713" s="98" t="s">
        <v>169</v>
      </c>
      <c r="AU713" s="98" t="s">
        <v>82</v>
      </c>
      <c r="AV713" s="13" t="s">
        <v>82</v>
      </c>
      <c r="AW713" s="13" t="s">
        <v>4</v>
      </c>
      <c r="AX713" s="13" t="s">
        <v>72</v>
      </c>
      <c r="AY713" s="98" t="s">
        <v>161</v>
      </c>
    </row>
    <row r="714" spans="1:65" s="14" customFormat="1">
      <c r="B714" s="225"/>
      <c r="C714" s="226"/>
      <c r="D714" s="221" t="s">
        <v>169</v>
      </c>
      <c r="E714" s="227" t="s">
        <v>1</v>
      </c>
      <c r="F714" s="228" t="s">
        <v>171</v>
      </c>
      <c r="G714" s="226"/>
      <c r="H714" s="229">
        <v>20</v>
      </c>
      <c r="I714" s="226"/>
      <c r="J714" s="226"/>
      <c r="K714" s="226"/>
      <c r="M714" s="102"/>
      <c r="N714" s="104"/>
      <c r="O714" s="105"/>
      <c r="P714" s="105"/>
      <c r="Q714" s="105"/>
      <c r="R714" s="105"/>
      <c r="S714" s="105"/>
      <c r="T714" s="105"/>
      <c r="U714" s="105"/>
      <c r="V714" s="105"/>
      <c r="W714" s="105"/>
      <c r="X714" s="106"/>
      <c r="AT714" s="103" t="s">
        <v>169</v>
      </c>
      <c r="AU714" s="103" t="s">
        <v>82</v>
      </c>
      <c r="AV714" s="14" t="s">
        <v>168</v>
      </c>
      <c r="AW714" s="14" t="s">
        <v>4</v>
      </c>
      <c r="AX714" s="14" t="s">
        <v>80</v>
      </c>
      <c r="AY714" s="103" t="s">
        <v>161</v>
      </c>
    </row>
    <row r="715" spans="1:65" s="2" customFormat="1" ht="37.9" customHeight="1">
      <c r="A715" s="21"/>
      <c r="B715" s="137"/>
      <c r="C715" s="235" t="s">
        <v>948</v>
      </c>
      <c r="D715" s="235" t="s">
        <v>548</v>
      </c>
      <c r="E715" s="236" t="s">
        <v>949</v>
      </c>
      <c r="F715" s="237" t="s">
        <v>950</v>
      </c>
      <c r="G715" s="238" t="s">
        <v>346</v>
      </c>
      <c r="H715" s="239">
        <v>20</v>
      </c>
      <c r="I715" s="123"/>
      <c r="J715" s="240"/>
      <c r="K715" s="241">
        <f>ROUND(P715*H715,2)</f>
        <v>0</v>
      </c>
      <c r="L715" s="115"/>
      <c r="M715" s="116"/>
      <c r="N715" s="117" t="s">
        <v>1</v>
      </c>
      <c r="O715" s="91" t="s">
        <v>35</v>
      </c>
      <c r="P715" s="92">
        <f>I715+J715</f>
        <v>0</v>
      </c>
      <c r="Q715" s="92">
        <f>ROUND(I715*H715,2)</f>
        <v>0</v>
      </c>
      <c r="R715" s="92">
        <f>ROUND(J715*H715,2)</f>
        <v>0</v>
      </c>
      <c r="S715" s="93">
        <v>0</v>
      </c>
      <c r="T715" s="93">
        <f>S715*H715</f>
        <v>0</v>
      </c>
      <c r="U715" s="93">
        <v>0</v>
      </c>
      <c r="V715" s="93">
        <f>U715*H715</f>
        <v>0</v>
      </c>
      <c r="W715" s="93">
        <v>0</v>
      </c>
      <c r="X715" s="94">
        <f>W715*H715</f>
        <v>0</v>
      </c>
      <c r="Y715" s="21"/>
      <c r="Z715" s="21"/>
      <c r="AA715" s="21"/>
      <c r="AB715" s="21"/>
      <c r="AC715" s="21"/>
      <c r="AD715" s="21"/>
      <c r="AE715" s="21"/>
      <c r="AR715" s="95" t="s">
        <v>286</v>
      </c>
      <c r="AT715" s="95" t="s">
        <v>548</v>
      </c>
      <c r="AU715" s="95" t="s">
        <v>82</v>
      </c>
      <c r="AY715" s="17" t="s">
        <v>161</v>
      </c>
      <c r="BE715" s="96">
        <f>IF(O715="základní",K715,0)</f>
        <v>0</v>
      </c>
      <c r="BF715" s="96">
        <f>IF(O715="snížená",K715,0)</f>
        <v>0</v>
      </c>
      <c r="BG715" s="96">
        <f>IF(O715="zákl. přenesená",K715,0)</f>
        <v>0</v>
      </c>
      <c r="BH715" s="96">
        <f>IF(O715="sníž. přenesená",K715,0)</f>
        <v>0</v>
      </c>
      <c r="BI715" s="96">
        <f>IF(O715="nulová",K715,0)</f>
        <v>0</v>
      </c>
      <c r="BJ715" s="17" t="s">
        <v>80</v>
      </c>
      <c r="BK715" s="96">
        <f>ROUND(P715*H715,2)</f>
        <v>0</v>
      </c>
      <c r="BL715" s="17" t="s">
        <v>239</v>
      </c>
      <c r="BM715" s="95" t="s">
        <v>951</v>
      </c>
    </row>
    <row r="716" spans="1:65" s="2" customFormat="1" ht="33" customHeight="1">
      <c r="A716" s="21"/>
      <c r="B716" s="137"/>
      <c r="C716" s="213" t="s">
        <v>703</v>
      </c>
      <c r="D716" s="213" t="s">
        <v>164</v>
      </c>
      <c r="E716" s="214" t="s">
        <v>952</v>
      </c>
      <c r="F716" s="215" t="s">
        <v>953</v>
      </c>
      <c r="G716" s="216" t="s">
        <v>346</v>
      </c>
      <c r="H716" s="217">
        <v>21.2</v>
      </c>
      <c r="I716" s="218">
        <v>0</v>
      </c>
      <c r="J716" s="123"/>
      <c r="K716" s="218">
        <f>ROUND(P716*H716,2)</f>
        <v>0</v>
      </c>
      <c r="L716" s="89"/>
      <c r="M716" s="22"/>
      <c r="N716" s="90" t="s">
        <v>1</v>
      </c>
      <c r="O716" s="91" t="s">
        <v>35</v>
      </c>
      <c r="P716" s="92">
        <f>I716+J716</f>
        <v>0</v>
      </c>
      <c r="Q716" s="92">
        <f>ROUND(I716*H716,2)</f>
        <v>0</v>
      </c>
      <c r="R716" s="92">
        <f>ROUND(J716*H716,2)</f>
        <v>0</v>
      </c>
      <c r="S716" s="93">
        <v>0</v>
      </c>
      <c r="T716" s="93">
        <f>S716*H716</f>
        <v>0</v>
      </c>
      <c r="U716" s="93">
        <v>0</v>
      </c>
      <c r="V716" s="93">
        <f>U716*H716</f>
        <v>0</v>
      </c>
      <c r="W716" s="93">
        <v>0</v>
      </c>
      <c r="X716" s="94">
        <f>W716*H716</f>
        <v>0</v>
      </c>
      <c r="Y716" s="21"/>
      <c r="Z716" s="21"/>
      <c r="AA716" s="21"/>
      <c r="AB716" s="21"/>
      <c r="AC716" s="21"/>
      <c r="AD716" s="21"/>
      <c r="AE716" s="21"/>
      <c r="AR716" s="95" t="s">
        <v>239</v>
      </c>
      <c r="AT716" s="95" t="s">
        <v>164</v>
      </c>
      <c r="AU716" s="95" t="s">
        <v>82</v>
      </c>
      <c r="AY716" s="17" t="s">
        <v>161</v>
      </c>
      <c r="BE716" s="96">
        <f>IF(O716="základní",K716,0)</f>
        <v>0</v>
      </c>
      <c r="BF716" s="96">
        <f>IF(O716="snížená",K716,0)</f>
        <v>0</v>
      </c>
      <c r="BG716" s="96">
        <f>IF(O716="zákl. přenesená",K716,0)</f>
        <v>0</v>
      </c>
      <c r="BH716" s="96">
        <f>IF(O716="sníž. přenesená",K716,0)</f>
        <v>0</v>
      </c>
      <c r="BI716" s="96">
        <f>IF(O716="nulová",K716,0)</f>
        <v>0</v>
      </c>
      <c r="BJ716" s="17" t="s">
        <v>80</v>
      </c>
      <c r="BK716" s="96">
        <f>ROUND(P716*H716,2)</f>
        <v>0</v>
      </c>
      <c r="BL716" s="17" t="s">
        <v>239</v>
      </c>
      <c r="BM716" s="95" t="s">
        <v>954</v>
      </c>
    </row>
    <row r="717" spans="1:65" s="15" customFormat="1">
      <c r="B717" s="230"/>
      <c r="C717" s="231"/>
      <c r="D717" s="221" t="s">
        <v>169</v>
      </c>
      <c r="E717" s="232" t="s">
        <v>1</v>
      </c>
      <c r="F717" s="233" t="s">
        <v>955</v>
      </c>
      <c r="G717" s="231"/>
      <c r="H717" s="232" t="s">
        <v>1</v>
      </c>
      <c r="I717" s="231"/>
      <c r="J717" s="231"/>
      <c r="K717" s="231"/>
      <c r="M717" s="107"/>
      <c r="N717" s="109"/>
      <c r="O717" s="110"/>
      <c r="P717" s="110"/>
      <c r="Q717" s="110"/>
      <c r="R717" s="110"/>
      <c r="S717" s="110"/>
      <c r="T717" s="110"/>
      <c r="U717" s="110"/>
      <c r="V717" s="110"/>
      <c r="W717" s="110"/>
      <c r="X717" s="111"/>
      <c r="AT717" s="108" t="s">
        <v>169</v>
      </c>
      <c r="AU717" s="108" t="s">
        <v>82</v>
      </c>
      <c r="AV717" s="15" t="s">
        <v>80</v>
      </c>
      <c r="AW717" s="15" t="s">
        <v>4</v>
      </c>
      <c r="AX717" s="15" t="s">
        <v>72</v>
      </c>
      <c r="AY717" s="108" t="s">
        <v>161</v>
      </c>
    </row>
    <row r="718" spans="1:65" s="13" customFormat="1">
      <c r="B718" s="219"/>
      <c r="C718" s="220"/>
      <c r="D718" s="221" t="s">
        <v>169</v>
      </c>
      <c r="E718" s="222" t="s">
        <v>1</v>
      </c>
      <c r="F718" s="223" t="s">
        <v>956</v>
      </c>
      <c r="G718" s="220"/>
      <c r="H718" s="224">
        <v>21.2</v>
      </c>
      <c r="I718" s="220"/>
      <c r="J718" s="220"/>
      <c r="K718" s="220"/>
      <c r="M718" s="97"/>
      <c r="N718" s="99"/>
      <c r="O718" s="100"/>
      <c r="P718" s="100"/>
      <c r="Q718" s="100"/>
      <c r="R718" s="100"/>
      <c r="S718" s="100"/>
      <c r="T718" s="100"/>
      <c r="U718" s="100"/>
      <c r="V718" s="100"/>
      <c r="W718" s="100"/>
      <c r="X718" s="101"/>
      <c r="AT718" s="98" t="s">
        <v>169</v>
      </c>
      <c r="AU718" s="98" t="s">
        <v>82</v>
      </c>
      <c r="AV718" s="13" t="s">
        <v>82</v>
      </c>
      <c r="AW718" s="13" t="s">
        <v>4</v>
      </c>
      <c r="AX718" s="13" t="s">
        <v>72</v>
      </c>
      <c r="AY718" s="98" t="s">
        <v>161</v>
      </c>
    </row>
    <row r="719" spans="1:65" s="14" customFormat="1">
      <c r="B719" s="225"/>
      <c r="C719" s="226"/>
      <c r="D719" s="221" t="s">
        <v>169</v>
      </c>
      <c r="E719" s="227" t="s">
        <v>1</v>
      </c>
      <c r="F719" s="228" t="s">
        <v>171</v>
      </c>
      <c r="G719" s="226"/>
      <c r="H719" s="229">
        <v>21.2</v>
      </c>
      <c r="I719" s="226"/>
      <c r="J719" s="226"/>
      <c r="K719" s="226"/>
      <c r="M719" s="102"/>
      <c r="N719" s="104"/>
      <c r="O719" s="105"/>
      <c r="P719" s="105"/>
      <c r="Q719" s="105"/>
      <c r="R719" s="105"/>
      <c r="S719" s="105"/>
      <c r="T719" s="105"/>
      <c r="U719" s="105"/>
      <c r="V719" s="105"/>
      <c r="W719" s="105"/>
      <c r="X719" s="106"/>
      <c r="AT719" s="103" t="s">
        <v>169</v>
      </c>
      <c r="AU719" s="103" t="s">
        <v>82</v>
      </c>
      <c r="AV719" s="14" t="s">
        <v>168</v>
      </c>
      <c r="AW719" s="14" t="s">
        <v>4</v>
      </c>
      <c r="AX719" s="14" t="s">
        <v>80</v>
      </c>
      <c r="AY719" s="103" t="s">
        <v>161</v>
      </c>
    </row>
    <row r="720" spans="1:65" s="2" customFormat="1" ht="16.5" customHeight="1">
      <c r="A720" s="21"/>
      <c r="B720" s="137"/>
      <c r="C720" s="235" t="s">
        <v>957</v>
      </c>
      <c r="D720" s="235" t="s">
        <v>548</v>
      </c>
      <c r="E720" s="236" t="s">
        <v>958</v>
      </c>
      <c r="F720" s="237" t="s">
        <v>959</v>
      </c>
      <c r="G720" s="238" t="s">
        <v>346</v>
      </c>
      <c r="H720" s="239">
        <v>23.32</v>
      </c>
      <c r="I720" s="123"/>
      <c r="J720" s="240"/>
      <c r="K720" s="241">
        <f>ROUND(P720*H720,2)</f>
        <v>0</v>
      </c>
      <c r="L720" s="115"/>
      <c r="M720" s="116"/>
      <c r="N720" s="117" t="s">
        <v>1</v>
      </c>
      <c r="O720" s="91" t="s">
        <v>35</v>
      </c>
      <c r="P720" s="92">
        <f>I720+J720</f>
        <v>0</v>
      </c>
      <c r="Q720" s="92">
        <f>ROUND(I720*H720,2)</f>
        <v>0</v>
      </c>
      <c r="R720" s="92">
        <f>ROUND(J720*H720,2)</f>
        <v>0</v>
      </c>
      <c r="S720" s="93">
        <v>0</v>
      </c>
      <c r="T720" s="93">
        <f>S720*H720</f>
        <v>0</v>
      </c>
      <c r="U720" s="93">
        <v>0</v>
      </c>
      <c r="V720" s="93">
        <f>U720*H720</f>
        <v>0</v>
      </c>
      <c r="W720" s="93">
        <v>0</v>
      </c>
      <c r="X720" s="94">
        <f>W720*H720</f>
        <v>0</v>
      </c>
      <c r="Y720" s="21"/>
      <c r="Z720" s="21"/>
      <c r="AA720" s="21"/>
      <c r="AB720" s="21"/>
      <c r="AC720" s="21"/>
      <c r="AD720" s="21"/>
      <c r="AE720" s="21"/>
      <c r="AR720" s="95" t="s">
        <v>286</v>
      </c>
      <c r="AT720" s="95" t="s">
        <v>548</v>
      </c>
      <c r="AU720" s="95" t="s">
        <v>82</v>
      </c>
      <c r="AY720" s="17" t="s">
        <v>161</v>
      </c>
      <c r="BE720" s="96">
        <f>IF(O720="základní",K720,0)</f>
        <v>0</v>
      </c>
      <c r="BF720" s="96">
        <f>IF(O720="snížená",K720,0)</f>
        <v>0</v>
      </c>
      <c r="BG720" s="96">
        <f>IF(O720="zákl. přenesená",K720,0)</f>
        <v>0</v>
      </c>
      <c r="BH720" s="96">
        <f>IF(O720="sníž. přenesená",K720,0)</f>
        <v>0</v>
      </c>
      <c r="BI720" s="96">
        <f>IF(O720="nulová",K720,0)</f>
        <v>0</v>
      </c>
      <c r="BJ720" s="17" t="s">
        <v>80</v>
      </c>
      <c r="BK720" s="96">
        <f>ROUND(P720*H720,2)</f>
        <v>0</v>
      </c>
      <c r="BL720" s="17" t="s">
        <v>239</v>
      </c>
      <c r="BM720" s="95" t="s">
        <v>960</v>
      </c>
    </row>
    <row r="721" spans="1:65" s="13" customFormat="1">
      <c r="B721" s="219"/>
      <c r="C721" s="220"/>
      <c r="D721" s="221" t="s">
        <v>169</v>
      </c>
      <c r="E721" s="222" t="s">
        <v>1</v>
      </c>
      <c r="F721" s="223" t="s">
        <v>961</v>
      </c>
      <c r="G721" s="220"/>
      <c r="H721" s="224">
        <v>23.32</v>
      </c>
      <c r="I721" s="220"/>
      <c r="J721" s="220"/>
      <c r="K721" s="220"/>
      <c r="M721" s="97"/>
      <c r="N721" s="99"/>
      <c r="O721" s="100"/>
      <c r="P721" s="100"/>
      <c r="Q721" s="100"/>
      <c r="R721" s="100"/>
      <c r="S721" s="100"/>
      <c r="T721" s="100"/>
      <c r="U721" s="100"/>
      <c r="V721" s="100"/>
      <c r="W721" s="100"/>
      <c r="X721" s="101"/>
      <c r="AT721" s="98" t="s">
        <v>169</v>
      </c>
      <c r="AU721" s="98" t="s">
        <v>82</v>
      </c>
      <c r="AV721" s="13" t="s">
        <v>82</v>
      </c>
      <c r="AW721" s="13" t="s">
        <v>4</v>
      </c>
      <c r="AX721" s="13" t="s">
        <v>72</v>
      </c>
      <c r="AY721" s="98" t="s">
        <v>161</v>
      </c>
    </row>
    <row r="722" spans="1:65" s="14" customFormat="1">
      <c r="B722" s="225"/>
      <c r="C722" s="226"/>
      <c r="D722" s="221" t="s">
        <v>169</v>
      </c>
      <c r="E722" s="227" t="s">
        <v>1</v>
      </c>
      <c r="F722" s="228" t="s">
        <v>171</v>
      </c>
      <c r="G722" s="226"/>
      <c r="H722" s="229">
        <v>23.32</v>
      </c>
      <c r="I722" s="226"/>
      <c r="J722" s="226"/>
      <c r="K722" s="226"/>
      <c r="M722" s="102"/>
      <c r="N722" s="104"/>
      <c r="O722" s="105"/>
      <c r="P722" s="105"/>
      <c r="Q722" s="105"/>
      <c r="R722" s="105"/>
      <c r="S722" s="105"/>
      <c r="T722" s="105"/>
      <c r="U722" s="105"/>
      <c r="V722" s="105"/>
      <c r="W722" s="105"/>
      <c r="X722" s="106"/>
      <c r="AT722" s="103" t="s">
        <v>169</v>
      </c>
      <c r="AU722" s="103" t="s">
        <v>82</v>
      </c>
      <c r="AV722" s="14" t="s">
        <v>168</v>
      </c>
      <c r="AW722" s="14" t="s">
        <v>4</v>
      </c>
      <c r="AX722" s="14" t="s">
        <v>80</v>
      </c>
      <c r="AY722" s="103" t="s">
        <v>161</v>
      </c>
    </row>
    <row r="723" spans="1:65" s="2" customFormat="1" ht="24.2" customHeight="1">
      <c r="A723" s="21"/>
      <c r="B723" s="137"/>
      <c r="C723" s="213" t="s">
        <v>707</v>
      </c>
      <c r="D723" s="213" t="s">
        <v>164</v>
      </c>
      <c r="E723" s="214" t="s">
        <v>962</v>
      </c>
      <c r="F723" s="215" t="s">
        <v>963</v>
      </c>
      <c r="G723" s="216" t="s">
        <v>269</v>
      </c>
      <c r="H723" s="217">
        <v>4</v>
      </c>
      <c r="I723" s="218">
        <v>0</v>
      </c>
      <c r="J723" s="123"/>
      <c r="K723" s="218">
        <f>ROUND(P723*H723,2)</f>
        <v>0</v>
      </c>
      <c r="L723" s="89"/>
      <c r="M723" s="22"/>
      <c r="N723" s="90" t="s">
        <v>1</v>
      </c>
      <c r="O723" s="91" t="s">
        <v>35</v>
      </c>
      <c r="P723" s="92">
        <f>I723+J723</f>
        <v>0</v>
      </c>
      <c r="Q723" s="92">
        <f>ROUND(I723*H723,2)</f>
        <v>0</v>
      </c>
      <c r="R723" s="92">
        <f>ROUND(J723*H723,2)</f>
        <v>0</v>
      </c>
      <c r="S723" s="93">
        <v>0</v>
      </c>
      <c r="T723" s="93">
        <f>S723*H723</f>
        <v>0</v>
      </c>
      <c r="U723" s="93">
        <v>0</v>
      </c>
      <c r="V723" s="93">
        <f>U723*H723</f>
        <v>0</v>
      </c>
      <c r="W723" s="93">
        <v>0</v>
      </c>
      <c r="X723" s="94">
        <f>W723*H723</f>
        <v>0</v>
      </c>
      <c r="Y723" s="21"/>
      <c r="Z723" s="21"/>
      <c r="AA723" s="21"/>
      <c r="AB723" s="21"/>
      <c r="AC723" s="21"/>
      <c r="AD723" s="21"/>
      <c r="AE723" s="21"/>
      <c r="AR723" s="95" t="s">
        <v>239</v>
      </c>
      <c r="AT723" s="95" t="s">
        <v>164</v>
      </c>
      <c r="AU723" s="95" t="s">
        <v>82</v>
      </c>
      <c r="AY723" s="17" t="s">
        <v>161</v>
      </c>
      <c r="BE723" s="96">
        <f>IF(O723="základní",K723,0)</f>
        <v>0</v>
      </c>
      <c r="BF723" s="96">
        <f>IF(O723="snížená",K723,0)</f>
        <v>0</v>
      </c>
      <c r="BG723" s="96">
        <f>IF(O723="zákl. přenesená",K723,0)</f>
        <v>0</v>
      </c>
      <c r="BH723" s="96">
        <f>IF(O723="sníž. přenesená",K723,0)</f>
        <v>0</v>
      </c>
      <c r="BI723" s="96">
        <f>IF(O723="nulová",K723,0)</f>
        <v>0</v>
      </c>
      <c r="BJ723" s="17" t="s">
        <v>80</v>
      </c>
      <c r="BK723" s="96">
        <f>ROUND(P723*H723,2)</f>
        <v>0</v>
      </c>
      <c r="BL723" s="17" t="s">
        <v>239</v>
      </c>
      <c r="BM723" s="95" t="s">
        <v>964</v>
      </c>
    </row>
    <row r="724" spans="1:65" s="15" customFormat="1">
      <c r="B724" s="230"/>
      <c r="C724" s="231"/>
      <c r="D724" s="221" t="s">
        <v>169</v>
      </c>
      <c r="E724" s="232" t="s">
        <v>1</v>
      </c>
      <c r="F724" s="233" t="s">
        <v>955</v>
      </c>
      <c r="G724" s="231"/>
      <c r="H724" s="232" t="s">
        <v>1</v>
      </c>
      <c r="I724" s="231"/>
      <c r="J724" s="231"/>
      <c r="K724" s="231"/>
      <c r="M724" s="107"/>
      <c r="N724" s="109"/>
      <c r="O724" s="110"/>
      <c r="P724" s="110"/>
      <c r="Q724" s="110"/>
      <c r="R724" s="110"/>
      <c r="S724" s="110"/>
      <c r="T724" s="110"/>
      <c r="U724" s="110"/>
      <c r="V724" s="110"/>
      <c r="W724" s="110"/>
      <c r="X724" s="111"/>
      <c r="AT724" s="108" t="s">
        <v>169</v>
      </c>
      <c r="AU724" s="108" t="s">
        <v>82</v>
      </c>
      <c r="AV724" s="15" t="s">
        <v>80</v>
      </c>
      <c r="AW724" s="15" t="s">
        <v>4</v>
      </c>
      <c r="AX724" s="15" t="s">
        <v>72</v>
      </c>
      <c r="AY724" s="108" t="s">
        <v>161</v>
      </c>
    </row>
    <row r="725" spans="1:65" s="13" customFormat="1">
      <c r="B725" s="219"/>
      <c r="C725" s="220"/>
      <c r="D725" s="221" t="s">
        <v>169</v>
      </c>
      <c r="E725" s="222" t="s">
        <v>1</v>
      </c>
      <c r="F725" s="223" t="s">
        <v>168</v>
      </c>
      <c r="G725" s="220"/>
      <c r="H725" s="224">
        <v>4</v>
      </c>
      <c r="I725" s="220"/>
      <c r="J725" s="220"/>
      <c r="K725" s="220"/>
      <c r="M725" s="97"/>
      <c r="N725" s="99"/>
      <c r="O725" s="100"/>
      <c r="P725" s="100"/>
      <c r="Q725" s="100"/>
      <c r="R725" s="100"/>
      <c r="S725" s="100"/>
      <c r="T725" s="100"/>
      <c r="U725" s="100"/>
      <c r="V725" s="100"/>
      <c r="W725" s="100"/>
      <c r="X725" s="101"/>
      <c r="AT725" s="98" t="s">
        <v>169</v>
      </c>
      <c r="AU725" s="98" t="s">
        <v>82</v>
      </c>
      <c r="AV725" s="13" t="s">
        <v>82</v>
      </c>
      <c r="AW725" s="13" t="s">
        <v>4</v>
      </c>
      <c r="AX725" s="13" t="s">
        <v>72</v>
      </c>
      <c r="AY725" s="98" t="s">
        <v>161</v>
      </c>
    </row>
    <row r="726" spans="1:65" s="14" customFormat="1">
      <c r="B726" s="225"/>
      <c r="C726" s="226"/>
      <c r="D726" s="221" t="s">
        <v>169</v>
      </c>
      <c r="E726" s="227" t="s">
        <v>1</v>
      </c>
      <c r="F726" s="228" t="s">
        <v>171</v>
      </c>
      <c r="G726" s="226"/>
      <c r="H726" s="229">
        <v>4</v>
      </c>
      <c r="I726" s="226"/>
      <c r="J726" s="226"/>
      <c r="K726" s="226"/>
      <c r="M726" s="102"/>
      <c r="N726" s="104"/>
      <c r="O726" s="105"/>
      <c r="P726" s="105"/>
      <c r="Q726" s="105"/>
      <c r="R726" s="105"/>
      <c r="S726" s="105"/>
      <c r="T726" s="105"/>
      <c r="U726" s="105"/>
      <c r="V726" s="105"/>
      <c r="W726" s="105"/>
      <c r="X726" s="106"/>
      <c r="AT726" s="103" t="s">
        <v>169</v>
      </c>
      <c r="AU726" s="103" t="s">
        <v>82</v>
      </c>
      <c r="AV726" s="14" t="s">
        <v>168</v>
      </c>
      <c r="AW726" s="14" t="s">
        <v>4</v>
      </c>
      <c r="AX726" s="14" t="s">
        <v>80</v>
      </c>
      <c r="AY726" s="103" t="s">
        <v>161</v>
      </c>
    </row>
    <row r="727" spans="1:65" s="2" customFormat="1" ht="16.5" customHeight="1">
      <c r="A727" s="21"/>
      <c r="B727" s="137"/>
      <c r="C727" s="235" t="s">
        <v>965</v>
      </c>
      <c r="D727" s="235" t="s">
        <v>548</v>
      </c>
      <c r="E727" s="236" t="s">
        <v>966</v>
      </c>
      <c r="F727" s="237" t="s">
        <v>967</v>
      </c>
      <c r="G727" s="238" t="s">
        <v>167</v>
      </c>
      <c r="H727" s="239">
        <v>4.4000000000000004</v>
      </c>
      <c r="I727" s="123"/>
      <c r="J727" s="240"/>
      <c r="K727" s="241">
        <f>ROUND(P727*H727,2)</f>
        <v>0</v>
      </c>
      <c r="L727" s="115"/>
      <c r="M727" s="116"/>
      <c r="N727" s="117" t="s">
        <v>1</v>
      </c>
      <c r="O727" s="91" t="s">
        <v>35</v>
      </c>
      <c r="P727" s="92">
        <f>I727+J727</f>
        <v>0</v>
      </c>
      <c r="Q727" s="92">
        <f>ROUND(I727*H727,2)</f>
        <v>0</v>
      </c>
      <c r="R727" s="92">
        <f>ROUND(J727*H727,2)</f>
        <v>0</v>
      </c>
      <c r="S727" s="93">
        <v>0</v>
      </c>
      <c r="T727" s="93">
        <f>S727*H727</f>
        <v>0</v>
      </c>
      <c r="U727" s="93">
        <v>0</v>
      </c>
      <c r="V727" s="93">
        <f>U727*H727</f>
        <v>0</v>
      </c>
      <c r="W727" s="93">
        <v>0</v>
      </c>
      <c r="X727" s="94">
        <f>W727*H727</f>
        <v>0</v>
      </c>
      <c r="Y727" s="21"/>
      <c r="Z727" s="21"/>
      <c r="AA727" s="21"/>
      <c r="AB727" s="21"/>
      <c r="AC727" s="21"/>
      <c r="AD727" s="21"/>
      <c r="AE727" s="21"/>
      <c r="AR727" s="95" t="s">
        <v>286</v>
      </c>
      <c r="AT727" s="95" t="s">
        <v>548</v>
      </c>
      <c r="AU727" s="95" t="s">
        <v>82</v>
      </c>
      <c r="AY727" s="17" t="s">
        <v>161</v>
      </c>
      <c r="BE727" s="96">
        <f>IF(O727="základní",K727,0)</f>
        <v>0</v>
      </c>
      <c r="BF727" s="96">
        <f>IF(O727="snížená",K727,0)</f>
        <v>0</v>
      </c>
      <c r="BG727" s="96">
        <f>IF(O727="zákl. přenesená",K727,0)</f>
        <v>0</v>
      </c>
      <c r="BH727" s="96">
        <f>IF(O727="sníž. přenesená",K727,0)</f>
        <v>0</v>
      </c>
      <c r="BI727" s="96">
        <f>IF(O727="nulová",K727,0)</f>
        <v>0</v>
      </c>
      <c r="BJ727" s="17" t="s">
        <v>80</v>
      </c>
      <c r="BK727" s="96">
        <f>ROUND(P727*H727,2)</f>
        <v>0</v>
      </c>
      <c r="BL727" s="17" t="s">
        <v>239</v>
      </c>
      <c r="BM727" s="95" t="s">
        <v>968</v>
      </c>
    </row>
    <row r="728" spans="1:65" s="13" customFormat="1">
      <c r="B728" s="219"/>
      <c r="C728" s="220"/>
      <c r="D728" s="221" t="s">
        <v>169</v>
      </c>
      <c r="E728" s="222" t="s">
        <v>1</v>
      </c>
      <c r="F728" s="223" t="s">
        <v>969</v>
      </c>
      <c r="G728" s="220"/>
      <c r="H728" s="224">
        <v>4.4000000000000004</v>
      </c>
      <c r="I728" s="220"/>
      <c r="J728" s="220"/>
      <c r="K728" s="220"/>
      <c r="M728" s="97"/>
      <c r="N728" s="99"/>
      <c r="O728" s="100"/>
      <c r="P728" s="100"/>
      <c r="Q728" s="100"/>
      <c r="R728" s="100"/>
      <c r="S728" s="100"/>
      <c r="T728" s="100"/>
      <c r="U728" s="100"/>
      <c r="V728" s="100"/>
      <c r="W728" s="100"/>
      <c r="X728" s="101"/>
      <c r="AT728" s="98" t="s">
        <v>169</v>
      </c>
      <c r="AU728" s="98" t="s">
        <v>82</v>
      </c>
      <c r="AV728" s="13" t="s">
        <v>82</v>
      </c>
      <c r="AW728" s="13" t="s">
        <v>4</v>
      </c>
      <c r="AX728" s="13" t="s">
        <v>72</v>
      </c>
      <c r="AY728" s="98" t="s">
        <v>161</v>
      </c>
    </row>
    <row r="729" spans="1:65" s="14" customFormat="1">
      <c r="B729" s="225"/>
      <c r="C729" s="226"/>
      <c r="D729" s="221" t="s">
        <v>169</v>
      </c>
      <c r="E729" s="227" t="s">
        <v>1</v>
      </c>
      <c r="F729" s="228" t="s">
        <v>171</v>
      </c>
      <c r="G729" s="226"/>
      <c r="H729" s="229">
        <v>4.4000000000000004</v>
      </c>
      <c r="I729" s="226"/>
      <c r="J729" s="226"/>
      <c r="K729" s="226"/>
      <c r="M729" s="102"/>
      <c r="N729" s="104"/>
      <c r="O729" s="105"/>
      <c r="P729" s="105"/>
      <c r="Q729" s="105"/>
      <c r="R729" s="105"/>
      <c r="S729" s="105"/>
      <c r="T729" s="105"/>
      <c r="U729" s="105"/>
      <c r="V729" s="105"/>
      <c r="W729" s="105"/>
      <c r="X729" s="106"/>
      <c r="AT729" s="103" t="s">
        <v>169</v>
      </c>
      <c r="AU729" s="103" t="s">
        <v>82</v>
      </c>
      <c r="AV729" s="14" t="s">
        <v>168</v>
      </c>
      <c r="AW729" s="14" t="s">
        <v>4</v>
      </c>
      <c r="AX729" s="14" t="s">
        <v>80</v>
      </c>
      <c r="AY729" s="103" t="s">
        <v>161</v>
      </c>
    </row>
    <row r="730" spans="1:65" s="2" customFormat="1" ht="24.2" customHeight="1">
      <c r="A730" s="21"/>
      <c r="B730" s="137"/>
      <c r="C730" s="213" t="s">
        <v>711</v>
      </c>
      <c r="D730" s="213" t="s">
        <v>164</v>
      </c>
      <c r="E730" s="214" t="s">
        <v>970</v>
      </c>
      <c r="F730" s="215" t="s">
        <v>971</v>
      </c>
      <c r="G730" s="216" t="s">
        <v>269</v>
      </c>
      <c r="H730" s="217">
        <v>4</v>
      </c>
      <c r="I730" s="218">
        <v>0</v>
      </c>
      <c r="J730" s="123"/>
      <c r="K730" s="218">
        <f>ROUND(P730*H730,2)</f>
        <v>0</v>
      </c>
      <c r="L730" s="89"/>
      <c r="M730" s="22"/>
      <c r="N730" s="90" t="s">
        <v>1</v>
      </c>
      <c r="O730" s="91" t="s">
        <v>35</v>
      </c>
      <c r="P730" s="92">
        <f>I730+J730</f>
        <v>0</v>
      </c>
      <c r="Q730" s="92">
        <f>ROUND(I730*H730,2)</f>
        <v>0</v>
      </c>
      <c r="R730" s="92">
        <f>ROUND(J730*H730,2)</f>
        <v>0</v>
      </c>
      <c r="S730" s="93">
        <v>0</v>
      </c>
      <c r="T730" s="93">
        <f>S730*H730</f>
        <v>0</v>
      </c>
      <c r="U730" s="93">
        <v>0</v>
      </c>
      <c r="V730" s="93">
        <f>U730*H730</f>
        <v>0</v>
      </c>
      <c r="W730" s="93">
        <v>0</v>
      </c>
      <c r="X730" s="94">
        <f>W730*H730</f>
        <v>0</v>
      </c>
      <c r="Y730" s="21"/>
      <c r="Z730" s="21"/>
      <c r="AA730" s="21"/>
      <c r="AB730" s="21"/>
      <c r="AC730" s="21"/>
      <c r="AD730" s="21"/>
      <c r="AE730" s="21"/>
      <c r="AR730" s="95" t="s">
        <v>239</v>
      </c>
      <c r="AT730" s="95" t="s">
        <v>164</v>
      </c>
      <c r="AU730" s="95" t="s">
        <v>82</v>
      </c>
      <c r="AY730" s="17" t="s">
        <v>161</v>
      </c>
      <c r="BE730" s="96">
        <f>IF(O730="základní",K730,0)</f>
        <v>0</v>
      </c>
      <c r="BF730" s="96">
        <f>IF(O730="snížená",K730,0)</f>
        <v>0</v>
      </c>
      <c r="BG730" s="96">
        <f>IF(O730="zákl. přenesená",K730,0)</f>
        <v>0</v>
      </c>
      <c r="BH730" s="96">
        <f>IF(O730="sníž. přenesená",K730,0)</f>
        <v>0</v>
      </c>
      <c r="BI730" s="96">
        <f>IF(O730="nulová",K730,0)</f>
        <v>0</v>
      </c>
      <c r="BJ730" s="17" t="s">
        <v>80</v>
      </c>
      <c r="BK730" s="96">
        <f>ROUND(P730*H730,2)</f>
        <v>0</v>
      </c>
      <c r="BL730" s="17" t="s">
        <v>239</v>
      </c>
      <c r="BM730" s="95" t="s">
        <v>972</v>
      </c>
    </row>
    <row r="731" spans="1:65" s="15" customFormat="1">
      <c r="B731" s="230"/>
      <c r="C731" s="231"/>
      <c r="D731" s="221" t="s">
        <v>169</v>
      </c>
      <c r="E731" s="232" t="s">
        <v>1</v>
      </c>
      <c r="F731" s="233" t="s">
        <v>955</v>
      </c>
      <c r="G731" s="231"/>
      <c r="H731" s="232" t="s">
        <v>1</v>
      </c>
      <c r="I731" s="231"/>
      <c r="J731" s="231"/>
      <c r="K731" s="231"/>
      <c r="M731" s="107"/>
      <c r="N731" s="109"/>
      <c r="O731" s="110"/>
      <c r="P731" s="110"/>
      <c r="Q731" s="110"/>
      <c r="R731" s="110"/>
      <c r="S731" s="110"/>
      <c r="T731" s="110"/>
      <c r="U731" s="110"/>
      <c r="V731" s="110"/>
      <c r="W731" s="110"/>
      <c r="X731" s="111"/>
      <c r="AT731" s="108" t="s">
        <v>169</v>
      </c>
      <c r="AU731" s="108" t="s">
        <v>82</v>
      </c>
      <c r="AV731" s="15" t="s">
        <v>80</v>
      </c>
      <c r="AW731" s="15" t="s">
        <v>4</v>
      </c>
      <c r="AX731" s="15" t="s">
        <v>72</v>
      </c>
      <c r="AY731" s="108" t="s">
        <v>161</v>
      </c>
    </row>
    <row r="732" spans="1:65" s="13" customFormat="1">
      <c r="B732" s="219"/>
      <c r="C732" s="220"/>
      <c r="D732" s="221" t="s">
        <v>169</v>
      </c>
      <c r="E732" s="222" t="s">
        <v>1</v>
      </c>
      <c r="F732" s="223" t="s">
        <v>168</v>
      </c>
      <c r="G732" s="220"/>
      <c r="H732" s="224">
        <v>4</v>
      </c>
      <c r="I732" s="220"/>
      <c r="J732" s="220"/>
      <c r="K732" s="220"/>
      <c r="M732" s="97"/>
      <c r="N732" s="99"/>
      <c r="O732" s="100"/>
      <c r="P732" s="100"/>
      <c r="Q732" s="100"/>
      <c r="R732" s="100"/>
      <c r="S732" s="100"/>
      <c r="T732" s="100"/>
      <c r="U732" s="100"/>
      <c r="V732" s="100"/>
      <c r="W732" s="100"/>
      <c r="X732" s="101"/>
      <c r="AT732" s="98" t="s">
        <v>169</v>
      </c>
      <c r="AU732" s="98" t="s">
        <v>82</v>
      </c>
      <c r="AV732" s="13" t="s">
        <v>82</v>
      </c>
      <c r="AW732" s="13" t="s">
        <v>4</v>
      </c>
      <c r="AX732" s="13" t="s">
        <v>72</v>
      </c>
      <c r="AY732" s="98" t="s">
        <v>161</v>
      </c>
    </row>
    <row r="733" spans="1:65" s="14" customFormat="1">
      <c r="B733" s="225"/>
      <c r="C733" s="226"/>
      <c r="D733" s="221" t="s">
        <v>169</v>
      </c>
      <c r="E733" s="227" t="s">
        <v>1</v>
      </c>
      <c r="F733" s="228" t="s">
        <v>171</v>
      </c>
      <c r="G733" s="226"/>
      <c r="H733" s="229">
        <v>4</v>
      </c>
      <c r="I733" s="226"/>
      <c r="J733" s="226"/>
      <c r="K733" s="226"/>
      <c r="M733" s="102"/>
      <c r="N733" s="104"/>
      <c r="O733" s="105"/>
      <c r="P733" s="105"/>
      <c r="Q733" s="105"/>
      <c r="R733" s="105"/>
      <c r="S733" s="105"/>
      <c r="T733" s="105"/>
      <c r="U733" s="105"/>
      <c r="V733" s="105"/>
      <c r="W733" s="105"/>
      <c r="X733" s="106"/>
      <c r="AT733" s="103" t="s">
        <v>169</v>
      </c>
      <c r="AU733" s="103" t="s">
        <v>82</v>
      </c>
      <c r="AV733" s="14" t="s">
        <v>168</v>
      </c>
      <c r="AW733" s="14" t="s">
        <v>4</v>
      </c>
      <c r="AX733" s="14" t="s">
        <v>80</v>
      </c>
      <c r="AY733" s="103" t="s">
        <v>161</v>
      </c>
    </row>
    <row r="734" spans="1:65" s="2" customFormat="1" ht="24.2" customHeight="1">
      <c r="A734" s="21"/>
      <c r="B734" s="137"/>
      <c r="C734" s="235" t="s">
        <v>973</v>
      </c>
      <c r="D734" s="235" t="s">
        <v>548</v>
      </c>
      <c r="E734" s="236" t="s">
        <v>974</v>
      </c>
      <c r="F734" s="237" t="s">
        <v>975</v>
      </c>
      <c r="G734" s="238" t="s">
        <v>167</v>
      </c>
      <c r="H734" s="239">
        <v>4</v>
      </c>
      <c r="I734" s="123"/>
      <c r="J734" s="240"/>
      <c r="K734" s="241">
        <f>ROUND(P734*H734,2)</f>
        <v>0</v>
      </c>
      <c r="L734" s="115"/>
      <c r="M734" s="116"/>
      <c r="N734" s="117" t="s">
        <v>1</v>
      </c>
      <c r="O734" s="91" t="s">
        <v>35</v>
      </c>
      <c r="P734" s="92">
        <f>I734+J734</f>
        <v>0</v>
      </c>
      <c r="Q734" s="92">
        <f>ROUND(I734*H734,2)</f>
        <v>0</v>
      </c>
      <c r="R734" s="92">
        <f>ROUND(J734*H734,2)</f>
        <v>0</v>
      </c>
      <c r="S734" s="93">
        <v>0</v>
      </c>
      <c r="T734" s="93">
        <f>S734*H734</f>
        <v>0</v>
      </c>
      <c r="U734" s="93">
        <v>0</v>
      </c>
      <c r="V734" s="93">
        <f>U734*H734</f>
        <v>0</v>
      </c>
      <c r="W734" s="93">
        <v>0</v>
      </c>
      <c r="X734" s="94">
        <f>W734*H734</f>
        <v>0</v>
      </c>
      <c r="Y734" s="21"/>
      <c r="Z734" s="21"/>
      <c r="AA734" s="21"/>
      <c r="AB734" s="21"/>
      <c r="AC734" s="21"/>
      <c r="AD734" s="21"/>
      <c r="AE734" s="21"/>
      <c r="AR734" s="95" t="s">
        <v>286</v>
      </c>
      <c r="AT734" s="95" t="s">
        <v>548</v>
      </c>
      <c r="AU734" s="95" t="s">
        <v>82</v>
      </c>
      <c r="AY734" s="17" t="s">
        <v>161</v>
      </c>
      <c r="BE734" s="96">
        <f>IF(O734="základní",K734,0)</f>
        <v>0</v>
      </c>
      <c r="BF734" s="96">
        <f>IF(O734="snížená",K734,0)</f>
        <v>0</v>
      </c>
      <c r="BG734" s="96">
        <f>IF(O734="zákl. přenesená",K734,0)</f>
        <v>0</v>
      </c>
      <c r="BH734" s="96">
        <f>IF(O734="sníž. přenesená",K734,0)</f>
        <v>0</v>
      </c>
      <c r="BI734" s="96">
        <f>IF(O734="nulová",K734,0)</f>
        <v>0</v>
      </c>
      <c r="BJ734" s="17" t="s">
        <v>80</v>
      </c>
      <c r="BK734" s="96">
        <f>ROUND(P734*H734,2)</f>
        <v>0</v>
      </c>
      <c r="BL734" s="17" t="s">
        <v>239</v>
      </c>
      <c r="BM734" s="95" t="s">
        <v>976</v>
      </c>
    </row>
    <row r="735" spans="1:65" s="2" customFormat="1" ht="24.2" customHeight="1">
      <c r="A735" s="21"/>
      <c r="B735" s="137"/>
      <c r="C735" s="213" t="s">
        <v>715</v>
      </c>
      <c r="D735" s="213" t="s">
        <v>164</v>
      </c>
      <c r="E735" s="214" t="s">
        <v>977</v>
      </c>
      <c r="F735" s="215" t="s">
        <v>978</v>
      </c>
      <c r="G735" s="216" t="s">
        <v>346</v>
      </c>
      <c r="H735" s="217">
        <v>5</v>
      </c>
      <c r="I735" s="218">
        <v>0</v>
      </c>
      <c r="J735" s="123"/>
      <c r="K735" s="218">
        <f>ROUND(P735*H735,2)</f>
        <v>0</v>
      </c>
      <c r="L735" s="89"/>
      <c r="M735" s="22"/>
      <c r="N735" s="90" t="s">
        <v>1</v>
      </c>
      <c r="O735" s="91" t="s">
        <v>35</v>
      </c>
      <c r="P735" s="92">
        <f>I735+J735</f>
        <v>0</v>
      </c>
      <c r="Q735" s="92">
        <f>ROUND(I735*H735,2)</f>
        <v>0</v>
      </c>
      <c r="R735" s="92">
        <f>ROUND(J735*H735,2)</f>
        <v>0</v>
      </c>
      <c r="S735" s="93">
        <v>0</v>
      </c>
      <c r="T735" s="93">
        <f>S735*H735</f>
        <v>0</v>
      </c>
      <c r="U735" s="93">
        <v>0</v>
      </c>
      <c r="V735" s="93">
        <f>U735*H735</f>
        <v>0</v>
      </c>
      <c r="W735" s="93">
        <v>0</v>
      </c>
      <c r="X735" s="94">
        <f>W735*H735</f>
        <v>0</v>
      </c>
      <c r="Y735" s="21"/>
      <c r="Z735" s="21"/>
      <c r="AA735" s="21"/>
      <c r="AB735" s="21"/>
      <c r="AC735" s="21"/>
      <c r="AD735" s="21"/>
      <c r="AE735" s="21"/>
      <c r="AR735" s="95" t="s">
        <v>239</v>
      </c>
      <c r="AT735" s="95" t="s">
        <v>164</v>
      </c>
      <c r="AU735" s="95" t="s">
        <v>82</v>
      </c>
      <c r="AY735" s="17" t="s">
        <v>161</v>
      </c>
      <c r="BE735" s="96">
        <f>IF(O735="základní",K735,0)</f>
        <v>0</v>
      </c>
      <c r="BF735" s="96">
        <f>IF(O735="snížená",K735,0)</f>
        <v>0</v>
      </c>
      <c r="BG735" s="96">
        <f>IF(O735="zákl. přenesená",K735,0)</f>
        <v>0</v>
      </c>
      <c r="BH735" s="96">
        <f>IF(O735="sníž. přenesená",K735,0)</f>
        <v>0</v>
      </c>
      <c r="BI735" s="96">
        <f>IF(O735="nulová",K735,0)</f>
        <v>0</v>
      </c>
      <c r="BJ735" s="17" t="s">
        <v>80</v>
      </c>
      <c r="BK735" s="96">
        <f>ROUND(P735*H735,2)</f>
        <v>0</v>
      </c>
      <c r="BL735" s="17" t="s">
        <v>239</v>
      </c>
      <c r="BM735" s="95" t="s">
        <v>979</v>
      </c>
    </row>
    <row r="736" spans="1:65" s="15" customFormat="1">
      <c r="B736" s="230"/>
      <c r="C736" s="231"/>
      <c r="D736" s="221" t="s">
        <v>169</v>
      </c>
      <c r="E736" s="232" t="s">
        <v>1</v>
      </c>
      <c r="F736" s="233" t="s">
        <v>980</v>
      </c>
      <c r="G736" s="231"/>
      <c r="H736" s="232" t="s">
        <v>1</v>
      </c>
      <c r="I736" s="231"/>
      <c r="J736" s="231"/>
      <c r="K736" s="231"/>
      <c r="M736" s="107"/>
      <c r="N736" s="109"/>
      <c r="O736" s="110"/>
      <c r="P736" s="110"/>
      <c r="Q736" s="110"/>
      <c r="R736" s="110"/>
      <c r="S736" s="110"/>
      <c r="T736" s="110"/>
      <c r="U736" s="110"/>
      <c r="V736" s="110"/>
      <c r="W736" s="110"/>
      <c r="X736" s="111"/>
      <c r="AT736" s="108" t="s">
        <v>169</v>
      </c>
      <c r="AU736" s="108" t="s">
        <v>82</v>
      </c>
      <c r="AV736" s="15" t="s">
        <v>80</v>
      </c>
      <c r="AW736" s="15" t="s">
        <v>4</v>
      </c>
      <c r="AX736" s="15" t="s">
        <v>72</v>
      </c>
      <c r="AY736" s="108" t="s">
        <v>161</v>
      </c>
    </row>
    <row r="737" spans="1:65" s="13" customFormat="1">
      <c r="B737" s="219"/>
      <c r="C737" s="220"/>
      <c r="D737" s="221" t="s">
        <v>169</v>
      </c>
      <c r="E737" s="222" t="s">
        <v>1</v>
      </c>
      <c r="F737" s="223" t="s">
        <v>192</v>
      </c>
      <c r="G737" s="220"/>
      <c r="H737" s="224">
        <v>5</v>
      </c>
      <c r="I737" s="220"/>
      <c r="J737" s="220"/>
      <c r="K737" s="220"/>
      <c r="M737" s="97"/>
      <c r="N737" s="99"/>
      <c r="O737" s="100"/>
      <c r="P737" s="100"/>
      <c r="Q737" s="100"/>
      <c r="R737" s="100"/>
      <c r="S737" s="100"/>
      <c r="T737" s="100"/>
      <c r="U737" s="100"/>
      <c r="V737" s="100"/>
      <c r="W737" s="100"/>
      <c r="X737" s="101"/>
      <c r="AT737" s="98" t="s">
        <v>169</v>
      </c>
      <c r="AU737" s="98" t="s">
        <v>82</v>
      </c>
      <c r="AV737" s="13" t="s">
        <v>82</v>
      </c>
      <c r="AW737" s="13" t="s">
        <v>4</v>
      </c>
      <c r="AX737" s="13" t="s">
        <v>72</v>
      </c>
      <c r="AY737" s="98" t="s">
        <v>161</v>
      </c>
    </row>
    <row r="738" spans="1:65" s="14" customFormat="1">
      <c r="B738" s="225"/>
      <c r="C738" s="226"/>
      <c r="D738" s="221" t="s">
        <v>169</v>
      </c>
      <c r="E738" s="227" t="s">
        <v>1</v>
      </c>
      <c r="F738" s="228" t="s">
        <v>171</v>
      </c>
      <c r="G738" s="226"/>
      <c r="H738" s="229">
        <v>5</v>
      </c>
      <c r="I738" s="226"/>
      <c r="J738" s="226"/>
      <c r="K738" s="226"/>
      <c r="M738" s="102"/>
      <c r="N738" s="104"/>
      <c r="O738" s="105"/>
      <c r="P738" s="105"/>
      <c r="Q738" s="105"/>
      <c r="R738" s="105"/>
      <c r="S738" s="105"/>
      <c r="T738" s="105"/>
      <c r="U738" s="105"/>
      <c r="V738" s="105"/>
      <c r="W738" s="105"/>
      <c r="X738" s="106"/>
      <c r="AT738" s="103" t="s">
        <v>169</v>
      </c>
      <c r="AU738" s="103" t="s">
        <v>82</v>
      </c>
      <c r="AV738" s="14" t="s">
        <v>168</v>
      </c>
      <c r="AW738" s="14" t="s">
        <v>4</v>
      </c>
      <c r="AX738" s="14" t="s">
        <v>80</v>
      </c>
      <c r="AY738" s="103" t="s">
        <v>161</v>
      </c>
    </row>
    <row r="739" spans="1:65" s="2" customFormat="1" ht="21.75" customHeight="1">
      <c r="A739" s="21"/>
      <c r="B739" s="137"/>
      <c r="C739" s="235" t="s">
        <v>981</v>
      </c>
      <c r="D739" s="235" t="s">
        <v>548</v>
      </c>
      <c r="E739" s="236" t="s">
        <v>982</v>
      </c>
      <c r="F739" s="237" t="s">
        <v>983</v>
      </c>
      <c r="G739" s="238" t="s">
        <v>346</v>
      </c>
      <c r="H739" s="239">
        <v>5</v>
      </c>
      <c r="I739" s="123"/>
      <c r="J739" s="240"/>
      <c r="K739" s="241">
        <f>ROUND(P739*H739,2)</f>
        <v>0</v>
      </c>
      <c r="L739" s="115"/>
      <c r="M739" s="116"/>
      <c r="N739" s="117" t="s">
        <v>1</v>
      </c>
      <c r="O739" s="91" t="s">
        <v>35</v>
      </c>
      <c r="P739" s="92">
        <f>I739+J739</f>
        <v>0</v>
      </c>
      <c r="Q739" s="92">
        <f>ROUND(I739*H739,2)</f>
        <v>0</v>
      </c>
      <c r="R739" s="92">
        <f>ROUND(J739*H739,2)</f>
        <v>0</v>
      </c>
      <c r="S739" s="93">
        <v>0</v>
      </c>
      <c r="T739" s="93">
        <f>S739*H739</f>
        <v>0</v>
      </c>
      <c r="U739" s="93">
        <v>0</v>
      </c>
      <c r="V739" s="93">
        <f>U739*H739</f>
        <v>0</v>
      </c>
      <c r="W739" s="93">
        <v>0</v>
      </c>
      <c r="X739" s="94">
        <f>W739*H739</f>
        <v>0</v>
      </c>
      <c r="Y739" s="21"/>
      <c r="Z739" s="21"/>
      <c r="AA739" s="21"/>
      <c r="AB739" s="21"/>
      <c r="AC739" s="21"/>
      <c r="AD739" s="21"/>
      <c r="AE739" s="21"/>
      <c r="AR739" s="95" t="s">
        <v>286</v>
      </c>
      <c r="AT739" s="95" t="s">
        <v>548</v>
      </c>
      <c r="AU739" s="95" t="s">
        <v>82</v>
      </c>
      <c r="AY739" s="17" t="s">
        <v>161</v>
      </c>
      <c r="BE739" s="96">
        <f>IF(O739="základní",K739,0)</f>
        <v>0</v>
      </c>
      <c r="BF739" s="96">
        <f>IF(O739="snížená",K739,0)</f>
        <v>0</v>
      </c>
      <c r="BG739" s="96">
        <f>IF(O739="zákl. přenesená",K739,0)</f>
        <v>0</v>
      </c>
      <c r="BH739" s="96">
        <f>IF(O739="sníž. přenesená",K739,0)</f>
        <v>0</v>
      </c>
      <c r="BI739" s="96">
        <f>IF(O739="nulová",K739,0)</f>
        <v>0</v>
      </c>
      <c r="BJ739" s="17" t="s">
        <v>80</v>
      </c>
      <c r="BK739" s="96">
        <f>ROUND(P739*H739,2)</f>
        <v>0</v>
      </c>
      <c r="BL739" s="17" t="s">
        <v>239</v>
      </c>
      <c r="BM739" s="95" t="s">
        <v>984</v>
      </c>
    </row>
    <row r="740" spans="1:65" s="2" customFormat="1" ht="44.25" customHeight="1">
      <c r="A740" s="21"/>
      <c r="B740" s="137"/>
      <c r="C740" s="213" t="s">
        <v>719</v>
      </c>
      <c r="D740" s="213" t="s">
        <v>164</v>
      </c>
      <c r="E740" s="214" t="s">
        <v>985</v>
      </c>
      <c r="F740" s="215" t="s">
        <v>2330</v>
      </c>
      <c r="G740" s="216" t="s">
        <v>269</v>
      </c>
      <c r="H740" s="217">
        <v>1</v>
      </c>
      <c r="I740" s="218">
        <v>0</v>
      </c>
      <c r="J740" s="123"/>
      <c r="K740" s="218">
        <f>ROUND(P740*H740,2)</f>
        <v>0</v>
      </c>
      <c r="L740" s="89"/>
      <c r="M740" s="22"/>
      <c r="N740" s="90" t="s">
        <v>1</v>
      </c>
      <c r="O740" s="91" t="s">
        <v>35</v>
      </c>
      <c r="P740" s="92">
        <f>I740+J740</f>
        <v>0</v>
      </c>
      <c r="Q740" s="92">
        <f>ROUND(I740*H740,2)</f>
        <v>0</v>
      </c>
      <c r="R740" s="92">
        <f>ROUND(J740*H740,2)</f>
        <v>0</v>
      </c>
      <c r="S740" s="93">
        <v>0</v>
      </c>
      <c r="T740" s="93">
        <f>S740*H740</f>
        <v>0</v>
      </c>
      <c r="U740" s="93">
        <v>0</v>
      </c>
      <c r="V740" s="93">
        <f>U740*H740</f>
        <v>0</v>
      </c>
      <c r="W740" s="93">
        <v>0</v>
      </c>
      <c r="X740" s="94">
        <f>W740*H740</f>
        <v>0</v>
      </c>
      <c r="Y740" s="21"/>
      <c r="Z740" s="21"/>
      <c r="AA740" s="21"/>
      <c r="AB740" s="21"/>
      <c r="AC740" s="21"/>
      <c r="AD740" s="21"/>
      <c r="AE740" s="21"/>
      <c r="AR740" s="95" t="s">
        <v>239</v>
      </c>
      <c r="AT740" s="95" t="s">
        <v>164</v>
      </c>
      <c r="AU740" s="95" t="s">
        <v>82</v>
      </c>
      <c r="AY740" s="17" t="s">
        <v>161</v>
      </c>
      <c r="BE740" s="96">
        <f>IF(O740="základní",K740,0)</f>
        <v>0</v>
      </c>
      <c r="BF740" s="96">
        <f>IF(O740="snížená",K740,0)</f>
        <v>0</v>
      </c>
      <c r="BG740" s="96">
        <f>IF(O740="zákl. přenesená",K740,0)</f>
        <v>0</v>
      </c>
      <c r="BH740" s="96">
        <f>IF(O740="sníž. přenesená",K740,0)</f>
        <v>0</v>
      </c>
      <c r="BI740" s="96">
        <f>IF(O740="nulová",K740,0)</f>
        <v>0</v>
      </c>
      <c r="BJ740" s="17" t="s">
        <v>80</v>
      </c>
      <c r="BK740" s="96">
        <f>ROUND(P740*H740,2)</f>
        <v>0</v>
      </c>
      <c r="BL740" s="17" t="s">
        <v>239</v>
      </c>
      <c r="BM740" s="95" t="s">
        <v>986</v>
      </c>
    </row>
    <row r="741" spans="1:65" s="2" customFormat="1" ht="49.15" customHeight="1">
      <c r="A741" s="21"/>
      <c r="B741" s="137"/>
      <c r="C741" s="213" t="s">
        <v>987</v>
      </c>
      <c r="D741" s="213" t="s">
        <v>164</v>
      </c>
      <c r="E741" s="214" t="s">
        <v>988</v>
      </c>
      <c r="F741" s="215" t="s">
        <v>989</v>
      </c>
      <c r="G741" s="216" t="s">
        <v>282</v>
      </c>
      <c r="H741" s="217">
        <v>2</v>
      </c>
      <c r="I741" s="218">
        <v>0</v>
      </c>
      <c r="J741" s="123"/>
      <c r="K741" s="218">
        <f>ROUND(P741*H741,2)</f>
        <v>0</v>
      </c>
      <c r="L741" s="89"/>
      <c r="M741" s="22"/>
      <c r="N741" s="90" t="s">
        <v>1</v>
      </c>
      <c r="O741" s="91" t="s">
        <v>35</v>
      </c>
      <c r="P741" s="92">
        <f>I741+J741</f>
        <v>0</v>
      </c>
      <c r="Q741" s="92">
        <f>ROUND(I741*H741,2)</f>
        <v>0</v>
      </c>
      <c r="R741" s="92">
        <f>ROUND(J741*H741,2)</f>
        <v>0</v>
      </c>
      <c r="S741" s="93">
        <v>0</v>
      </c>
      <c r="T741" s="93">
        <f>S741*H741</f>
        <v>0</v>
      </c>
      <c r="U741" s="93">
        <v>0</v>
      </c>
      <c r="V741" s="93">
        <f>U741*H741</f>
        <v>0</v>
      </c>
      <c r="W741" s="93">
        <v>0</v>
      </c>
      <c r="X741" s="94">
        <f>W741*H741</f>
        <v>0</v>
      </c>
      <c r="Y741" s="21"/>
      <c r="Z741" s="21"/>
      <c r="AA741" s="21"/>
      <c r="AB741" s="21"/>
      <c r="AC741" s="21"/>
      <c r="AD741" s="21"/>
      <c r="AE741" s="21"/>
      <c r="AR741" s="95" t="s">
        <v>239</v>
      </c>
      <c r="AT741" s="95" t="s">
        <v>164</v>
      </c>
      <c r="AU741" s="95" t="s">
        <v>82</v>
      </c>
      <c r="AY741" s="17" t="s">
        <v>161</v>
      </c>
      <c r="BE741" s="96">
        <f>IF(O741="základní",K741,0)</f>
        <v>0</v>
      </c>
      <c r="BF741" s="96">
        <f>IF(O741="snížená",K741,0)</f>
        <v>0</v>
      </c>
      <c r="BG741" s="96">
        <f>IF(O741="zákl. přenesená",K741,0)</f>
        <v>0</v>
      </c>
      <c r="BH741" s="96">
        <f>IF(O741="sníž. přenesená",K741,0)</f>
        <v>0</v>
      </c>
      <c r="BI741" s="96">
        <f>IF(O741="nulová",K741,0)</f>
        <v>0</v>
      </c>
      <c r="BJ741" s="17" t="s">
        <v>80</v>
      </c>
      <c r="BK741" s="96">
        <f>ROUND(P741*H741,2)</f>
        <v>0</v>
      </c>
      <c r="BL741" s="17" t="s">
        <v>239</v>
      </c>
      <c r="BM741" s="95" t="s">
        <v>990</v>
      </c>
    </row>
    <row r="742" spans="1:65" s="12" customFormat="1" ht="22.9" customHeight="1">
      <c r="B742" s="206"/>
      <c r="C742" s="207"/>
      <c r="D742" s="208" t="s">
        <v>71</v>
      </c>
      <c r="E742" s="211" t="s">
        <v>991</v>
      </c>
      <c r="F742" s="211" t="s">
        <v>992</v>
      </c>
      <c r="G742" s="207"/>
      <c r="H742" s="207"/>
      <c r="I742" s="207"/>
      <c r="J742" s="207"/>
      <c r="K742" s="212">
        <f>BK742</f>
        <v>0</v>
      </c>
      <c r="M742" s="80"/>
      <c r="N742" s="82"/>
      <c r="O742" s="83"/>
      <c r="P742" s="83"/>
      <c r="Q742" s="84">
        <f>SUM(Q743:Q772)</f>
        <v>0</v>
      </c>
      <c r="R742" s="84">
        <f>SUM(R743:R772)</f>
        <v>0</v>
      </c>
      <c r="S742" s="83"/>
      <c r="T742" s="85">
        <f>SUM(T743:T772)</f>
        <v>0</v>
      </c>
      <c r="U742" s="83"/>
      <c r="V742" s="85">
        <f>SUM(V743:V772)</f>
        <v>0</v>
      </c>
      <c r="W742" s="83"/>
      <c r="X742" s="86">
        <f>SUM(X743:X772)</f>
        <v>0</v>
      </c>
      <c r="AR742" s="81" t="s">
        <v>82</v>
      </c>
      <c r="AT742" s="87" t="s">
        <v>71</v>
      </c>
      <c r="AU742" s="87" t="s">
        <v>80</v>
      </c>
      <c r="AY742" s="81" t="s">
        <v>161</v>
      </c>
      <c r="BK742" s="88">
        <f>SUM(BK743:BK772)</f>
        <v>0</v>
      </c>
    </row>
    <row r="743" spans="1:65" s="2" customFormat="1" ht="24.2" customHeight="1">
      <c r="A743" s="21"/>
      <c r="B743" s="137"/>
      <c r="C743" s="213" t="s">
        <v>725</v>
      </c>
      <c r="D743" s="213" t="s">
        <v>164</v>
      </c>
      <c r="E743" s="214" t="s">
        <v>993</v>
      </c>
      <c r="F743" s="215" t="s">
        <v>994</v>
      </c>
      <c r="G743" s="216" t="s">
        <v>167</v>
      </c>
      <c r="H743" s="217">
        <v>187.285</v>
      </c>
      <c r="I743" s="218">
        <v>0</v>
      </c>
      <c r="J743" s="123"/>
      <c r="K743" s="218">
        <f>ROUND(P743*H743,2)</f>
        <v>0</v>
      </c>
      <c r="L743" s="89"/>
      <c r="M743" s="22"/>
      <c r="N743" s="90" t="s">
        <v>1</v>
      </c>
      <c r="O743" s="91" t="s">
        <v>35</v>
      </c>
      <c r="P743" s="92">
        <f>I743+J743</f>
        <v>0</v>
      </c>
      <c r="Q743" s="92">
        <f>ROUND(I743*H743,2)</f>
        <v>0</v>
      </c>
      <c r="R743" s="92">
        <f>ROUND(J743*H743,2)</f>
        <v>0</v>
      </c>
      <c r="S743" s="93">
        <v>0</v>
      </c>
      <c r="T743" s="93">
        <f>S743*H743</f>
        <v>0</v>
      </c>
      <c r="U743" s="93">
        <v>0</v>
      </c>
      <c r="V743" s="93">
        <f>U743*H743</f>
        <v>0</v>
      </c>
      <c r="W743" s="93">
        <v>0</v>
      </c>
      <c r="X743" s="94">
        <f>W743*H743</f>
        <v>0</v>
      </c>
      <c r="Y743" s="21"/>
      <c r="Z743" s="21"/>
      <c r="AA743" s="21"/>
      <c r="AB743" s="21"/>
      <c r="AC743" s="21"/>
      <c r="AD743" s="21"/>
      <c r="AE743" s="21"/>
      <c r="AR743" s="95" t="s">
        <v>239</v>
      </c>
      <c r="AT743" s="95" t="s">
        <v>164</v>
      </c>
      <c r="AU743" s="95" t="s">
        <v>82</v>
      </c>
      <c r="AY743" s="17" t="s">
        <v>161</v>
      </c>
      <c r="BE743" s="96">
        <f>IF(O743="základní",K743,0)</f>
        <v>0</v>
      </c>
      <c r="BF743" s="96">
        <f>IF(O743="snížená",K743,0)</f>
        <v>0</v>
      </c>
      <c r="BG743" s="96">
        <f>IF(O743="zákl. přenesená",K743,0)</f>
        <v>0</v>
      </c>
      <c r="BH743" s="96">
        <f>IF(O743="sníž. přenesená",K743,0)</f>
        <v>0</v>
      </c>
      <c r="BI743" s="96">
        <f>IF(O743="nulová",K743,0)</f>
        <v>0</v>
      </c>
      <c r="BJ743" s="17" t="s">
        <v>80</v>
      </c>
      <c r="BK743" s="96">
        <f>ROUND(P743*H743,2)</f>
        <v>0</v>
      </c>
      <c r="BL743" s="17" t="s">
        <v>239</v>
      </c>
      <c r="BM743" s="95" t="s">
        <v>995</v>
      </c>
    </row>
    <row r="744" spans="1:65" s="15" customFormat="1">
      <c r="B744" s="230"/>
      <c r="C744" s="231"/>
      <c r="D744" s="221" t="s">
        <v>169</v>
      </c>
      <c r="E744" s="232" t="s">
        <v>1</v>
      </c>
      <c r="F744" s="233" t="s">
        <v>813</v>
      </c>
      <c r="G744" s="231"/>
      <c r="H744" s="232" t="s">
        <v>1</v>
      </c>
      <c r="I744" s="231"/>
      <c r="J744" s="231"/>
      <c r="K744" s="231"/>
      <c r="M744" s="107"/>
      <c r="N744" s="109"/>
      <c r="O744" s="110"/>
      <c r="P744" s="110"/>
      <c r="Q744" s="110"/>
      <c r="R744" s="110"/>
      <c r="S744" s="110"/>
      <c r="T744" s="110"/>
      <c r="U744" s="110"/>
      <c r="V744" s="110"/>
      <c r="W744" s="110"/>
      <c r="X744" s="111"/>
      <c r="AT744" s="108" t="s">
        <v>169</v>
      </c>
      <c r="AU744" s="108" t="s">
        <v>82</v>
      </c>
      <c r="AV744" s="15" t="s">
        <v>80</v>
      </c>
      <c r="AW744" s="15" t="s">
        <v>4</v>
      </c>
      <c r="AX744" s="15" t="s">
        <v>72</v>
      </c>
      <c r="AY744" s="108" t="s">
        <v>161</v>
      </c>
    </row>
    <row r="745" spans="1:65" s="13" customFormat="1">
      <c r="B745" s="219"/>
      <c r="C745" s="220"/>
      <c r="D745" s="221" t="s">
        <v>169</v>
      </c>
      <c r="E745" s="222" t="s">
        <v>1</v>
      </c>
      <c r="F745" s="223" t="s">
        <v>393</v>
      </c>
      <c r="G745" s="220"/>
      <c r="H745" s="224">
        <v>183.06</v>
      </c>
      <c r="I745" s="220"/>
      <c r="J745" s="220"/>
      <c r="K745" s="220"/>
      <c r="M745" s="97"/>
      <c r="N745" s="99"/>
      <c r="O745" s="100"/>
      <c r="P745" s="100"/>
      <c r="Q745" s="100"/>
      <c r="R745" s="100"/>
      <c r="S745" s="100"/>
      <c r="T745" s="100"/>
      <c r="U745" s="100"/>
      <c r="V745" s="100"/>
      <c r="W745" s="100"/>
      <c r="X745" s="101"/>
      <c r="AT745" s="98" t="s">
        <v>169</v>
      </c>
      <c r="AU745" s="98" t="s">
        <v>82</v>
      </c>
      <c r="AV745" s="13" t="s">
        <v>82</v>
      </c>
      <c r="AW745" s="13" t="s">
        <v>4</v>
      </c>
      <c r="AX745" s="13" t="s">
        <v>72</v>
      </c>
      <c r="AY745" s="98" t="s">
        <v>161</v>
      </c>
    </row>
    <row r="746" spans="1:65" s="13" customFormat="1">
      <c r="B746" s="219"/>
      <c r="C746" s="220"/>
      <c r="D746" s="221" t="s">
        <v>169</v>
      </c>
      <c r="E746" s="222" t="s">
        <v>1</v>
      </c>
      <c r="F746" s="223" t="s">
        <v>394</v>
      </c>
      <c r="G746" s="220"/>
      <c r="H746" s="224">
        <v>-7.7350000000000003</v>
      </c>
      <c r="I746" s="220"/>
      <c r="J746" s="220"/>
      <c r="K746" s="220"/>
      <c r="M746" s="97"/>
      <c r="N746" s="99"/>
      <c r="O746" s="100"/>
      <c r="P746" s="100"/>
      <c r="Q746" s="100"/>
      <c r="R746" s="100"/>
      <c r="S746" s="100"/>
      <c r="T746" s="100"/>
      <c r="U746" s="100"/>
      <c r="V746" s="100"/>
      <c r="W746" s="100"/>
      <c r="X746" s="101"/>
      <c r="AT746" s="98" t="s">
        <v>169</v>
      </c>
      <c r="AU746" s="98" t="s">
        <v>82</v>
      </c>
      <c r="AV746" s="13" t="s">
        <v>82</v>
      </c>
      <c r="AW746" s="13" t="s">
        <v>4</v>
      </c>
      <c r="AX746" s="13" t="s">
        <v>72</v>
      </c>
      <c r="AY746" s="98" t="s">
        <v>161</v>
      </c>
    </row>
    <row r="747" spans="1:65" s="13" customFormat="1">
      <c r="B747" s="219"/>
      <c r="C747" s="220"/>
      <c r="D747" s="221" t="s">
        <v>169</v>
      </c>
      <c r="E747" s="222" t="s">
        <v>1</v>
      </c>
      <c r="F747" s="223" t="s">
        <v>395</v>
      </c>
      <c r="G747" s="220"/>
      <c r="H747" s="224">
        <v>11.96</v>
      </c>
      <c r="I747" s="220"/>
      <c r="J747" s="220"/>
      <c r="K747" s="220"/>
      <c r="M747" s="97"/>
      <c r="N747" s="99"/>
      <c r="O747" s="100"/>
      <c r="P747" s="100"/>
      <c r="Q747" s="100"/>
      <c r="R747" s="100"/>
      <c r="S747" s="100"/>
      <c r="T747" s="100"/>
      <c r="U747" s="100"/>
      <c r="V747" s="100"/>
      <c r="W747" s="100"/>
      <c r="X747" s="101"/>
      <c r="AT747" s="98" t="s">
        <v>169</v>
      </c>
      <c r="AU747" s="98" t="s">
        <v>82</v>
      </c>
      <c r="AV747" s="13" t="s">
        <v>82</v>
      </c>
      <c r="AW747" s="13" t="s">
        <v>4</v>
      </c>
      <c r="AX747" s="13" t="s">
        <v>72</v>
      </c>
      <c r="AY747" s="98" t="s">
        <v>161</v>
      </c>
    </row>
    <row r="748" spans="1:65" s="14" customFormat="1">
      <c r="B748" s="225"/>
      <c r="C748" s="226"/>
      <c r="D748" s="221" t="s">
        <v>169</v>
      </c>
      <c r="E748" s="227" t="s">
        <v>1</v>
      </c>
      <c r="F748" s="228" t="s">
        <v>171</v>
      </c>
      <c r="G748" s="226"/>
      <c r="H748" s="229">
        <v>187.285</v>
      </c>
      <c r="I748" s="226"/>
      <c r="J748" s="226"/>
      <c r="K748" s="226"/>
      <c r="M748" s="102"/>
      <c r="N748" s="104"/>
      <c r="O748" s="105"/>
      <c r="P748" s="105"/>
      <c r="Q748" s="105"/>
      <c r="R748" s="105"/>
      <c r="S748" s="105"/>
      <c r="T748" s="105"/>
      <c r="U748" s="105"/>
      <c r="V748" s="105"/>
      <c r="W748" s="105"/>
      <c r="X748" s="106"/>
      <c r="AT748" s="103" t="s">
        <v>169</v>
      </c>
      <c r="AU748" s="103" t="s">
        <v>82</v>
      </c>
      <c r="AV748" s="14" t="s">
        <v>168</v>
      </c>
      <c r="AW748" s="14" t="s">
        <v>4</v>
      </c>
      <c r="AX748" s="14" t="s">
        <v>80</v>
      </c>
      <c r="AY748" s="103" t="s">
        <v>161</v>
      </c>
    </row>
    <row r="749" spans="1:65" s="2" customFormat="1" ht="24.2" customHeight="1">
      <c r="A749" s="21"/>
      <c r="B749" s="137"/>
      <c r="C749" s="213" t="s">
        <v>996</v>
      </c>
      <c r="D749" s="213" t="s">
        <v>164</v>
      </c>
      <c r="E749" s="214" t="s">
        <v>997</v>
      </c>
      <c r="F749" s="215" t="s">
        <v>998</v>
      </c>
      <c r="G749" s="216" t="s">
        <v>167</v>
      </c>
      <c r="H749" s="217">
        <v>187.285</v>
      </c>
      <c r="I749" s="218">
        <v>0</v>
      </c>
      <c r="J749" s="123"/>
      <c r="K749" s="218">
        <f>ROUND(P749*H749,2)</f>
        <v>0</v>
      </c>
      <c r="L749" s="89"/>
      <c r="M749" s="22"/>
      <c r="N749" s="90" t="s">
        <v>1</v>
      </c>
      <c r="O749" s="91" t="s">
        <v>35</v>
      </c>
      <c r="P749" s="92">
        <f>I749+J749</f>
        <v>0</v>
      </c>
      <c r="Q749" s="92">
        <f>ROUND(I749*H749,2)</f>
        <v>0</v>
      </c>
      <c r="R749" s="92">
        <f>ROUND(J749*H749,2)</f>
        <v>0</v>
      </c>
      <c r="S749" s="93">
        <v>0</v>
      </c>
      <c r="T749" s="93">
        <f>S749*H749</f>
        <v>0</v>
      </c>
      <c r="U749" s="93">
        <v>0</v>
      </c>
      <c r="V749" s="93">
        <f>U749*H749</f>
        <v>0</v>
      </c>
      <c r="W749" s="93">
        <v>0</v>
      </c>
      <c r="X749" s="94">
        <f>W749*H749</f>
        <v>0</v>
      </c>
      <c r="Y749" s="21"/>
      <c r="Z749" s="21"/>
      <c r="AA749" s="21"/>
      <c r="AB749" s="21"/>
      <c r="AC749" s="21"/>
      <c r="AD749" s="21"/>
      <c r="AE749" s="21"/>
      <c r="AR749" s="95" t="s">
        <v>239</v>
      </c>
      <c r="AT749" s="95" t="s">
        <v>164</v>
      </c>
      <c r="AU749" s="95" t="s">
        <v>82</v>
      </c>
      <c r="AY749" s="17" t="s">
        <v>161</v>
      </c>
      <c r="BE749" s="96">
        <f>IF(O749="základní",K749,0)</f>
        <v>0</v>
      </c>
      <c r="BF749" s="96">
        <f>IF(O749="snížená",K749,0)</f>
        <v>0</v>
      </c>
      <c r="BG749" s="96">
        <f>IF(O749="zákl. přenesená",K749,0)</f>
        <v>0</v>
      </c>
      <c r="BH749" s="96">
        <f>IF(O749="sníž. přenesená",K749,0)</f>
        <v>0</v>
      </c>
      <c r="BI749" s="96">
        <f>IF(O749="nulová",K749,0)</f>
        <v>0</v>
      </c>
      <c r="BJ749" s="17" t="s">
        <v>80</v>
      </c>
      <c r="BK749" s="96">
        <f>ROUND(P749*H749,2)</f>
        <v>0</v>
      </c>
      <c r="BL749" s="17" t="s">
        <v>239</v>
      </c>
      <c r="BM749" s="95" t="s">
        <v>999</v>
      </c>
    </row>
    <row r="750" spans="1:65" s="15" customFormat="1">
      <c r="B750" s="230"/>
      <c r="C750" s="231"/>
      <c r="D750" s="221" t="s">
        <v>169</v>
      </c>
      <c r="E750" s="232" t="s">
        <v>1</v>
      </c>
      <c r="F750" s="233" t="s">
        <v>813</v>
      </c>
      <c r="G750" s="231"/>
      <c r="H750" s="232" t="s">
        <v>1</v>
      </c>
      <c r="I750" s="231"/>
      <c r="J750" s="231"/>
      <c r="K750" s="231"/>
      <c r="M750" s="107"/>
      <c r="N750" s="109"/>
      <c r="O750" s="110"/>
      <c r="P750" s="110"/>
      <c r="Q750" s="110"/>
      <c r="R750" s="110"/>
      <c r="S750" s="110"/>
      <c r="T750" s="110"/>
      <c r="U750" s="110"/>
      <c r="V750" s="110"/>
      <c r="W750" s="110"/>
      <c r="X750" s="111"/>
      <c r="AT750" s="108" t="s">
        <v>169</v>
      </c>
      <c r="AU750" s="108" t="s">
        <v>82</v>
      </c>
      <c r="AV750" s="15" t="s">
        <v>80</v>
      </c>
      <c r="AW750" s="15" t="s">
        <v>4</v>
      </c>
      <c r="AX750" s="15" t="s">
        <v>72</v>
      </c>
      <c r="AY750" s="108" t="s">
        <v>161</v>
      </c>
    </row>
    <row r="751" spans="1:65" s="13" customFormat="1">
      <c r="B751" s="219"/>
      <c r="C751" s="220"/>
      <c r="D751" s="221" t="s">
        <v>169</v>
      </c>
      <c r="E751" s="222" t="s">
        <v>1</v>
      </c>
      <c r="F751" s="223" t="s">
        <v>393</v>
      </c>
      <c r="G751" s="220"/>
      <c r="H751" s="224">
        <v>183.06</v>
      </c>
      <c r="I751" s="220"/>
      <c r="J751" s="220"/>
      <c r="K751" s="220"/>
      <c r="M751" s="97"/>
      <c r="N751" s="99"/>
      <c r="O751" s="100"/>
      <c r="P751" s="100"/>
      <c r="Q751" s="100"/>
      <c r="R751" s="100"/>
      <c r="S751" s="100"/>
      <c r="T751" s="100"/>
      <c r="U751" s="100"/>
      <c r="V751" s="100"/>
      <c r="W751" s="100"/>
      <c r="X751" s="101"/>
      <c r="AT751" s="98" t="s">
        <v>169</v>
      </c>
      <c r="AU751" s="98" t="s">
        <v>82</v>
      </c>
      <c r="AV751" s="13" t="s">
        <v>82</v>
      </c>
      <c r="AW751" s="13" t="s">
        <v>4</v>
      </c>
      <c r="AX751" s="13" t="s">
        <v>72</v>
      </c>
      <c r="AY751" s="98" t="s">
        <v>161</v>
      </c>
    </row>
    <row r="752" spans="1:65" s="13" customFormat="1">
      <c r="B752" s="219"/>
      <c r="C752" s="220"/>
      <c r="D752" s="221" t="s">
        <v>169</v>
      </c>
      <c r="E752" s="222" t="s">
        <v>1</v>
      </c>
      <c r="F752" s="223" t="s">
        <v>394</v>
      </c>
      <c r="G752" s="220"/>
      <c r="H752" s="224">
        <v>-7.7350000000000003</v>
      </c>
      <c r="I752" s="220"/>
      <c r="J752" s="220"/>
      <c r="K752" s="220"/>
      <c r="M752" s="97"/>
      <c r="N752" s="99"/>
      <c r="O752" s="100"/>
      <c r="P752" s="100"/>
      <c r="Q752" s="100"/>
      <c r="R752" s="100"/>
      <c r="S752" s="100"/>
      <c r="T752" s="100"/>
      <c r="U752" s="100"/>
      <c r="V752" s="100"/>
      <c r="W752" s="100"/>
      <c r="X752" s="101"/>
      <c r="AT752" s="98" t="s">
        <v>169</v>
      </c>
      <c r="AU752" s="98" t="s">
        <v>82</v>
      </c>
      <c r="AV752" s="13" t="s">
        <v>82</v>
      </c>
      <c r="AW752" s="13" t="s">
        <v>4</v>
      </c>
      <c r="AX752" s="13" t="s">
        <v>72</v>
      </c>
      <c r="AY752" s="98" t="s">
        <v>161</v>
      </c>
    </row>
    <row r="753" spans="1:65" s="13" customFormat="1">
      <c r="B753" s="219"/>
      <c r="C753" s="220"/>
      <c r="D753" s="221" t="s">
        <v>169</v>
      </c>
      <c r="E753" s="222" t="s">
        <v>1</v>
      </c>
      <c r="F753" s="223" t="s">
        <v>395</v>
      </c>
      <c r="G753" s="220"/>
      <c r="H753" s="224">
        <v>11.96</v>
      </c>
      <c r="I753" s="220"/>
      <c r="J753" s="220"/>
      <c r="K753" s="220"/>
      <c r="M753" s="97"/>
      <c r="N753" s="99"/>
      <c r="O753" s="100"/>
      <c r="P753" s="100"/>
      <c r="Q753" s="100"/>
      <c r="R753" s="100"/>
      <c r="S753" s="100"/>
      <c r="T753" s="100"/>
      <c r="U753" s="100"/>
      <c r="V753" s="100"/>
      <c r="W753" s="100"/>
      <c r="X753" s="101"/>
      <c r="AT753" s="98" t="s">
        <v>169</v>
      </c>
      <c r="AU753" s="98" t="s">
        <v>82</v>
      </c>
      <c r="AV753" s="13" t="s">
        <v>82</v>
      </c>
      <c r="AW753" s="13" t="s">
        <v>4</v>
      </c>
      <c r="AX753" s="13" t="s">
        <v>72</v>
      </c>
      <c r="AY753" s="98" t="s">
        <v>161</v>
      </c>
    </row>
    <row r="754" spans="1:65" s="14" customFormat="1">
      <c r="B754" s="225"/>
      <c r="C754" s="226"/>
      <c r="D754" s="221" t="s">
        <v>169</v>
      </c>
      <c r="E754" s="227" t="s">
        <v>1</v>
      </c>
      <c r="F754" s="228" t="s">
        <v>171</v>
      </c>
      <c r="G754" s="226"/>
      <c r="H754" s="229">
        <v>187.285</v>
      </c>
      <c r="I754" s="226"/>
      <c r="J754" s="226"/>
      <c r="K754" s="226"/>
      <c r="M754" s="102"/>
      <c r="N754" s="104"/>
      <c r="O754" s="105"/>
      <c r="P754" s="105"/>
      <c r="Q754" s="105"/>
      <c r="R754" s="105"/>
      <c r="S754" s="105"/>
      <c r="T754" s="105"/>
      <c r="U754" s="105"/>
      <c r="V754" s="105"/>
      <c r="W754" s="105"/>
      <c r="X754" s="106"/>
      <c r="AT754" s="103" t="s">
        <v>169</v>
      </c>
      <c r="AU754" s="103" t="s">
        <v>82</v>
      </c>
      <c r="AV754" s="14" t="s">
        <v>168</v>
      </c>
      <c r="AW754" s="14" t="s">
        <v>4</v>
      </c>
      <c r="AX754" s="14" t="s">
        <v>80</v>
      </c>
      <c r="AY754" s="103" t="s">
        <v>161</v>
      </c>
    </row>
    <row r="755" spans="1:65" s="2" customFormat="1" ht="44.25" customHeight="1">
      <c r="A755" s="21"/>
      <c r="B755" s="137"/>
      <c r="C755" s="213" t="s">
        <v>730</v>
      </c>
      <c r="D755" s="213" t="s">
        <v>164</v>
      </c>
      <c r="E755" s="214" t="s">
        <v>1000</v>
      </c>
      <c r="F755" s="215" t="s">
        <v>1001</v>
      </c>
      <c r="G755" s="216" t="s">
        <v>167</v>
      </c>
      <c r="H755" s="217">
        <v>187.285</v>
      </c>
      <c r="I755" s="123"/>
      <c r="J755" s="123"/>
      <c r="K755" s="218">
        <f>ROUND(P755*H755,2)</f>
        <v>0</v>
      </c>
      <c r="L755" s="89"/>
      <c r="M755" s="22"/>
      <c r="N755" s="90" t="s">
        <v>1</v>
      </c>
      <c r="O755" s="91" t="s">
        <v>35</v>
      </c>
      <c r="P755" s="92">
        <f>I755+J755</f>
        <v>0</v>
      </c>
      <c r="Q755" s="92">
        <f>ROUND(I755*H755,2)</f>
        <v>0</v>
      </c>
      <c r="R755" s="92">
        <f>ROUND(J755*H755,2)</f>
        <v>0</v>
      </c>
      <c r="S755" s="93">
        <v>0</v>
      </c>
      <c r="T755" s="93">
        <f>S755*H755</f>
        <v>0</v>
      </c>
      <c r="U755" s="93">
        <v>0</v>
      </c>
      <c r="V755" s="93">
        <f>U755*H755</f>
        <v>0</v>
      </c>
      <c r="W755" s="93">
        <v>0</v>
      </c>
      <c r="X755" s="94">
        <f>W755*H755</f>
        <v>0</v>
      </c>
      <c r="Y755" s="21"/>
      <c r="Z755" s="21"/>
      <c r="AA755" s="21"/>
      <c r="AB755" s="21"/>
      <c r="AC755" s="21"/>
      <c r="AD755" s="21"/>
      <c r="AE755" s="21"/>
      <c r="AR755" s="95" t="s">
        <v>239</v>
      </c>
      <c r="AT755" s="95" t="s">
        <v>164</v>
      </c>
      <c r="AU755" s="95" t="s">
        <v>82</v>
      </c>
      <c r="AY755" s="17" t="s">
        <v>161</v>
      </c>
      <c r="BE755" s="96">
        <f>IF(O755="základní",K755,0)</f>
        <v>0</v>
      </c>
      <c r="BF755" s="96">
        <f>IF(O755="snížená",K755,0)</f>
        <v>0</v>
      </c>
      <c r="BG755" s="96">
        <f>IF(O755="zákl. přenesená",K755,0)</f>
        <v>0</v>
      </c>
      <c r="BH755" s="96">
        <f>IF(O755="sníž. přenesená",K755,0)</f>
        <v>0</v>
      </c>
      <c r="BI755" s="96">
        <f>IF(O755="nulová",K755,0)</f>
        <v>0</v>
      </c>
      <c r="BJ755" s="17" t="s">
        <v>80</v>
      </c>
      <c r="BK755" s="96">
        <f>ROUND(P755*H755,2)</f>
        <v>0</v>
      </c>
      <c r="BL755" s="17" t="s">
        <v>239</v>
      </c>
      <c r="BM755" s="95" t="s">
        <v>1002</v>
      </c>
    </row>
    <row r="756" spans="1:65" s="15" customFormat="1">
      <c r="B756" s="230"/>
      <c r="C756" s="231"/>
      <c r="D756" s="221" t="s">
        <v>169</v>
      </c>
      <c r="E756" s="232" t="s">
        <v>1</v>
      </c>
      <c r="F756" s="233" t="s">
        <v>813</v>
      </c>
      <c r="G756" s="231"/>
      <c r="H756" s="232" t="s">
        <v>1</v>
      </c>
      <c r="I756" s="231"/>
      <c r="J756" s="231"/>
      <c r="K756" s="231"/>
      <c r="M756" s="107"/>
      <c r="N756" s="109"/>
      <c r="O756" s="110"/>
      <c r="P756" s="110"/>
      <c r="Q756" s="110"/>
      <c r="R756" s="110"/>
      <c r="S756" s="110"/>
      <c r="T756" s="110"/>
      <c r="U756" s="110"/>
      <c r="V756" s="110"/>
      <c r="W756" s="110"/>
      <c r="X756" s="111"/>
      <c r="AT756" s="108" t="s">
        <v>169</v>
      </c>
      <c r="AU756" s="108" t="s">
        <v>82</v>
      </c>
      <c r="AV756" s="15" t="s">
        <v>80</v>
      </c>
      <c r="AW756" s="15" t="s">
        <v>4</v>
      </c>
      <c r="AX756" s="15" t="s">
        <v>72</v>
      </c>
      <c r="AY756" s="108" t="s">
        <v>161</v>
      </c>
    </row>
    <row r="757" spans="1:65" s="13" customFormat="1">
      <c r="B757" s="219"/>
      <c r="C757" s="220"/>
      <c r="D757" s="221" t="s">
        <v>169</v>
      </c>
      <c r="E757" s="222" t="s">
        <v>1</v>
      </c>
      <c r="F757" s="223" t="s">
        <v>393</v>
      </c>
      <c r="G757" s="220"/>
      <c r="H757" s="224">
        <v>183.06</v>
      </c>
      <c r="I757" s="220"/>
      <c r="J757" s="220"/>
      <c r="K757" s="220"/>
      <c r="M757" s="97"/>
      <c r="N757" s="99"/>
      <c r="O757" s="100"/>
      <c r="P757" s="100"/>
      <c r="Q757" s="100"/>
      <c r="R757" s="100"/>
      <c r="S757" s="100"/>
      <c r="T757" s="100"/>
      <c r="U757" s="100"/>
      <c r="V757" s="100"/>
      <c r="W757" s="100"/>
      <c r="X757" s="101"/>
      <c r="AT757" s="98" t="s">
        <v>169</v>
      </c>
      <c r="AU757" s="98" t="s">
        <v>82</v>
      </c>
      <c r="AV757" s="13" t="s">
        <v>82</v>
      </c>
      <c r="AW757" s="13" t="s">
        <v>4</v>
      </c>
      <c r="AX757" s="13" t="s">
        <v>72</v>
      </c>
      <c r="AY757" s="98" t="s">
        <v>161</v>
      </c>
    </row>
    <row r="758" spans="1:65" s="13" customFormat="1">
      <c r="B758" s="219"/>
      <c r="C758" s="220"/>
      <c r="D758" s="221" t="s">
        <v>169</v>
      </c>
      <c r="E758" s="222" t="s">
        <v>1</v>
      </c>
      <c r="F758" s="223" t="s">
        <v>394</v>
      </c>
      <c r="G758" s="220"/>
      <c r="H758" s="224">
        <v>-7.7350000000000003</v>
      </c>
      <c r="I758" s="220"/>
      <c r="J758" s="220"/>
      <c r="K758" s="220"/>
      <c r="M758" s="97"/>
      <c r="N758" s="99"/>
      <c r="O758" s="100"/>
      <c r="P758" s="100"/>
      <c r="Q758" s="100"/>
      <c r="R758" s="100"/>
      <c r="S758" s="100"/>
      <c r="T758" s="100"/>
      <c r="U758" s="100"/>
      <c r="V758" s="100"/>
      <c r="W758" s="100"/>
      <c r="X758" s="101"/>
      <c r="AT758" s="98" t="s">
        <v>169</v>
      </c>
      <c r="AU758" s="98" t="s">
        <v>82</v>
      </c>
      <c r="AV758" s="13" t="s">
        <v>82</v>
      </c>
      <c r="AW758" s="13" t="s">
        <v>4</v>
      </c>
      <c r="AX758" s="13" t="s">
        <v>72</v>
      </c>
      <c r="AY758" s="98" t="s">
        <v>161</v>
      </c>
    </row>
    <row r="759" spans="1:65" s="13" customFormat="1">
      <c r="B759" s="219"/>
      <c r="C759" s="220"/>
      <c r="D759" s="221" t="s">
        <v>169</v>
      </c>
      <c r="E759" s="222" t="s">
        <v>1</v>
      </c>
      <c r="F759" s="223" t="s">
        <v>395</v>
      </c>
      <c r="G759" s="220"/>
      <c r="H759" s="224">
        <v>11.96</v>
      </c>
      <c r="I759" s="220"/>
      <c r="J759" s="220"/>
      <c r="K759" s="220"/>
      <c r="M759" s="97"/>
      <c r="N759" s="99"/>
      <c r="O759" s="100"/>
      <c r="P759" s="100"/>
      <c r="Q759" s="100"/>
      <c r="R759" s="100"/>
      <c r="S759" s="100"/>
      <c r="T759" s="100"/>
      <c r="U759" s="100"/>
      <c r="V759" s="100"/>
      <c r="W759" s="100"/>
      <c r="X759" s="101"/>
      <c r="AT759" s="98" t="s">
        <v>169</v>
      </c>
      <c r="AU759" s="98" t="s">
        <v>82</v>
      </c>
      <c r="AV759" s="13" t="s">
        <v>82</v>
      </c>
      <c r="AW759" s="13" t="s">
        <v>4</v>
      </c>
      <c r="AX759" s="13" t="s">
        <v>72</v>
      </c>
      <c r="AY759" s="98" t="s">
        <v>161</v>
      </c>
    </row>
    <row r="760" spans="1:65" s="14" customFormat="1">
      <c r="B760" s="225"/>
      <c r="C760" s="226"/>
      <c r="D760" s="221" t="s">
        <v>169</v>
      </c>
      <c r="E760" s="227" t="s">
        <v>1</v>
      </c>
      <c r="F760" s="228" t="s">
        <v>171</v>
      </c>
      <c r="G760" s="226"/>
      <c r="H760" s="229">
        <v>187.285</v>
      </c>
      <c r="I760" s="226"/>
      <c r="J760" s="226"/>
      <c r="K760" s="226"/>
      <c r="M760" s="102"/>
      <c r="N760" s="104"/>
      <c r="O760" s="105"/>
      <c r="P760" s="105"/>
      <c r="Q760" s="105"/>
      <c r="R760" s="105"/>
      <c r="S760" s="105"/>
      <c r="T760" s="105"/>
      <c r="U760" s="105"/>
      <c r="V760" s="105"/>
      <c r="W760" s="105"/>
      <c r="X760" s="106"/>
      <c r="AT760" s="103" t="s">
        <v>169</v>
      </c>
      <c r="AU760" s="103" t="s">
        <v>82</v>
      </c>
      <c r="AV760" s="14" t="s">
        <v>168</v>
      </c>
      <c r="AW760" s="14" t="s">
        <v>4</v>
      </c>
      <c r="AX760" s="14" t="s">
        <v>80</v>
      </c>
      <c r="AY760" s="103" t="s">
        <v>161</v>
      </c>
    </row>
    <row r="761" spans="1:65" s="2" customFormat="1" ht="37.9" customHeight="1">
      <c r="A761" s="21"/>
      <c r="B761" s="137"/>
      <c r="C761" s="213" t="s">
        <v>1003</v>
      </c>
      <c r="D761" s="213" t="s">
        <v>164</v>
      </c>
      <c r="E761" s="214" t="s">
        <v>1004</v>
      </c>
      <c r="F761" s="215" t="s">
        <v>1005</v>
      </c>
      <c r="G761" s="216" t="s">
        <v>167</v>
      </c>
      <c r="H761" s="217">
        <v>1533.114</v>
      </c>
      <c r="I761" s="123"/>
      <c r="J761" s="123"/>
      <c r="K761" s="218">
        <f>ROUND(P761*H761,2)</f>
        <v>0</v>
      </c>
      <c r="L761" s="89"/>
      <c r="M761" s="22"/>
      <c r="N761" s="90" t="s">
        <v>1</v>
      </c>
      <c r="O761" s="91" t="s">
        <v>35</v>
      </c>
      <c r="P761" s="92">
        <f>I761+J761</f>
        <v>0</v>
      </c>
      <c r="Q761" s="92">
        <f>ROUND(I761*H761,2)</f>
        <v>0</v>
      </c>
      <c r="R761" s="92">
        <f>ROUND(J761*H761,2)</f>
        <v>0</v>
      </c>
      <c r="S761" s="93">
        <v>0</v>
      </c>
      <c r="T761" s="93">
        <f>S761*H761</f>
        <v>0</v>
      </c>
      <c r="U761" s="93">
        <v>0</v>
      </c>
      <c r="V761" s="93">
        <f>U761*H761</f>
        <v>0</v>
      </c>
      <c r="W761" s="93">
        <v>0</v>
      </c>
      <c r="X761" s="94">
        <f>W761*H761</f>
        <v>0</v>
      </c>
      <c r="Y761" s="21"/>
      <c r="Z761" s="21"/>
      <c r="AA761" s="21"/>
      <c r="AB761" s="21"/>
      <c r="AC761" s="21"/>
      <c r="AD761" s="21"/>
      <c r="AE761" s="21"/>
      <c r="AR761" s="95" t="s">
        <v>239</v>
      </c>
      <c r="AT761" s="95" t="s">
        <v>164</v>
      </c>
      <c r="AU761" s="95" t="s">
        <v>82</v>
      </c>
      <c r="AY761" s="17" t="s">
        <v>161</v>
      </c>
      <c r="BE761" s="96">
        <f>IF(O761="základní",K761,0)</f>
        <v>0</v>
      </c>
      <c r="BF761" s="96">
        <f>IF(O761="snížená",K761,0)</f>
        <v>0</v>
      </c>
      <c r="BG761" s="96">
        <f>IF(O761="zákl. přenesená",K761,0)</f>
        <v>0</v>
      </c>
      <c r="BH761" s="96">
        <f>IF(O761="sníž. přenesená",K761,0)</f>
        <v>0</v>
      </c>
      <c r="BI761" s="96">
        <f>IF(O761="nulová",K761,0)</f>
        <v>0</v>
      </c>
      <c r="BJ761" s="17" t="s">
        <v>80</v>
      </c>
      <c r="BK761" s="96">
        <f>ROUND(P761*H761,2)</f>
        <v>0</v>
      </c>
      <c r="BL761" s="17" t="s">
        <v>239</v>
      </c>
      <c r="BM761" s="95" t="s">
        <v>1006</v>
      </c>
    </row>
    <row r="762" spans="1:65" s="15" customFormat="1" ht="22.5">
      <c r="B762" s="230"/>
      <c r="C762" s="231"/>
      <c r="D762" s="221" t="s">
        <v>169</v>
      </c>
      <c r="E762" s="232" t="s">
        <v>1</v>
      </c>
      <c r="F762" s="233" t="s">
        <v>1007</v>
      </c>
      <c r="G762" s="231"/>
      <c r="H762" s="232" t="s">
        <v>1</v>
      </c>
      <c r="I762" s="231"/>
      <c r="J762" s="231"/>
      <c r="K762" s="231"/>
      <c r="M762" s="107"/>
      <c r="N762" s="109"/>
      <c r="O762" s="110"/>
      <c r="P762" s="110"/>
      <c r="Q762" s="110"/>
      <c r="R762" s="110"/>
      <c r="S762" s="110"/>
      <c r="T762" s="110"/>
      <c r="U762" s="110"/>
      <c r="V762" s="110"/>
      <c r="W762" s="110"/>
      <c r="X762" s="111"/>
      <c r="AT762" s="108" t="s">
        <v>169</v>
      </c>
      <c r="AU762" s="108" t="s">
        <v>82</v>
      </c>
      <c r="AV762" s="15" t="s">
        <v>80</v>
      </c>
      <c r="AW762" s="15" t="s">
        <v>4</v>
      </c>
      <c r="AX762" s="15" t="s">
        <v>72</v>
      </c>
      <c r="AY762" s="108" t="s">
        <v>161</v>
      </c>
    </row>
    <row r="763" spans="1:65" s="13" customFormat="1">
      <c r="B763" s="219"/>
      <c r="C763" s="220"/>
      <c r="D763" s="221" t="s">
        <v>169</v>
      </c>
      <c r="E763" s="222" t="s">
        <v>1</v>
      </c>
      <c r="F763" s="223" t="s">
        <v>1008</v>
      </c>
      <c r="G763" s="220"/>
      <c r="H763" s="224">
        <v>1533.114</v>
      </c>
      <c r="I763" s="220"/>
      <c r="J763" s="220"/>
      <c r="K763" s="220"/>
      <c r="M763" s="97"/>
      <c r="N763" s="99"/>
      <c r="O763" s="100"/>
      <c r="P763" s="100"/>
      <c r="Q763" s="100"/>
      <c r="R763" s="100"/>
      <c r="S763" s="100"/>
      <c r="T763" s="100"/>
      <c r="U763" s="100"/>
      <c r="V763" s="100"/>
      <c r="W763" s="100"/>
      <c r="X763" s="101"/>
      <c r="AT763" s="98" t="s">
        <v>169</v>
      </c>
      <c r="AU763" s="98" t="s">
        <v>82</v>
      </c>
      <c r="AV763" s="13" t="s">
        <v>82</v>
      </c>
      <c r="AW763" s="13" t="s">
        <v>4</v>
      </c>
      <c r="AX763" s="13" t="s">
        <v>72</v>
      </c>
      <c r="AY763" s="98" t="s">
        <v>161</v>
      </c>
    </row>
    <row r="764" spans="1:65" s="14" customFormat="1">
      <c r="B764" s="225"/>
      <c r="C764" s="226"/>
      <c r="D764" s="221" t="s">
        <v>169</v>
      </c>
      <c r="E764" s="227" t="s">
        <v>1</v>
      </c>
      <c r="F764" s="228" t="s">
        <v>171</v>
      </c>
      <c r="G764" s="226"/>
      <c r="H764" s="229">
        <v>1533.114</v>
      </c>
      <c r="I764" s="226"/>
      <c r="J764" s="226"/>
      <c r="K764" s="226"/>
      <c r="M764" s="102"/>
      <c r="N764" s="104"/>
      <c r="O764" s="105"/>
      <c r="P764" s="105"/>
      <c r="Q764" s="105"/>
      <c r="R764" s="105"/>
      <c r="S764" s="105"/>
      <c r="T764" s="105"/>
      <c r="U764" s="105"/>
      <c r="V764" s="105"/>
      <c r="W764" s="105"/>
      <c r="X764" s="106"/>
      <c r="AT764" s="103" t="s">
        <v>169</v>
      </c>
      <c r="AU764" s="103" t="s">
        <v>82</v>
      </c>
      <c r="AV764" s="14" t="s">
        <v>168</v>
      </c>
      <c r="AW764" s="14" t="s">
        <v>4</v>
      </c>
      <c r="AX764" s="14" t="s">
        <v>80</v>
      </c>
      <c r="AY764" s="103" t="s">
        <v>161</v>
      </c>
    </row>
    <row r="765" spans="1:65" s="2" customFormat="1" ht="37.9" customHeight="1">
      <c r="A765" s="21"/>
      <c r="B765" s="137"/>
      <c r="C765" s="213" t="s">
        <v>733</v>
      </c>
      <c r="D765" s="213" t="s">
        <v>164</v>
      </c>
      <c r="E765" s="214" t="s">
        <v>1009</v>
      </c>
      <c r="F765" s="215" t="s">
        <v>1010</v>
      </c>
      <c r="G765" s="216" t="s">
        <v>167</v>
      </c>
      <c r="H765" s="217">
        <v>1533.114</v>
      </c>
      <c r="I765" s="123"/>
      <c r="J765" s="123"/>
      <c r="K765" s="218">
        <f>ROUND(P765*H765,2)</f>
        <v>0</v>
      </c>
      <c r="L765" s="89"/>
      <c r="M765" s="22"/>
      <c r="N765" s="90" t="s">
        <v>1</v>
      </c>
      <c r="O765" s="91" t="s">
        <v>35</v>
      </c>
      <c r="P765" s="92">
        <f>I765+J765</f>
        <v>0</v>
      </c>
      <c r="Q765" s="92">
        <f>ROUND(I765*H765,2)</f>
        <v>0</v>
      </c>
      <c r="R765" s="92">
        <f>ROUND(J765*H765,2)</f>
        <v>0</v>
      </c>
      <c r="S765" s="93">
        <v>0</v>
      </c>
      <c r="T765" s="93">
        <f>S765*H765</f>
        <v>0</v>
      </c>
      <c r="U765" s="93">
        <v>0</v>
      </c>
      <c r="V765" s="93">
        <f>U765*H765</f>
        <v>0</v>
      </c>
      <c r="W765" s="93">
        <v>0</v>
      </c>
      <c r="X765" s="94">
        <f>W765*H765</f>
        <v>0</v>
      </c>
      <c r="Y765" s="21"/>
      <c r="Z765" s="21"/>
      <c r="AA765" s="21"/>
      <c r="AB765" s="21"/>
      <c r="AC765" s="21"/>
      <c r="AD765" s="21"/>
      <c r="AE765" s="21"/>
      <c r="AR765" s="95" t="s">
        <v>239</v>
      </c>
      <c r="AT765" s="95" t="s">
        <v>164</v>
      </c>
      <c r="AU765" s="95" t="s">
        <v>82</v>
      </c>
      <c r="AY765" s="17" t="s">
        <v>161</v>
      </c>
      <c r="BE765" s="96">
        <f>IF(O765="základní",K765,0)</f>
        <v>0</v>
      </c>
      <c r="BF765" s="96">
        <f>IF(O765="snížená",K765,0)</f>
        <v>0</v>
      </c>
      <c r="BG765" s="96">
        <f>IF(O765="zákl. přenesená",K765,0)</f>
        <v>0</v>
      </c>
      <c r="BH765" s="96">
        <f>IF(O765="sníž. přenesená",K765,0)</f>
        <v>0</v>
      </c>
      <c r="BI765" s="96">
        <f>IF(O765="nulová",K765,0)</f>
        <v>0</v>
      </c>
      <c r="BJ765" s="17" t="s">
        <v>80</v>
      </c>
      <c r="BK765" s="96">
        <f>ROUND(P765*H765,2)</f>
        <v>0</v>
      </c>
      <c r="BL765" s="17" t="s">
        <v>239</v>
      </c>
      <c r="BM765" s="95" t="s">
        <v>1011</v>
      </c>
    </row>
    <row r="766" spans="1:65" s="15" customFormat="1" ht="22.5">
      <c r="B766" s="230"/>
      <c r="C766" s="231"/>
      <c r="D766" s="221" t="s">
        <v>169</v>
      </c>
      <c r="E766" s="232" t="s">
        <v>1</v>
      </c>
      <c r="F766" s="233" t="s">
        <v>1007</v>
      </c>
      <c r="G766" s="231"/>
      <c r="H766" s="232" t="s">
        <v>1</v>
      </c>
      <c r="I766" s="231"/>
      <c r="J766" s="231"/>
      <c r="K766" s="231"/>
      <c r="M766" s="107"/>
      <c r="N766" s="109"/>
      <c r="O766" s="110"/>
      <c r="P766" s="110"/>
      <c r="Q766" s="110"/>
      <c r="R766" s="110"/>
      <c r="S766" s="110"/>
      <c r="T766" s="110"/>
      <c r="U766" s="110"/>
      <c r="V766" s="110"/>
      <c r="W766" s="110"/>
      <c r="X766" s="111"/>
      <c r="AT766" s="108" t="s">
        <v>169</v>
      </c>
      <c r="AU766" s="108" t="s">
        <v>82</v>
      </c>
      <c r="AV766" s="15" t="s">
        <v>80</v>
      </c>
      <c r="AW766" s="15" t="s">
        <v>4</v>
      </c>
      <c r="AX766" s="15" t="s">
        <v>72</v>
      </c>
      <c r="AY766" s="108" t="s">
        <v>161</v>
      </c>
    </row>
    <row r="767" spans="1:65" s="13" customFormat="1">
      <c r="B767" s="219"/>
      <c r="C767" s="220"/>
      <c r="D767" s="221" t="s">
        <v>169</v>
      </c>
      <c r="E767" s="222" t="s">
        <v>1</v>
      </c>
      <c r="F767" s="223" t="s">
        <v>1008</v>
      </c>
      <c r="G767" s="220"/>
      <c r="H767" s="224">
        <v>1533.114</v>
      </c>
      <c r="I767" s="220"/>
      <c r="J767" s="220"/>
      <c r="K767" s="220"/>
      <c r="M767" s="97"/>
      <c r="N767" s="99"/>
      <c r="O767" s="100"/>
      <c r="P767" s="100"/>
      <c r="Q767" s="100"/>
      <c r="R767" s="100"/>
      <c r="S767" s="100"/>
      <c r="T767" s="100"/>
      <c r="U767" s="100"/>
      <c r="V767" s="100"/>
      <c r="W767" s="100"/>
      <c r="X767" s="101"/>
      <c r="AT767" s="98" t="s">
        <v>169</v>
      </c>
      <c r="AU767" s="98" t="s">
        <v>82</v>
      </c>
      <c r="AV767" s="13" t="s">
        <v>82</v>
      </c>
      <c r="AW767" s="13" t="s">
        <v>4</v>
      </c>
      <c r="AX767" s="13" t="s">
        <v>72</v>
      </c>
      <c r="AY767" s="98" t="s">
        <v>161</v>
      </c>
    </row>
    <row r="768" spans="1:65" s="14" customFormat="1">
      <c r="B768" s="225"/>
      <c r="C768" s="226"/>
      <c r="D768" s="221" t="s">
        <v>169</v>
      </c>
      <c r="E768" s="227" t="s">
        <v>1</v>
      </c>
      <c r="F768" s="228" t="s">
        <v>171</v>
      </c>
      <c r="G768" s="226"/>
      <c r="H768" s="229">
        <v>1533.114</v>
      </c>
      <c r="I768" s="226"/>
      <c r="J768" s="226"/>
      <c r="K768" s="226"/>
      <c r="M768" s="102"/>
      <c r="N768" s="104"/>
      <c r="O768" s="105"/>
      <c r="P768" s="105"/>
      <c r="Q768" s="105"/>
      <c r="R768" s="105"/>
      <c r="S768" s="105"/>
      <c r="T768" s="105"/>
      <c r="U768" s="105"/>
      <c r="V768" s="105"/>
      <c r="W768" s="105"/>
      <c r="X768" s="106"/>
      <c r="AT768" s="103" t="s">
        <v>169</v>
      </c>
      <c r="AU768" s="103" t="s">
        <v>82</v>
      </c>
      <c r="AV768" s="14" t="s">
        <v>168</v>
      </c>
      <c r="AW768" s="14" t="s">
        <v>4</v>
      </c>
      <c r="AX768" s="14" t="s">
        <v>80</v>
      </c>
      <c r="AY768" s="103" t="s">
        <v>161</v>
      </c>
    </row>
    <row r="769" spans="1:65" s="2" customFormat="1" ht="37.9" customHeight="1">
      <c r="A769" s="21"/>
      <c r="B769" s="137"/>
      <c r="C769" s="213" t="s">
        <v>1012</v>
      </c>
      <c r="D769" s="213" t="s">
        <v>164</v>
      </c>
      <c r="E769" s="214" t="s">
        <v>1013</v>
      </c>
      <c r="F769" s="215" t="s">
        <v>1014</v>
      </c>
      <c r="G769" s="216" t="s">
        <v>167</v>
      </c>
      <c r="H769" s="217">
        <v>1533.114</v>
      </c>
      <c r="I769" s="123"/>
      <c r="J769" s="123"/>
      <c r="K769" s="218">
        <f>ROUND(P769*H769,2)</f>
        <v>0</v>
      </c>
      <c r="L769" s="89"/>
      <c r="M769" s="22"/>
      <c r="N769" s="90" t="s">
        <v>1</v>
      </c>
      <c r="O769" s="91" t="s">
        <v>35</v>
      </c>
      <c r="P769" s="92">
        <f>I769+J769</f>
        <v>0</v>
      </c>
      <c r="Q769" s="92">
        <f>ROUND(I769*H769,2)</f>
        <v>0</v>
      </c>
      <c r="R769" s="92">
        <f>ROUND(J769*H769,2)</f>
        <v>0</v>
      </c>
      <c r="S769" s="93">
        <v>0</v>
      </c>
      <c r="T769" s="93">
        <f>S769*H769</f>
        <v>0</v>
      </c>
      <c r="U769" s="93">
        <v>0</v>
      </c>
      <c r="V769" s="93">
        <f>U769*H769</f>
        <v>0</v>
      </c>
      <c r="W769" s="93">
        <v>0</v>
      </c>
      <c r="X769" s="94">
        <f>W769*H769</f>
        <v>0</v>
      </c>
      <c r="Y769" s="21"/>
      <c r="Z769" s="21"/>
      <c r="AA769" s="21"/>
      <c r="AB769" s="21"/>
      <c r="AC769" s="21"/>
      <c r="AD769" s="21"/>
      <c r="AE769" s="21"/>
      <c r="AR769" s="95" t="s">
        <v>239</v>
      </c>
      <c r="AT769" s="95" t="s">
        <v>164</v>
      </c>
      <c r="AU769" s="95" t="s">
        <v>82</v>
      </c>
      <c r="AY769" s="17" t="s">
        <v>161</v>
      </c>
      <c r="BE769" s="96">
        <f>IF(O769="základní",K769,0)</f>
        <v>0</v>
      </c>
      <c r="BF769" s="96">
        <f>IF(O769="snížená",K769,0)</f>
        <v>0</v>
      </c>
      <c r="BG769" s="96">
        <f>IF(O769="zákl. přenesená",K769,0)</f>
        <v>0</v>
      </c>
      <c r="BH769" s="96">
        <f>IF(O769="sníž. přenesená",K769,0)</f>
        <v>0</v>
      </c>
      <c r="BI769" s="96">
        <f>IF(O769="nulová",K769,0)</f>
        <v>0</v>
      </c>
      <c r="BJ769" s="17" t="s">
        <v>80</v>
      </c>
      <c r="BK769" s="96">
        <f>ROUND(P769*H769,2)</f>
        <v>0</v>
      </c>
      <c r="BL769" s="17" t="s">
        <v>239</v>
      </c>
      <c r="BM769" s="95" t="s">
        <v>1015</v>
      </c>
    </row>
    <row r="770" spans="1:65" s="15" customFormat="1" ht="22.5">
      <c r="B770" s="230"/>
      <c r="C770" s="231"/>
      <c r="D770" s="221" t="s">
        <v>169</v>
      </c>
      <c r="E770" s="232" t="s">
        <v>1</v>
      </c>
      <c r="F770" s="233" t="s">
        <v>1007</v>
      </c>
      <c r="G770" s="231"/>
      <c r="H770" s="232" t="s">
        <v>1</v>
      </c>
      <c r="I770" s="231"/>
      <c r="J770" s="231"/>
      <c r="K770" s="231"/>
      <c r="M770" s="107"/>
      <c r="N770" s="109"/>
      <c r="O770" s="110"/>
      <c r="P770" s="110"/>
      <c r="Q770" s="110"/>
      <c r="R770" s="110"/>
      <c r="S770" s="110"/>
      <c r="T770" s="110"/>
      <c r="U770" s="110"/>
      <c r="V770" s="110"/>
      <c r="W770" s="110"/>
      <c r="X770" s="111"/>
      <c r="AT770" s="108" t="s">
        <v>169</v>
      </c>
      <c r="AU770" s="108" t="s">
        <v>82</v>
      </c>
      <c r="AV770" s="15" t="s">
        <v>80</v>
      </c>
      <c r="AW770" s="15" t="s">
        <v>4</v>
      </c>
      <c r="AX770" s="15" t="s">
        <v>72</v>
      </c>
      <c r="AY770" s="108" t="s">
        <v>161</v>
      </c>
    </row>
    <row r="771" spans="1:65" s="13" customFormat="1">
      <c r="B771" s="219"/>
      <c r="C771" s="220"/>
      <c r="D771" s="221" t="s">
        <v>169</v>
      </c>
      <c r="E771" s="222" t="s">
        <v>1</v>
      </c>
      <c r="F771" s="223" t="s">
        <v>1008</v>
      </c>
      <c r="G771" s="220"/>
      <c r="H771" s="224">
        <v>1533.114</v>
      </c>
      <c r="I771" s="220"/>
      <c r="J771" s="220"/>
      <c r="K771" s="220"/>
      <c r="M771" s="97"/>
      <c r="N771" s="99"/>
      <c r="O771" s="100"/>
      <c r="P771" s="100"/>
      <c r="Q771" s="100"/>
      <c r="R771" s="100"/>
      <c r="S771" s="100"/>
      <c r="T771" s="100"/>
      <c r="U771" s="100"/>
      <c r="V771" s="100"/>
      <c r="W771" s="100"/>
      <c r="X771" s="101"/>
      <c r="AT771" s="98" t="s">
        <v>169</v>
      </c>
      <c r="AU771" s="98" t="s">
        <v>82</v>
      </c>
      <c r="AV771" s="13" t="s">
        <v>82</v>
      </c>
      <c r="AW771" s="13" t="s">
        <v>4</v>
      </c>
      <c r="AX771" s="13" t="s">
        <v>72</v>
      </c>
      <c r="AY771" s="98" t="s">
        <v>161</v>
      </c>
    </row>
    <row r="772" spans="1:65" s="14" customFormat="1">
      <c r="B772" s="225"/>
      <c r="C772" s="226"/>
      <c r="D772" s="221" t="s">
        <v>169</v>
      </c>
      <c r="E772" s="227" t="s">
        <v>1</v>
      </c>
      <c r="F772" s="228" t="s">
        <v>171</v>
      </c>
      <c r="G772" s="226"/>
      <c r="H772" s="229">
        <v>1533.114</v>
      </c>
      <c r="I772" s="226"/>
      <c r="J772" s="226"/>
      <c r="K772" s="226"/>
      <c r="M772" s="102"/>
      <c r="N772" s="112"/>
      <c r="O772" s="113"/>
      <c r="P772" s="113"/>
      <c r="Q772" s="113"/>
      <c r="R772" s="113"/>
      <c r="S772" s="113"/>
      <c r="T772" s="113"/>
      <c r="U772" s="113"/>
      <c r="V772" s="113"/>
      <c r="W772" s="113"/>
      <c r="X772" s="114"/>
      <c r="AT772" s="103" t="s">
        <v>169</v>
      </c>
      <c r="AU772" s="103" t="s">
        <v>82</v>
      </c>
      <c r="AV772" s="14" t="s">
        <v>168</v>
      </c>
      <c r="AW772" s="14" t="s">
        <v>4</v>
      </c>
      <c r="AX772" s="14" t="s">
        <v>80</v>
      </c>
      <c r="AY772" s="103" t="s">
        <v>161</v>
      </c>
    </row>
    <row r="773" spans="1:65" s="2" customFormat="1" ht="6.95" customHeight="1">
      <c r="A773" s="21"/>
      <c r="B773" s="153"/>
      <c r="C773" s="154"/>
      <c r="D773" s="154"/>
      <c r="E773" s="154"/>
      <c r="F773" s="154"/>
      <c r="G773" s="154"/>
      <c r="H773" s="154"/>
      <c r="I773" s="154"/>
      <c r="J773" s="154"/>
      <c r="K773" s="154"/>
      <c r="L773" s="29"/>
      <c r="M773" s="22"/>
      <c r="N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</row>
  </sheetData>
  <sheetProtection password="C68A" sheet="1" objects="1" scenarios="1" selectLockedCells="1"/>
  <autoFilter ref="C131:L772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1016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1017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79" t="str">
        <f>E7</f>
        <v>Rekonstrukce historické budovy krematoria Nymburk 25.10.2024</v>
      </c>
      <c r="F112" s="280"/>
      <c r="G112" s="280"/>
      <c r="H112" s="280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60" t="str">
        <f>E9</f>
        <v>SO 201 - Bourací práce</v>
      </c>
      <c r="F114" s="278"/>
      <c r="G114" s="278"/>
      <c r="H114" s="27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1018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1019</v>
      </c>
      <c r="F128" s="215" t="s">
        <v>1020</v>
      </c>
      <c r="G128" s="216" t="s">
        <v>167</v>
      </c>
      <c r="H128" s="217">
        <v>189.4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1021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1022</v>
      </c>
      <c r="F131" s="215" t="s">
        <v>1023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1024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1025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1026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1027</v>
      </c>
      <c r="F137" s="215" t="s">
        <v>1028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1029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1030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1031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1032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1033</v>
      </c>
      <c r="F144" s="215" t="s">
        <v>1034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1035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1036</v>
      </c>
      <c r="F147" s="215" t="s">
        <v>1037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1038</v>
      </c>
      <c r="F148" s="215" t="s">
        <v>1039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1040</v>
      </c>
      <c r="F149" s="215" t="s">
        <v>1041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1042</v>
      </c>
      <c r="F150" s="215" t="s">
        <v>1043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1044</v>
      </c>
      <c r="F151" s="215" t="s">
        <v>1045</v>
      </c>
      <c r="G151" s="216" t="s">
        <v>346</v>
      </c>
      <c r="H151" s="217">
        <v>10</v>
      </c>
      <c r="I151" s="218">
        <v>0</v>
      </c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1046</v>
      </c>
      <c r="F152" s="215" t="s">
        <v>1047</v>
      </c>
      <c r="G152" s="216" t="s">
        <v>346</v>
      </c>
      <c r="H152" s="217">
        <v>7.5</v>
      </c>
      <c r="I152" s="218">
        <v>0</v>
      </c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1048</v>
      </c>
      <c r="F153" s="215" t="s">
        <v>1049</v>
      </c>
      <c r="G153" s="216" t="s">
        <v>346</v>
      </c>
      <c r="H153" s="217">
        <v>2</v>
      </c>
      <c r="I153" s="218">
        <v>0</v>
      </c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1050</v>
      </c>
      <c r="F154" s="215" t="s">
        <v>1051</v>
      </c>
      <c r="G154" s="216" t="s">
        <v>346</v>
      </c>
      <c r="H154" s="217">
        <v>550</v>
      </c>
      <c r="I154" s="218">
        <v>0</v>
      </c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1052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1053</v>
      </c>
      <c r="F157" s="215" t="s">
        <v>1054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1055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1056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1057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1058</v>
      </c>
      <c r="F166" s="215" t="s">
        <v>1059</v>
      </c>
      <c r="G166" s="216" t="s">
        <v>1742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1060</v>
      </c>
      <c r="F167" s="215" t="s">
        <v>1061</v>
      </c>
      <c r="G167" s="216" t="s">
        <v>1742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1062</v>
      </c>
      <c r="F168" s="215" t="s">
        <v>1063</v>
      </c>
      <c r="G168" s="216" t="s">
        <v>1742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1064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1065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1066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1067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1068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1069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1070</v>
      </c>
      <c r="F186" s="215" t="s">
        <v>1071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1072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1073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1074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1075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1076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679</v>
      </c>
      <c r="F195" s="211" t="s">
        <v>680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682</v>
      </c>
      <c r="F196" s="215" t="s">
        <v>683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1077</v>
      </c>
      <c r="F198" s="211" t="s">
        <v>1078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1079</v>
      </c>
      <c r="F199" s="215" t="s">
        <v>1080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1081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1082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1083</v>
      </c>
      <c r="F204" s="215" t="s">
        <v>1084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1085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1086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1087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1088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1089</v>
      </c>
      <c r="F211" s="215" t="s">
        <v>1090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1085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1086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1091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1092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M477"/>
  <sheetViews>
    <sheetView showGridLines="0" tabSelected="1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1093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ROUND((SUM(BE129:BE476)),  2)</f>
        <v>0</v>
      </c>
      <c r="G35" s="138"/>
      <c r="H35" s="138"/>
      <c r="I35" s="178">
        <v>0.21</v>
      </c>
      <c r="J35" s="138"/>
      <c r="K35" s="173">
        <f>ROUND(((SUM(BE129:BE476))*I35),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ROUND((SUM(BF129:BF476)),  2)</f>
        <v>0</v>
      </c>
      <c r="G36" s="138"/>
      <c r="H36" s="138"/>
      <c r="I36" s="178">
        <v>0.12</v>
      </c>
      <c r="J36" s="138"/>
      <c r="K36" s="173">
        <f>ROUND(((SUM(BF129:BF476))*I36),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1017</v>
      </c>
      <c r="E106" s="199"/>
      <c r="F106" s="199"/>
      <c r="G106" s="199"/>
      <c r="H106" s="199"/>
      <c r="I106" s="200">
        <f>Q329</f>
        <v>0</v>
      </c>
      <c r="J106" s="200">
        <f>R329</f>
        <v>0</v>
      </c>
      <c r="K106" s="200">
        <f>K329</f>
        <v>0</v>
      </c>
      <c r="M106" s="72"/>
    </row>
    <row r="107" spans="1:31" s="10" customFormat="1" ht="19.899999999999999" customHeight="1">
      <c r="B107" s="196"/>
      <c r="C107" s="197"/>
      <c r="D107" s="198" t="s">
        <v>1094</v>
      </c>
      <c r="E107" s="199"/>
      <c r="F107" s="199"/>
      <c r="G107" s="199"/>
      <c r="H107" s="199"/>
      <c r="I107" s="200">
        <f>Q399</f>
        <v>0</v>
      </c>
      <c r="J107" s="200">
        <f>R399</f>
        <v>0</v>
      </c>
      <c r="K107" s="200">
        <f>K399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Q435</f>
        <v>0</v>
      </c>
      <c r="J108" s="200">
        <f>R435</f>
        <v>0</v>
      </c>
      <c r="K108" s="200">
        <f>K435</f>
        <v>0</v>
      </c>
      <c r="M108" s="72"/>
    </row>
    <row r="109" spans="1:31" s="10" customFormat="1" ht="19.899999999999999" customHeight="1">
      <c r="B109" s="196"/>
      <c r="C109" s="197"/>
      <c r="D109" s="198" t="s">
        <v>1095</v>
      </c>
      <c r="E109" s="199"/>
      <c r="F109" s="199"/>
      <c r="G109" s="199"/>
      <c r="H109" s="199"/>
      <c r="I109" s="200">
        <f>Q464</f>
        <v>0</v>
      </c>
      <c r="J109" s="200">
        <f>R464</f>
        <v>0</v>
      </c>
      <c r="K109" s="200">
        <f>K464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79" t="str">
        <f>E7</f>
        <v>Rekonstrukce historické budovy krematoria Nymburk 25.10.2024</v>
      </c>
      <c r="F119" s="280"/>
      <c r="G119" s="280"/>
      <c r="H119" s="280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60" t="str">
        <f>E9</f>
        <v>SO 202 - Stavební část</v>
      </c>
      <c r="F121" s="278"/>
      <c r="G121" s="278"/>
      <c r="H121" s="27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1096</v>
      </c>
      <c r="F132" s="215" t="s">
        <v>1097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1098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1099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1100</v>
      </c>
      <c r="F137" s="215" t="s">
        <v>1101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1102</v>
      </c>
      <c r="F138" s="215" t="s">
        <v>1103</v>
      </c>
      <c r="G138" s="216" t="s">
        <v>282</v>
      </c>
      <c r="H138" s="217">
        <v>4.2999999999999997E-2</v>
      </c>
      <c r="I138" s="240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1104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1105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548</v>
      </c>
      <c r="E142" s="236" t="s">
        <v>1106</v>
      </c>
      <c r="F142" s="237" t="s">
        <v>1107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548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1108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1109</v>
      </c>
      <c r="F145" s="215" t="s">
        <v>1110</v>
      </c>
      <c r="G145" s="216" t="s">
        <v>282</v>
      </c>
      <c r="H145" s="217">
        <v>0.104</v>
      </c>
      <c r="I145" s="240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1111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1112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548</v>
      </c>
      <c r="E149" s="236" t="s">
        <v>1113</v>
      </c>
      <c r="F149" s="237" t="s">
        <v>1114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1115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1116</v>
      </c>
      <c r="F152" s="215" t="s">
        <v>1117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1118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1119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1120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1121</v>
      </c>
      <c r="F157" s="215" t="s">
        <v>1122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1123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1124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1125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1126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1127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1128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1129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1126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1130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1131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1132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1133</v>
      </c>
      <c r="F171" s="215" t="s">
        <v>1134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1135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1136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1137</v>
      </c>
      <c r="F175" s="215" t="s">
        <v>1138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1139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1140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579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1141</v>
      </c>
      <c r="F180" s="215" t="s">
        <v>1142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1143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1144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1145</v>
      </c>
      <c r="F184" s="215" t="s">
        <v>1146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1147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1148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1149</v>
      </c>
      <c r="F188" s="215" t="s">
        <v>1150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1151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1152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1153</v>
      </c>
      <c r="F192" s="215" t="s">
        <v>1154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1155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1156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1157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1158</v>
      </c>
      <c r="F197" s="215" t="s">
        <v>1159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1160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1161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1092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1162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1163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1164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1165</v>
      </c>
      <c r="F205" s="215" t="s">
        <v>1166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1167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1168</v>
      </c>
      <c r="F209" s="215" t="s">
        <v>1169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1170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1171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1172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1056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1057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1173</v>
      </c>
      <c r="F216" s="215" t="s">
        <v>1174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1155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1156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1157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1175</v>
      </c>
      <c r="F221" s="215" t="s">
        <v>1176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1147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1148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1177</v>
      </c>
      <c r="F225" s="215" t="s">
        <v>1178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1179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1180</v>
      </c>
      <c r="F228" s="215" t="s">
        <v>1181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1031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1182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1183</v>
      </c>
      <c r="F232" s="215" t="s">
        <v>1184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548</v>
      </c>
      <c r="E233" s="236" t="s">
        <v>1185</v>
      </c>
      <c r="F233" s="237" t="s">
        <v>1186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548</v>
      </c>
      <c r="E234" s="236" t="s">
        <v>1187</v>
      </c>
      <c r="F234" s="237" t="s">
        <v>1188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1189</v>
      </c>
      <c r="F235" s="215" t="s">
        <v>1190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548</v>
      </c>
      <c r="E236" s="236" t="s">
        <v>1191</v>
      </c>
      <c r="F236" s="237" t="s">
        <v>1192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1193</v>
      </c>
      <c r="F237" s="215" t="s">
        <v>1194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1160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1161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1092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1162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1163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1164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1195</v>
      </c>
      <c r="F245" s="215" t="s">
        <v>1196</v>
      </c>
      <c r="G245" s="216" t="s">
        <v>1742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1197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1198</v>
      </c>
      <c r="F249" s="215" t="s">
        <v>1199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1160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1161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1092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1162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1163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1164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1200</v>
      </c>
      <c r="F257" s="215" t="s">
        <v>1201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1160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1161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1092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1162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1163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1164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1202</v>
      </c>
      <c r="F265" s="215" t="s">
        <v>1203</v>
      </c>
      <c r="G265" s="216" t="s">
        <v>1742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1204</v>
      </c>
      <c r="F267" s="215" t="s">
        <v>1205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1206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1160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1207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1208</v>
      </c>
      <c r="F272" s="215" t="s">
        <v>1209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1210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1211</v>
      </c>
      <c r="F275" s="215" t="s">
        <v>1212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1213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1214</v>
      </c>
      <c r="F279" s="215" t="s">
        <v>1215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1213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1216</v>
      </c>
      <c r="F282" s="215" t="s">
        <v>1217</v>
      </c>
      <c r="G282" s="216" t="s">
        <v>2331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679</v>
      </c>
      <c r="F283" s="211" t="s">
        <v>680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682</v>
      </c>
      <c r="F284" s="215" t="s">
        <v>683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Q286+Q291+Q320+Q329+Q399+Q435+Q464</f>
        <v>0</v>
      </c>
      <c r="R285" s="84">
        <f>R286+R291+R320+R329+R399+R435+R464</f>
        <v>0</v>
      </c>
      <c r="S285" s="83"/>
      <c r="T285" s="85">
        <f>T286+T291+T320+T329+T399+T435+T464</f>
        <v>0</v>
      </c>
      <c r="U285" s="83"/>
      <c r="V285" s="85">
        <f>V286+V291+V320+V329+V399+V435+V464</f>
        <v>0</v>
      </c>
      <c r="W285" s="83"/>
      <c r="X285" s="86">
        <f>X286+X291+X320+X329+X399+X435+X464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BK286+BK291+BK320+BK329+BK399+BK435+BK464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798</v>
      </c>
      <c r="F286" s="211" t="s">
        <v>799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1218</v>
      </c>
      <c r="F287" s="215" t="s">
        <v>2332</v>
      </c>
      <c r="G287" s="216" t="s">
        <v>2319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1219</v>
      </c>
      <c r="F288" s="215" t="s">
        <v>2333</v>
      </c>
      <c r="G288" s="216" t="s">
        <v>2319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1220</v>
      </c>
      <c r="F289" s="215" t="s">
        <v>2334</v>
      </c>
      <c r="G289" s="216" t="s">
        <v>2331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807</v>
      </c>
      <c r="F290" s="215" t="s">
        <v>808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1221</v>
      </c>
      <c r="F292" s="215" t="s">
        <v>1222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1223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1224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1056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1018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1225</v>
      </c>
      <c r="F298" s="215" t="s">
        <v>1226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1227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1228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1229</v>
      </c>
      <c r="F302" s="215" t="s">
        <v>1230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1231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1232</v>
      </c>
      <c r="F305" s="215" t="s">
        <v>1233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1056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1018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548</v>
      </c>
      <c r="E309" s="236" t="s">
        <v>1234</v>
      </c>
      <c r="F309" s="237" t="s">
        <v>1235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548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1236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1237</v>
      </c>
      <c r="F312" s="215" t="s">
        <v>1238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1056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1018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548</v>
      </c>
      <c r="E316" s="236" t="s">
        <v>1239</v>
      </c>
      <c r="F316" s="237" t="s">
        <v>1240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548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1241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1242</v>
      </c>
      <c r="F319" s="215" t="s">
        <v>1243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SUM(Q321:Q328)</f>
        <v>0</v>
      </c>
      <c r="R320" s="84">
        <f>SUM(R321:R328)</f>
        <v>0</v>
      </c>
      <c r="S320" s="83"/>
      <c r="T320" s="85">
        <f>SUM(T321:T328)</f>
        <v>0</v>
      </c>
      <c r="U320" s="83"/>
      <c r="V320" s="85">
        <f>SUM(V321:V328)</f>
        <v>0</v>
      </c>
      <c r="W320" s="83"/>
      <c r="X320" s="86">
        <f>SUM(X321:X328)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SUM(BK321:BK328)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1244</v>
      </c>
      <c r="F321" s="215" t="s">
        <v>1245</v>
      </c>
      <c r="G321" s="216" t="s">
        <v>269</v>
      </c>
      <c r="H321" s="217">
        <v>1</v>
      </c>
      <c r="I321" s="123"/>
      <c r="J321" s="123"/>
      <c r="K321" s="218">
        <f t="shared" ref="K321:K328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28" si="15">I321+J321</f>
        <v>0</v>
      </c>
      <c r="Q321" s="92">
        <f t="shared" ref="Q321:Q328" si="16">ROUND(I321*H321,2)</f>
        <v>0</v>
      </c>
      <c r="R321" s="92">
        <f t="shared" ref="R321:R328" si="17">ROUND(J321*H321,2)</f>
        <v>0</v>
      </c>
      <c r="S321" s="93">
        <v>0</v>
      </c>
      <c r="T321" s="93">
        <f t="shared" ref="T321:T328" si="18">S321*H321</f>
        <v>0</v>
      </c>
      <c r="U321" s="93">
        <v>0</v>
      </c>
      <c r="V321" s="93">
        <f t="shared" ref="V321:V328" si="19">U321*H321</f>
        <v>0</v>
      </c>
      <c r="W321" s="93">
        <v>0</v>
      </c>
      <c r="X321" s="94">
        <f t="shared" ref="X321:X328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28" si="21">IF(O321="základní",K321,0)</f>
        <v>0</v>
      </c>
      <c r="BF321" s="96">
        <f t="shared" ref="BF321:BF328" si="22">IF(O321="snížená",K321,0)</f>
        <v>0</v>
      </c>
      <c r="BG321" s="96">
        <f t="shared" ref="BG321:BG328" si="23">IF(O321="zákl. přenesená",K321,0)</f>
        <v>0</v>
      </c>
      <c r="BH321" s="96">
        <f t="shared" ref="BH321:BH328" si="24">IF(O321="sníž. přenesená",K321,0)</f>
        <v>0</v>
      </c>
      <c r="BI321" s="96">
        <f t="shared" ref="BI321:BI328" si="25">IF(O321="nulová",K321,0)</f>
        <v>0</v>
      </c>
      <c r="BJ321" s="17" t="s">
        <v>80</v>
      </c>
      <c r="BK321" s="96">
        <f t="shared" ref="BK321:BK328" si="26">ROUND(P321*H321,2)</f>
        <v>0</v>
      </c>
      <c r="BL321" s="17" t="s">
        <v>239</v>
      </c>
      <c r="BM321" s="95" t="s">
        <v>744</v>
      </c>
    </row>
    <row r="322" spans="1:65" s="2" customFormat="1" ht="66.75" customHeight="1">
      <c r="A322" s="21"/>
      <c r="B322" s="137"/>
      <c r="C322" s="213" t="s">
        <v>746</v>
      </c>
      <c r="D322" s="213" t="s">
        <v>164</v>
      </c>
      <c r="E322" s="214" t="s">
        <v>1246</v>
      </c>
      <c r="F322" s="215" t="s">
        <v>1247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749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1248</v>
      </c>
      <c r="F323" s="215" t="s">
        <v>1247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753</v>
      </c>
    </row>
    <row r="324" spans="1:65" s="2" customFormat="1" ht="66.75" customHeight="1">
      <c r="A324" s="21"/>
      <c r="B324" s="137"/>
      <c r="C324" s="213" t="s">
        <v>754</v>
      </c>
      <c r="D324" s="213" t="s">
        <v>164</v>
      </c>
      <c r="E324" s="214" t="s">
        <v>1249</v>
      </c>
      <c r="F324" s="215" t="s">
        <v>1250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757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1251</v>
      </c>
      <c r="F325" s="215" t="s">
        <v>1252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761</v>
      </c>
    </row>
    <row r="326" spans="1:65" s="2" customFormat="1" ht="33" customHeight="1">
      <c r="A326" s="21"/>
      <c r="B326" s="137"/>
      <c r="C326" s="213" t="s">
        <v>764</v>
      </c>
      <c r="D326" s="213" t="s">
        <v>164</v>
      </c>
      <c r="E326" s="214" t="s">
        <v>1253</v>
      </c>
      <c r="F326" s="215" t="s">
        <v>1254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544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1255</v>
      </c>
      <c r="F327" s="215" t="s">
        <v>1254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770</v>
      </c>
    </row>
    <row r="328" spans="1:65" s="2" customFormat="1" ht="49.15" customHeight="1">
      <c r="A328" s="21"/>
      <c r="B328" s="137"/>
      <c r="C328" s="213" t="s">
        <v>783</v>
      </c>
      <c r="D328" s="213" t="s">
        <v>164</v>
      </c>
      <c r="E328" s="214" t="s">
        <v>941</v>
      </c>
      <c r="F328" s="215" t="s">
        <v>942</v>
      </c>
      <c r="G328" s="216" t="s">
        <v>282</v>
      </c>
      <c r="H328" s="217">
        <v>1.097</v>
      </c>
      <c r="I328" s="218">
        <v>0</v>
      </c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786</v>
      </c>
    </row>
    <row r="329" spans="1:65" s="12" customFormat="1" ht="22.9" customHeight="1">
      <c r="B329" s="206"/>
      <c r="C329" s="207"/>
      <c r="D329" s="208" t="s">
        <v>71</v>
      </c>
      <c r="E329" s="211" t="s">
        <v>1077</v>
      </c>
      <c r="F329" s="211" t="s">
        <v>1078</v>
      </c>
      <c r="G329" s="207"/>
      <c r="H329" s="207"/>
      <c r="I329" s="207"/>
      <c r="J329" s="207"/>
      <c r="K329" s="212">
        <f>BK329</f>
        <v>0</v>
      </c>
      <c r="M329" s="80"/>
      <c r="N329" s="82"/>
      <c r="O329" s="83"/>
      <c r="P329" s="83"/>
      <c r="Q329" s="84">
        <f>SUM(Q330:Q398)</f>
        <v>0</v>
      </c>
      <c r="R329" s="84">
        <f>SUM(R330:R398)</f>
        <v>0</v>
      </c>
      <c r="S329" s="83"/>
      <c r="T329" s="85">
        <f>SUM(T330:T398)</f>
        <v>0</v>
      </c>
      <c r="U329" s="83"/>
      <c r="V329" s="85">
        <f>SUM(V330:V398)</f>
        <v>0</v>
      </c>
      <c r="W329" s="83"/>
      <c r="X329" s="86">
        <f>SUM(X330:X398)</f>
        <v>0</v>
      </c>
      <c r="AR329" s="81" t="s">
        <v>82</v>
      </c>
      <c r="AT329" s="87" t="s">
        <v>71</v>
      </c>
      <c r="AU329" s="87" t="s">
        <v>80</v>
      </c>
      <c r="AY329" s="81" t="s">
        <v>161</v>
      </c>
      <c r="BK329" s="88">
        <f>SUM(BK330:BK398)</f>
        <v>0</v>
      </c>
    </row>
    <row r="330" spans="1:65" s="2" customFormat="1" ht="24.2" customHeight="1">
      <c r="A330" s="21"/>
      <c r="B330" s="137"/>
      <c r="C330" s="213" t="s">
        <v>404</v>
      </c>
      <c r="D330" s="213" t="s">
        <v>164</v>
      </c>
      <c r="E330" s="214" t="s">
        <v>1256</v>
      </c>
      <c r="F330" s="215" t="s">
        <v>1257</v>
      </c>
      <c r="G330" s="216" t="s">
        <v>167</v>
      </c>
      <c r="H330" s="217">
        <v>111.1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789</v>
      </c>
    </row>
    <row r="331" spans="1:65" s="15" customFormat="1">
      <c r="B331" s="230"/>
      <c r="C331" s="231"/>
      <c r="D331" s="221" t="s">
        <v>169</v>
      </c>
      <c r="E331" s="232" t="s">
        <v>1</v>
      </c>
      <c r="F331" s="233" t="s">
        <v>1258</v>
      </c>
      <c r="G331" s="231"/>
      <c r="H331" s="232" t="s">
        <v>1</v>
      </c>
      <c r="I331" s="231"/>
      <c r="J331" s="231"/>
      <c r="K331" s="231"/>
      <c r="M331" s="107"/>
      <c r="N331" s="109"/>
      <c r="O331" s="110"/>
      <c r="P331" s="110"/>
      <c r="Q331" s="110"/>
      <c r="R331" s="110"/>
      <c r="S331" s="110"/>
      <c r="T331" s="110"/>
      <c r="U331" s="110"/>
      <c r="V331" s="110"/>
      <c r="W331" s="110"/>
      <c r="X331" s="111"/>
      <c r="AT331" s="108" t="s">
        <v>169</v>
      </c>
      <c r="AU331" s="108" t="s">
        <v>82</v>
      </c>
      <c r="AV331" s="15" t="s">
        <v>80</v>
      </c>
      <c r="AW331" s="15" t="s">
        <v>4</v>
      </c>
      <c r="AX331" s="15" t="s">
        <v>72</v>
      </c>
      <c r="AY331" s="10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1259</v>
      </c>
      <c r="G332" s="220"/>
      <c r="H332" s="224">
        <v>55.9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1260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1261</v>
      </c>
      <c r="G334" s="220"/>
      <c r="H334" s="224">
        <v>55.2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4" customFormat="1">
      <c r="B335" s="225"/>
      <c r="C335" s="226"/>
      <c r="D335" s="221" t="s">
        <v>169</v>
      </c>
      <c r="E335" s="227" t="s">
        <v>1</v>
      </c>
      <c r="F335" s="228" t="s">
        <v>171</v>
      </c>
      <c r="G335" s="226"/>
      <c r="H335" s="229">
        <v>111.1</v>
      </c>
      <c r="I335" s="226"/>
      <c r="J335" s="226"/>
      <c r="K335" s="226"/>
      <c r="M335" s="102"/>
      <c r="N335" s="104"/>
      <c r="O335" s="105"/>
      <c r="P335" s="105"/>
      <c r="Q335" s="105"/>
      <c r="R335" s="105"/>
      <c r="S335" s="105"/>
      <c r="T335" s="105"/>
      <c r="U335" s="105"/>
      <c r="V335" s="105"/>
      <c r="W335" s="105"/>
      <c r="X335" s="106"/>
      <c r="AT335" s="103" t="s">
        <v>169</v>
      </c>
      <c r="AU335" s="103" t="s">
        <v>82</v>
      </c>
      <c r="AV335" s="14" t="s">
        <v>168</v>
      </c>
      <c r="AW335" s="14" t="s">
        <v>4</v>
      </c>
      <c r="AX335" s="14" t="s">
        <v>80</v>
      </c>
      <c r="AY335" s="103" t="s">
        <v>161</v>
      </c>
    </row>
    <row r="336" spans="1:65" s="2" customFormat="1" ht="24.2" customHeight="1">
      <c r="A336" s="21"/>
      <c r="B336" s="137"/>
      <c r="C336" s="213" t="s">
        <v>790</v>
      </c>
      <c r="D336" s="213" t="s">
        <v>164</v>
      </c>
      <c r="E336" s="214" t="s">
        <v>1262</v>
      </c>
      <c r="F336" s="215" t="s">
        <v>1263</v>
      </c>
      <c r="G336" s="216" t="s">
        <v>167</v>
      </c>
      <c r="H336" s="217">
        <v>111.1</v>
      </c>
      <c r="I336" s="123"/>
      <c r="J336" s="123"/>
      <c r="K336" s="218">
        <f>ROUND(P336*H336,2)</f>
        <v>0</v>
      </c>
      <c r="L336" s="89"/>
      <c r="M336" s="22"/>
      <c r="N336" s="90" t="s">
        <v>1</v>
      </c>
      <c r="O336" s="91" t="s">
        <v>35</v>
      </c>
      <c r="P336" s="92">
        <f>I336+J336</f>
        <v>0</v>
      </c>
      <c r="Q336" s="92">
        <f>ROUND(I336*H336,2)</f>
        <v>0</v>
      </c>
      <c r="R336" s="92">
        <f>ROUND(J336*H336,2)</f>
        <v>0</v>
      </c>
      <c r="S336" s="93">
        <v>0</v>
      </c>
      <c r="T336" s="93">
        <f>S336*H336</f>
        <v>0</v>
      </c>
      <c r="U336" s="93">
        <v>0</v>
      </c>
      <c r="V336" s="93">
        <f>U336*H336</f>
        <v>0</v>
      </c>
      <c r="W336" s="93">
        <v>0</v>
      </c>
      <c r="X336" s="94">
        <f>W336*H336</f>
        <v>0</v>
      </c>
      <c r="Y336" s="21"/>
      <c r="Z336" s="21"/>
      <c r="AA336" s="21"/>
      <c r="AB336" s="21"/>
      <c r="AC336" s="21"/>
      <c r="AD336" s="21"/>
      <c r="AE336" s="21"/>
      <c r="AR336" s="95" t="s">
        <v>239</v>
      </c>
      <c r="AT336" s="95" t="s">
        <v>164</v>
      </c>
      <c r="AU336" s="95" t="s">
        <v>82</v>
      </c>
      <c r="AY336" s="17" t="s">
        <v>161</v>
      </c>
      <c r="BE336" s="96">
        <f>IF(O336="základní",K336,0)</f>
        <v>0</v>
      </c>
      <c r="BF336" s="96">
        <f>IF(O336="snížená",K336,0)</f>
        <v>0</v>
      </c>
      <c r="BG336" s="96">
        <f>IF(O336="zákl. přenesená",K336,0)</f>
        <v>0</v>
      </c>
      <c r="BH336" s="96">
        <f>IF(O336="sníž. přenesená",K336,0)</f>
        <v>0</v>
      </c>
      <c r="BI336" s="96">
        <f>IF(O336="nulová",K336,0)</f>
        <v>0</v>
      </c>
      <c r="BJ336" s="17" t="s">
        <v>80</v>
      </c>
      <c r="BK336" s="96">
        <f>ROUND(P336*H336,2)</f>
        <v>0</v>
      </c>
      <c r="BL336" s="17" t="s">
        <v>239</v>
      </c>
      <c r="BM336" s="95" t="s">
        <v>793</v>
      </c>
    </row>
    <row r="337" spans="1:65" s="15" customFormat="1">
      <c r="B337" s="230"/>
      <c r="C337" s="231"/>
      <c r="D337" s="221" t="s">
        <v>169</v>
      </c>
      <c r="E337" s="232" t="s">
        <v>1</v>
      </c>
      <c r="F337" s="233" t="s">
        <v>1258</v>
      </c>
      <c r="G337" s="231"/>
      <c r="H337" s="232" t="s">
        <v>1</v>
      </c>
      <c r="I337" s="231"/>
      <c r="J337" s="231"/>
      <c r="K337" s="231"/>
      <c r="M337" s="107"/>
      <c r="N337" s="109"/>
      <c r="O337" s="110"/>
      <c r="P337" s="110"/>
      <c r="Q337" s="110"/>
      <c r="R337" s="110"/>
      <c r="S337" s="110"/>
      <c r="T337" s="110"/>
      <c r="U337" s="110"/>
      <c r="V337" s="110"/>
      <c r="W337" s="110"/>
      <c r="X337" s="111"/>
      <c r="AT337" s="108" t="s">
        <v>169</v>
      </c>
      <c r="AU337" s="108" t="s">
        <v>82</v>
      </c>
      <c r="AV337" s="15" t="s">
        <v>80</v>
      </c>
      <c r="AW337" s="15" t="s">
        <v>4</v>
      </c>
      <c r="AX337" s="15" t="s">
        <v>72</v>
      </c>
      <c r="AY337" s="10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1259</v>
      </c>
      <c r="G338" s="220"/>
      <c r="H338" s="224">
        <v>55.9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1260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1261</v>
      </c>
      <c r="G340" s="220"/>
      <c r="H340" s="224">
        <v>55.2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4" customFormat="1">
      <c r="B341" s="225"/>
      <c r="C341" s="226"/>
      <c r="D341" s="221" t="s">
        <v>169</v>
      </c>
      <c r="E341" s="227" t="s">
        <v>1</v>
      </c>
      <c r="F341" s="228" t="s">
        <v>171</v>
      </c>
      <c r="G341" s="226"/>
      <c r="H341" s="229">
        <v>111.1</v>
      </c>
      <c r="I341" s="226"/>
      <c r="J341" s="226"/>
      <c r="K341" s="226"/>
      <c r="M341" s="102"/>
      <c r="N341" s="104"/>
      <c r="O341" s="105"/>
      <c r="P341" s="105"/>
      <c r="Q341" s="105"/>
      <c r="R341" s="105"/>
      <c r="S341" s="105"/>
      <c r="T341" s="105"/>
      <c r="U341" s="105"/>
      <c r="V341" s="105"/>
      <c r="W341" s="105"/>
      <c r="X341" s="106"/>
      <c r="AT341" s="103" t="s">
        <v>169</v>
      </c>
      <c r="AU341" s="103" t="s">
        <v>82</v>
      </c>
      <c r="AV341" s="14" t="s">
        <v>168</v>
      </c>
      <c r="AW341" s="14" t="s">
        <v>4</v>
      </c>
      <c r="AX341" s="14" t="s">
        <v>80</v>
      </c>
      <c r="AY341" s="103" t="s">
        <v>161</v>
      </c>
    </row>
    <row r="342" spans="1:65" s="2" customFormat="1" ht="37.9" customHeight="1">
      <c r="A342" s="21"/>
      <c r="B342" s="137"/>
      <c r="C342" s="213" t="s">
        <v>411</v>
      </c>
      <c r="D342" s="213" t="s">
        <v>164</v>
      </c>
      <c r="E342" s="214" t="s">
        <v>1264</v>
      </c>
      <c r="F342" s="215" t="s">
        <v>1265</v>
      </c>
      <c r="G342" s="216" t="s">
        <v>346</v>
      </c>
      <c r="H342" s="217">
        <v>106.5</v>
      </c>
      <c r="I342" s="123"/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797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1266</v>
      </c>
      <c r="G343" s="220"/>
      <c r="H343" s="224">
        <v>106.5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4" customFormat="1">
      <c r="B344" s="225"/>
      <c r="C344" s="226"/>
      <c r="D344" s="221" t="s">
        <v>169</v>
      </c>
      <c r="E344" s="227" t="s">
        <v>1</v>
      </c>
      <c r="F344" s="228" t="s">
        <v>171</v>
      </c>
      <c r="G344" s="226"/>
      <c r="H344" s="229">
        <v>106.5</v>
      </c>
      <c r="I344" s="226"/>
      <c r="J344" s="226"/>
      <c r="K344" s="226"/>
      <c r="M344" s="102"/>
      <c r="N344" s="104"/>
      <c r="O344" s="105"/>
      <c r="P344" s="105"/>
      <c r="Q344" s="105"/>
      <c r="R344" s="105"/>
      <c r="S344" s="105"/>
      <c r="T344" s="105"/>
      <c r="U344" s="105"/>
      <c r="V344" s="105"/>
      <c r="W344" s="105"/>
      <c r="X344" s="106"/>
      <c r="AT344" s="103" t="s">
        <v>169</v>
      </c>
      <c r="AU344" s="103" t="s">
        <v>82</v>
      </c>
      <c r="AV344" s="14" t="s">
        <v>168</v>
      </c>
      <c r="AW344" s="14" t="s">
        <v>4</v>
      </c>
      <c r="AX344" s="14" t="s">
        <v>80</v>
      </c>
      <c r="AY344" s="103" t="s">
        <v>161</v>
      </c>
    </row>
    <row r="345" spans="1:65" s="2" customFormat="1" ht="24.2" customHeight="1">
      <c r="A345" s="21"/>
      <c r="B345" s="137"/>
      <c r="C345" s="235" t="s">
        <v>800</v>
      </c>
      <c r="D345" s="235" t="s">
        <v>548</v>
      </c>
      <c r="E345" s="236" t="s">
        <v>1267</v>
      </c>
      <c r="F345" s="237" t="s">
        <v>1268</v>
      </c>
      <c r="G345" s="238" t="s">
        <v>346</v>
      </c>
      <c r="H345" s="239">
        <v>117.15</v>
      </c>
      <c r="I345" s="123"/>
      <c r="J345" s="240"/>
      <c r="K345" s="241">
        <f>ROUND(P345*H345,2)</f>
        <v>0</v>
      </c>
      <c r="L345" s="115"/>
      <c r="M345" s="116"/>
      <c r="N345" s="117" t="s">
        <v>1</v>
      </c>
      <c r="O345" s="91" t="s">
        <v>35</v>
      </c>
      <c r="P345" s="92">
        <f>I345+J345</f>
        <v>0</v>
      </c>
      <c r="Q345" s="92">
        <f>ROUND(I345*H345,2)</f>
        <v>0</v>
      </c>
      <c r="R345" s="92">
        <f>ROUND(J345*H345,2)</f>
        <v>0</v>
      </c>
      <c r="S345" s="93">
        <v>0</v>
      </c>
      <c r="T345" s="93">
        <f>S345*H345</f>
        <v>0</v>
      </c>
      <c r="U345" s="93">
        <v>0</v>
      </c>
      <c r="V345" s="93">
        <f>U345*H345</f>
        <v>0</v>
      </c>
      <c r="W345" s="93">
        <v>0</v>
      </c>
      <c r="X345" s="94">
        <f>W345*H345</f>
        <v>0</v>
      </c>
      <c r="Y345" s="21"/>
      <c r="Z345" s="21"/>
      <c r="AA345" s="21"/>
      <c r="AB345" s="21"/>
      <c r="AC345" s="21"/>
      <c r="AD345" s="21"/>
      <c r="AE345" s="21"/>
      <c r="AR345" s="95" t="s">
        <v>286</v>
      </c>
      <c r="AT345" s="95" t="s">
        <v>548</v>
      </c>
      <c r="AU345" s="95" t="s">
        <v>82</v>
      </c>
      <c r="AY345" s="17" t="s">
        <v>161</v>
      </c>
      <c r="BE345" s="96">
        <f>IF(O345="základní",K345,0)</f>
        <v>0</v>
      </c>
      <c r="BF345" s="96">
        <f>IF(O345="snížená",K345,0)</f>
        <v>0</v>
      </c>
      <c r="BG345" s="96">
        <f>IF(O345="zákl. přenesená",K345,0)</f>
        <v>0</v>
      </c>
      <c r="BH345" s="96">
        <f>IF(O345="sníž. přenesená",K345,0)</f>
        <v>0</v>
      </c>
      <c r="BI345" s="96">
        <f>IF(O345="nulová",K345,0)</f>
        <v>0</v>
      </c>
      <c r="BJ345" s="17" t="s">
        <v>80</v>
      </c>
      <c r="BK345" s="96">
        <f>ROUND(P345*H345,2)</f>
        <v>0</v>
      </c>
      <c r="BL345" s="17" t="s">
        <v>239</v>
      </c>
      <c r="BM345" s="95" t="s">
        <v>803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1269</v>
      </c>
      <c r="G346" s="220"/>
      <c r="H346" s="224">
        <v>117.15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4" customFormat="1">
      <c r="B347" s="225"/>
      <c r="C347" s="226"/>
      <c r="D347" s="221" t="s">
        <v>169</v>
      </c>
      <c r="E347" s="227" t="s">
        <v>1</v>
      </c>
      <c r="F347" s="228" t="s">
        <v>171</v>
      </c>
      <c r="G347" s="226"/>
      <c r="H347" s="229">
        <v>117.15</v>
      </c>
      <c r="I347" s="226"/>
      <c r="J347" s="226"/>
      <c r="K347" s="226"/>
      <c r="M347" s="102"/>
      <c r="N347" s="104"/>
      <c r="O347" s="105"/>
      <c r="P347" s="105"/>
      <c r="Q347" s="105"/>
      <c r="R347" s="105"/>
      <c r="S347" s="105"/>
      <c r="T347" s="105"/>
      <c r="U347" s="105"/>
      <c r="V347" s="105"/>
      <c r="W347" s="105"/>
      <c r="X347" s="106"/>
      <c r="AT347" s="103" t="s">
        <v>169</v>
      </c>
      <c r="AU347" s="103" t="s">
        <v>82</v>
      </c>
      <c r="AV347" s="14" t="s">
        <v>168</v>
      </c>
      <c r="AW347" s="14" t="s">
        <v>4</v>
      </c>
      <c r="AX347" s="14" t="s">
        <v>80</v>
      </c>
      <c r="AY347" s="103" t="s">
        <v>161</v>
      </c>
    </row>
    <row r="348" spans="1:65" s="2" customFormat="1" ht="37.9" customHeight="1">
      <c r="A348" s="21"/>
      <c r="B348" s="137"/>
      <c r="C348" s="213" t="s">
        <v>415</v>
      </c>
      <c r="D348" s="213" t="s">
        <v>164</v>
      </c>
      <c r="E348" s="214" t="s">
        <v>1270</v>
      </c>
      <c r="F348" s="215" t="s">
        <v>1271</v>
      </c>
      <c r="G348" s="216" t="s">
        <v>167</v>
      </c>
      <c r="H348" s="217">
        <v>55.2</v>
      </c>
      <c r="I348" s="123"/>
      <c r="J348" s="123"/>
      <c r="K348" s="218">
        <f>ROUND(P348*H348,2)</f>
        <v>0</v>
      </c>
      <c r="L348" s="89"/>
      <c r="M348" s="22"/>
      <c r="N348" s="90" t="s">
        <v>1</v>
      </c>
      <c r="O348" s="91" t="s">
        <v>35</v>
      </c>
      <c r="P348" s="92">
        <f>I348+J348</f>
        <v>0</v>
      </c>
      <c r="Q348" s="92">
        <f>ROUND(I348*H348,2)</f>
        <v>0</v>
      </c>
      <c r="R348" s="92">
        <f>ROUND(J348*H348,2)</f>
        <v>0</v>
      </c>
      <c r="S348" s="93">
        <v>0</v>
      </c>
      <c r="T348" s="93">
        <f>S348*H348</f>
        <v>0</v>
      </c>
      <c r="U348" s="93">
        <v>0</v>
      </c>
      <c r="V348" s="93">
        <f>U348*H348</f>
        <v>0</v>
      </c>
      <c r="W348" s="93">
        <v>0</v>
      </c>
      <c r="X348" s="94">
        <f>W348*H348</f>
        <v>0</v>
      </c>
      <c r="Y348" s="21"/>
      <c r="Z348" s="21"/>
      <c r="AA348" s="21"/>
      <c r="AB348" s="21"/>
      <c r="AC348" s="21"/>
      <c r="AD348" s="21"/>
      <c r="AE348" s="21"/>
      <c r="AR348" s="95" t="s">
        <v>239</v>
      </c>
      <c r="AT348" s="95" t="s">
        <v>164</v>
      </c>
      <c r="AU348" s="95" t="s">
        <v>82</v>
      </c>
      <c r="AY348" s="17" t="s">
        <v>161</v>
      </c>
      <c r="BE348" s="96">
        <f>IF(O348="základní",K348,0)</f>
        <v>0</v>
      </c>
      <c r="BF348" s="96">
        <f>IF(O348="snížená",K348,0)</f>
        <v>0</v>
      </c>
      <c r="BG348" s="96">
        <f>IF(O348="zákl. přenesená",K348,0)</f>
        <v>0</v>
      </c>
      <c r="BH348" s="96">
        <f>IF(O348="sníž. přenesená",K348,0)</f>
        <v>0</v>
      </c>
      <c r="BI348" s="96">
        <f>IF(O348="nulová",K348,0)</f>
        <v>0</v>
      </c>
      <c r="BJ348" s="17" t="s">
        <v>80</v>
      </c>
      <c r="BK348" s="96">
        <f>ROUND(P348*H348,2)</f>
        <v>0</v>
      </c>
      <c r="BL348" s="17" t="s">
        <v>239</v>
      </c>
      <c r="BM348" s="95" t="s">
        <v>641</v>
      </c>
    </row>
    <row r="349" spans="1:65" s="15" customFormat="1">
      <c r="B349" s="230"/>
      <c r="C349" s="231"/>
      <c r="D349" s="221" t="s">
        <v>169</v>
      </c>
      <c r="E349" s="232" t="s">
        <v>1</v>
      </c>
      <c r="F349" s="233" t="s">
        <v>1260</v>
      </c>
      <c r="G349" s="231"/>
      <c r="H349" s="232" t="s">
        <v>1</v>
      </c>
      <c r="I349" s="231"/>
      <c r="J349" s="231"/>
      <c r="K349" s="231"/>
      <c r="M349" s="107"/>
      <c r="N349" s="109"/>
      <c r="O349" s="110"/>
      <c r="P349" s="110"/>
      <c r="Q349" s="110"/>
      <c r="R349" s="110"/>
      <c r="S349" s="110"/>
      <c r="T349" s="110"/>
      <c r="U349" s="110"/>
      <c r="V349" s="110"/>
      <c r="W349" s="110"/>
      <c r="X349" s="111"/>
      <c r="AT349" s="108" t="s">
        <v>169</v>
      </c>
      <c r="AU349" s="108" t="s">
        <v>82</v>
      </c>
      <c r="AV349" s="15" t="s">
        <v>80</v>
      </c>
      <c r="AW349" s="15" t="s">
        <v>4</v>
      </c>
      <c r="AX349" s="15" t="s">
        <v>72</v>
      </c>
      <c r="AY349" s="10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1261</v>
      </c>
      <c r="G350" s="220"/>
      <c r="H350" s="224">
        <v>55.2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55.2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3" customHeight="1">
      <c r="A352" s="21"/>
      <c r="B352" s="137"/>
      <c r="C352" s="235" t="s">
        <v>806</v>
      </c>
      <c r="D352" s="235" t="s">
        <v>548</v>
      </c>
      <c r="E352" s="236" t="s">
        <v>1272</v>
      </c>
      <c r="F352" s="237" t="s">
        <v>1273</v>
      </c>
      <c r="G352" s="238" t="s">
        <v>167</v>
      </c>
      <c r="H352" s="239">
        <v>63.48</v>
      </c>
      <c r="I352" s="123"/>
      <c r="J352" s="240"/>
      <c r="K352" s="241">
        <f>ROUND(P352*H352,2)</f>
        <v>0</v>
      </c>
      <c r="L352" s="115"/>
      <c r="M352" s="116"/>
      <c r="N352" s="117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286</v>
      </c>
      <c r="AT352" s="95" t="s">
        <v>548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809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1274</v>
      </c>
      <c r="G353" s="220"/>
      <c r="H353" s="224">
        <v>63.48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63.48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423</v>
      </c>
      <c r="D355" s="213" t="s">
        <v>164</v>
      </c>
      <c r="E355" s="214" t="s">
        <v>1275</v>
      </c>
      <c r="F355" s="215" t="s">
        <v>1276</v>
      </c>
      <c r="G355" s="216" t="s">
        <v>167</v>
      </c>
      <c r="H355" s="217">
        <v>44.5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239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239</v>
      </c>
      <c r="BM355" s="95" t="s">
        <v>812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1258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1277</v>
      </c>
      <c r="G357" s="220"/>
      <c r="H357" s="224">
        <v>44.5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44.5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2" customFormat="1" ht="24.2" customHeight="1">
      <c r="A359" s="21"/>
      <c r="B359" s="137"/>
      <c r="C359" s="235" t="s">
        <v>814</v>
      </c>
      <c r="D359" s="235" t="s">
        <v>548</v>
      </c>
      <c r="E359" s="236" t="s">
        <v>1278</v>
      </c>
      <c r="F359" s="237" t="s">
        <v>1279</v>
      </c>
      <c r="G359" s="238" t="s">
        <v>167</v>
      </c>
      <c r="H359" s="239">
        <v>51.174999999999997</v>
      </c>
      <c r="I359" s="123"/>
      <c r="J359" s="240"/>
      <c r="K359" s="241">
        <f>ROUND(P359*H359,2)</f>
        <v>0</v>
      </c>
      <c r="L359" s="115"/>
      <c r="M359" s="116"/>
      <c r="N359" s="117" t="s">
        <v>1</v>
      </c>
      <c r="O359" s="91" t="s">
        <v>35</v>
      </c>
      <c r="P359" s="92">
        <f>I359+J359</f>
        <v>0</v>
      </c>
      <c r="Q359" s="92">
        <f>ROUND(I359*H359,2)</f>
        <v>0</v>
      </c>
      <c r="R359" s="92">
        <f>ROUND(J359*H359,2)</f>
        <v>0</v>
      </c>
      <c r="S359" s="93">
        <v>0</v>
      </c>
      <c r="T359" s="93">
        <f>S359*H359</f>
        <v>0</v>
      </c>
      <c r="U359" s="93">
        <v>0</v>
      </c>
      <c r="V359" s="93">
        <f>U359*H359</f>
        <v>0</v>
      </c>
      <c r="W359" s="93">
        <v>0</v>
      </c>
      <c r="X359" s="94">
        <f>W359*H359</f>
        <v>0</v>
      </c>
      <c r="Y359" s="21"/>
      <c r="Z359" s="21"/>
      <c r="AA359" s="21"/>
      <c r="AB359" s="21"/>
      <c r="AC359" s="21"/>
      <c r="AD359" s="21"/>
      <c r="AE359" s="21"/>
      <c r="AR359" s="95" t="s">
        <v>286</v>
      </c>
      <c r="AT359" s="95" t="s">
        <v>548</v>
      </c>
      <c r="AU359" s="95" t="s">
        <v>82</v>
      </c>
      <c r="AY359" s="17" t="s">
        <v>161</v>
      </c>
      <c r="BE359" s="96">
        <f>IF(O359="základní",K359,0)</f>
        <v>0</v>
      </c>
      <c r="BF359" s="96">
        <f>IF(O359="snížená",K359,0)</f>
        <v>0</v>
      </c>
      <c r="BG359" s="96">
        <f>IF(O359="zákl. přenesená",K359,0)</f>
        <v>0</v>
      </c>
      <c r="BH359" s="96">
        <f>IF(O359="sníž. přenesená",K359,0)</f>
        <v>0</v>
      </c>
      <c r="BI359" s="96">
        <f>IF(O359="nulová",K359,0)</f>
        <v>0</v>
      </c>
      <c r="BJ359" s="17" t="s">
        <v>80</v>
      </c>
      <c r="BK359" s="96">
        <f>ROUND(P359*H359,2)</f>
        <v>0</v>
      </c>
      <c r="BL359" s="17" t="s">
        <v>239</v>
      </c>
      <c r="BM359" s="95" t="s">
        <v>817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1280</v>
      </c>
      <c r="G360" s="220"/>
      <c r="H360" s="224">
        <v>51.174999999999997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51.174999999999997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24.2" customHeight="1">
      <c r="A362" s="21"/>
      <c r="B362" s="137"/>
      <c r="C362" s="213" t="s">
        <v>437</v>
      </c>
      <c r="D362" s="213" t="s">
        <v>164</v>
      </c>
      <c r="E362" s="214" t="s">
        <v>1281</v>
      </c>
      <c r="F362" s="215" t="s">
        <v>1282</v>
      </c>
      <c r="G362" s="216" t="s">
        <v>167</v>
      </c>
      <c r="H362" s="217">
        <v>189.4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239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239</v>
      </c>
      <c r="BM362" s="95" t="s">
        <v>821</v>
      </c>
    </row>
    <row r="363" spans="1:65" s="15" customFormat="1">
      <c r="B363" s="230"/>
      <c r="C363" s="231"/>
      <c r="D363" s="221" t="s">
        <v>169</v>
      </c>
      <c r="E363" s="232" t="s">
        <v>1</v>
      </c>
      <c r="F363" s="233" t="s">
        <v>1283</v>
      </c>
      <c r="G363" s="231"/>
      <c r="H363" s="232" t="s">
        <v>1</v>
      </c>
      <c r="I363" s="231"/>
      <c r="J363" s="231"/>
      <c r="K363" s="231"/>
      <c r="M363" s="107"/>
      <c r="N363" s="109"/>
      <c r="O363" s="110"/>
      <c r="P363" s="110"/>
      <c r="Q363" s="110"/>
      <c r="R363" s="110"/>
      <c r="S363" s="110"/>
      <c r="T363" s="110"/>
      <c r="U363" s="110"/>
      <c r="V363" s="110"/>
      <c r="W363" s="110"/>
      <c r="X363" s="111"/>
      <c r="AT363" s="108" t="s">
        <v>169</v>
      </c>
      <c r="AU363" s="108" t="s">
        <v>82</v>
      </c>
      <c r="AV363" s="15" t="s">
        <v>80</v>
      </c>
      <c r="AW363" s="15" t="s">
        <v>4</v>
      </c>
      <c r="AX363" s="15" t="s">
        <v>72</v>
      </c>
      <c r="AY363" s="10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1284</v>
      </c>
      <c r="G364" s="220"/>
      <c r="H364" s="224">
        <v>189.4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189.4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3" customHeight="1">
      <c r="A366" s="21"/>
      <c r="B366" s="137"/>
      <c r="C366" s="213" t="s">
        <v>823</v>
      </c>
      <c r="D366" s="213" t="s">
        <v>164</v>
      </c>
      <c r="E366" s="214" t="s">
        <v>1285</v>
      </c>
      <c r="F366" s="215" t="s">
        <v>1286</v>
      </c>
      <c r="G366" s="216" t="s">
        <v>167</v>
      </c>
      <c r="H366" s="217">
        <v>11.5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239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239</v>
      </c>
      <c r="BM366" s="95" t="s">
        <v>826</v>
      </c>
    </row>
    <row r="367" spans="1:65" s="15" customFormat="1">
      <c r="B367" s="230"/>
      <c r="C367" s="231"/>
      <c r="D367" s="221" t="s">
        <v>169</v>
      </c>
      <c r="E367" s="232" t="s">
        <v>1</v>
      </c>
      <c r="F367" s="233" t="s">
        <v>1029</v>
      </c>
      <c r="G367" s="231"/>
      <c r="H367" s="232" t="s">
        <v>1</v>
      </c>
      <c r="I367" s="231"/>
      <c r="J367" s="231"/>
      <c r="K367" s="231"/>
      <c r="M367" s="107"/>
      <c r="N367" s="109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/>
      <c r="AT367" s="108" t="s">
        <v>169</v>
      </c>
      <c r="AU367" s="108" t="s">
        <v>82</v>
      </c>
      <c r="AV367" s="15" t="s">
        <v>80</v>
      </c>
      <c r="AW367" s="15" t="s">
        <v>4</v>
      </c>
      <c r="AX367" s="15" t="s">
        <v>72</v>
      </c>
      <c r="AY367" s="10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1287</v>
      </c>
      <c r="G368" s="220"/>
      <c r="H368" s="224">
        <v>11.5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11.5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446</v>
      </c>
      <c r="D370" s="213" t="s">
        <v>164</v>
      </c>
      <c r="E370" s="214" t="s">
        <v>1288</v>
      </c>
      <c r="F370" s="215" t="s">
        <v>1289</v>
      </c>
      <c r="G370" s="216" t="s">
        <v>167</v>
      </c>
      <c r="H370" s="217">
        <v>3.9</v>
      </c>
      <c r="I370" s="218">
        <v>0</v>
      </c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239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239</v>
      </c>
      <c r="BM370" s="95" t="s">
        <v>838</v>
      </c>
    </row>
    <row r="371" spans="1:65" s="15" customFormat="1">
      <c r="B371" s="230"/>
      <c r="C371" s="231"/>
      <c r="D371" s="221" t="s">
        <v>169</v>
      </c>
      <c r="E371" s="232" t="s">
        <v>1</v>
      </c>
      <c r="F371" s="233" t="s">
        <v>1227</v>
      </c>
      <c r="G371" s="231"/>
      <c r="H371" s="232" t="s">
        <v>1</v>
      </c>
      <c r="I371" s="231"/>
      <c r="J371" s="231"/>
      <c r="K371" s="231"/>
      <c r="M371" s="107"/>
      <c r="N371" s="109"/>
      <c r="O371" s="110"/>
      <c r="P371" s="110"/>
      <c r="Q371" s="110"/>
      <c r="R371" s="110"/>
      <c r="S371" s="110"/>
      <c r="T371" s="110"/>
      <c r="U371" s="110"/>
      <c r="V371" s="110"/>
      <c r="W371" s="110"/>
      <c r="X371" s="111"/>
      <c r="AT371" s="108" t="s">
        <v>169</v>
      </c>
      <c r="AU371" s="108" t="s">
        <v>82</v>
      </c>
      <c r="AV371" s="15" t="s">
        <v>80</v>
      </c>
      <c r="AW371" s="15" t="s">
        <v>4</v>
      </c>
      <c r="AX371" s="15" t="s">
        <v>72</v>
      </c>
      <c r="AY371" s="10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1228</v>
      </c>
      <c r="G372" s="220"/>
      <c r="H372" s="224">
        <v>3.9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4" customFormat="1">
      <c r="B373" s="225"/>
      <c r="C373" s="226"/>
      <c r="D373" s="221" t="s">
        <v>169</v>
      </c>
      <c r="E373" s="227" t="s">
        <v>1</v>
      </c>
      <c r="F373" s="228" t="s">
        <v>171</v>
      </c>
      <c r="G373" s="226"/>
      <c r="H373" s="229">
        <v>3.9</v>
      </c>
      <c r="I373" s="226"/>
      <c r="J373" s="226"/>
      <c r="K373" s="226"/>
      <c r="M373" s="102"/>
      <c r="N373" s="104"/>
      <c r="O373" s="105"/>
      <c r="P373" s="105"/>
      <c r="Q373" s="105"/>
      <c r="R373" s="105"/>
      <c r="S373" s="105"/>
      <c r="T373" s="105"/>
      <c r="U373" s="105"/>
      <c r="V373" s="105"/>
      <c r="W373" s="105"/>
      <c r="X373" s="106"/>
      <c r="AT373" s="103" t="s">
        <v>169</v>
      </c>
      <c r="AU373" s="103" t="s">
        <v>82</v>
      </c>
      <c r="AV373" s="14" t="s">
        <v>168</v>
      </c>
      <c r="AW373" s="14" t="s">
        <v>4</v>
      </c>
      <c r="AX373" s="14" t="s">
        <v>80</v>
      </c>
      <c r="AY373" s="103" t="s">
        <v>161</v>
      </c>
    </row>
    <row r="374" spans="1:65" s="2" customFormat="1" ht="24.2" customHeight="1">
      <c r="A374" s="21"/>
      <c r="B374" s="137"/>
      <c r="C374" s="213" t="s">
        <v>853</v>
      </c>
      <c r="D374" s="213" t="s">
        <v>164</v>
      </c>
      <c r="E374" s="214" t="s">
        <v>1290</v>
      </c>
      <c r="F374" s="215" t="s">
        <v>1291</v>
      </c>
      <c r="G374" s="216" t="s">
        <v>167</v>
      </c>
      <c r="H374" s="217">
        <v>3.9</v>
      </c>
      <c r="I374" s="123"/>
      <c r="J374" s="123"/>
      <c r="K374" s="218">
        <f>ROUND(P374*H374,2)</f>
        <v>0</v>
      </c>
      <c r="L374" s="89"/>
      <c r="M374" s="22"/>
      <c r="N374" s="90" t="s">
        <v>1</v>
      </c>
      <c r="O374" s="91" t="s">
        <v>35</v>
      </c>
      <c r="P374" s="92">
        <f>I374+J374</f>
        <v>0</v>
      </c>
      <c r="Q374" s="92">
        <f>ROUND(I374*H374,2)</f>
        <v>0</v>
      </c>
      <c r="R374" s="92">
        <f>ROUND(J374*H374,2)</f>
        <v>0</v>
      </c>
      <c r="S374" s="93">
        <v>0</v>
      </c>
      <c r="T374" s="93">
        <f>S374*H374</f>
        <v>0</v>
      </c>
      <c r="U374" s="93">
        <v>0</v>
      </c>
      <c r="V374" s="93">
        <f>U374*H374</f>
        <v>0</v>
      </c>
      <c r="W374" s="93">
        <v>0</v>
      </c>
      <c r="X374" s="94">
        <f>W374*H374</f>
        <v>0</v>
      </c>
      <c r="Y374" s="21"/>
      <c r="Z374" s="21"/>
      <c r="AA374" s="21"/>
      <c r="AB374" s="21"/>
      <c r="AC374" s="21"/>
      <c r="AD374" s="21"/>
      <c r="AE374" s="21"/>
      <c r="AR374" s="95" t="s">
        <v>239</v>
      </c>
      <c r="AT374" s="95" t="s">
        <v>164</v>
      </c>
      <c r="AU374" s="95" t="s">
        <v>82</v>
      </c>
      <c r="AY374" s="17" t="s">
        <v>161</v>
      </c>
      <c r="BE374" s="96">
        <f>IF(O374="základní",K374,0)</f>
        <v>0</v>
      </c>
      <c r="BF374" s="96">
        <f>IF(O374="snížená",K374,0)</f>
        <v>0</v>
      </c>
      <c r="BG374" s="96">
        <f>IF(O374="zákl. přenesená",K374,0)</f>
        <v>0</v>
      </c>
      <c r="BH374" s="96">
        <f>IF(O374="sníž. přenesená",K374,0)</f>
        <v>0</v>
      </c>
      <c r="BI374" s="96">
        <f>IF(O374="nulová",K374,0)</f>
        <v>0</v>
      </c>
      <c r="BJ374" s="17" t="s">
        <v>80</v>
      </c>
      <c r="BK374" s="96">
        <f>ROUND(P374*H374,2)</f>
        <v>0</v>
      </c>
      <c r="BL374" s="17" t="s">
        <v>239</v>
      </c>
      <c r="BM374" s="95" t="s">
        <v>856</v>
      </c>
    </row>
    <row r="375" spans="1:65" s="15" customFormat="1">
      <c r="B375" s="230"/>
      <c r="C375" s="231"/>
      <c r="D375" s="221" t="s">
        <v>169</v>
      </c>
      <c r="E375" s="232" t="s">
        <v>1</v>
      </c>
      <c r="F375" s="233" t="s">
        <v>1292</v>
      </c>
      <c r="G375" s="231"/>
      <c r="H375" s="232" t="s">
        <v>1</v>
      </c>
      <c r="I375" s="231"/>
      <c r="J375" s="231"/>
      <c r="K375" s="231"/>
      <c r="M375" s="107"/>
      <c r="N375" s="109"/>
      <c r="O375" s="110"/>
      <c r="P375" s="110"/>
      <c r="Q375" s="110"/>
      <c r="R375" s="110"/>
      <c r="S375" s="110"/>
      <c r="T375" s="110"/>
      <c r="U375" s="110"/>
      <c r="V375" s="110"/>
      <c r="W375" s="110"/>
      <c r="X375" s="111"/>
      <c r="AT375" s="108" t="s">
        <v>169</v>
      </c>
      <c r="AU375" s="108" t="s">
        <v>82</v>
      </c>
      <c r="AV375" s="15" t="s">
        <v>80</v>
      </c>
      <c r="AW375" s="15" t="s">
        <v>4</v>
      </c>
      <c r="AX375" s="15" t="s">
        <v>72</v>
      </c>
      <c r="AY375" s="10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1227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1228</v>
      </c>
      <c r="G377" s="220"/>
      <c r="H377" s="224">
        <v>3.9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4" customFormat="1">
      <c r="B378" s="225"/>
      <c r="C378" s="226"/>
      <c r="D378" s="221" t="s">
        <v>169</v>
      </c>
      <c r="E378" s="227" t="s">
        <v>1</v>
      </c>
      <c r="F378" s="228" t="s">
        <v>171</v>
      </c>
      <c r="G378" s="226"/>
      <c r="H378" s="229">
        <v>3.9</v>
      </c>
      <c r="I378" s="226"/>
      <c r="J378" s="226"/>
      <c r="K378" s="226"/>
      <c r="M378" s="102"/>
      <c r="N378" s="104"/>
      <c r="O378" s="105"/>
      <c r="P378" s="105"/>
      <c r="Q378" s="105"/>
      <c r="R378" s="105"/>
      <c r="S378" s="105"/>
      <c r="T378" s="105"/>
      <c r="U378" s="105"/>
      <c r="V378" s="105"/>
      <c r="W378" s="105"/>
      <c r="X378" s="106"/>
      <c r="AT378" s="103" t="s">
        <v>169</v>
      </c>
      <c r="AU378" s="103" t="s">
        <v>82</v>
      </c>
      <c r="AV378" s="14" t="s">
        <v>168</v>
      </c>
      <c r="AW378" s="14" t="s">
        <v>4</v>
      </c>
      <c r="AX378" s="14" t="s">
        <v>80</v>
      </c>
      <c r="AY378" s="103" t="s">
        <v>161</v>
      </c>
    </row>
    <row r="379" spans="1:65" s="2" customFormat="1" ht="16.5" customHeight="1">
      <c r="A379" s="21"/>
      <c r="B379" s="137"/>
      <c r="C379" s="213" t="s">
        <v>452</v>
      </c>
      <c r="D379" s="213" t="s">
        <v>164</v>
      </c>
      <c r="E379" s="214" t="s">
        <v>1293</v>
      </c>
      <c r="F379" s="215" t="s">
        <v>1294</v>
      </c>
      <c r="G379" s="216" t="s">
        <v>346</v>
      </c>
      <c r="H379" s="217">
        <v>114.05</v>
      </c>
      <c r="I379" s="123"/>
      <c r="J379" s="123"/>
      <c r="K379" s="218">
        <f>ROUND(P379*H379,2)</f>
        <v>0</v>
      </c>
      <c r="L379" s="89"/>
      <c r="M379" s="22"/>
      <c r="N379" s="90" t="s">
        <v>1</v>
      </c>
      <c r="O379" s="91" t="s">
        <v>35</v>
      </c>
      <c r="P379" s="92">
        <f>I379+J379</f>
        <v>0</v>
      </c>
      <c r="Q379" s="92">
        <f>ROUND(I379*H379,2)</f>
        <v>0</v>
      </c>
      <c r="R379" s="92">
        <f>ROUND(J379*H379,2)</f>
        <v>0</v>
      </c>
      <c r="S379" s="93">
        <v>0</v>
      </c>
      <c r="T379" s="93">
        <f>S379*H379</f>
        <v>0</v>
      </c>
      <c r="U379" s="93">
        <v>0</v>
      </c>
      <c r="V379" s="93">
        <f>U379*H379</f>
        <v>0</v>
      </c>
      <c r="W379" s="93">
        <v>0</v>
      </c>
      <c r="X379" s="94">
        <f>W379*H379</f>
        <v>0</v>
      </c>
      <c r="Y379" s="21"/>
      <c r="Z379" s="21"/>
      <c r="AA379" s="21"/>
      <c r="AB379" s="21"/>
      <c r="AC379" s="21"/>
      <c r="AD379" s="21"/>
      <c r="AE379" s="21"/>
      <c r="AR379" s="95" t="s">
        <v>239</v>
      </c>
      <c r="AT379" s="95" t="s">
        <v>164</v>
      </c>
      <c r="AU379" s="95" t="s">
        <v>82</v>
      </c>
      <c r="AY379" s="17" t="s">
        <v>161</v>
      </c>
      <c r="BE379" s="96">
        <f>IF(O379="základní",K379,0)</f>
        <v>0</v>
      </c>
      <c r="BF379" s="96">
        <f>IF(O379="snížená",K379,0)</f>
        <v>0</v>
      </c>
      <c r="BG379" s="96">
        <f>IF(O379="zákl. přenesená",K379,0)</f>
        <v>0</v>
      </c>
      <c r="BH379" s="96">
        <f>IF(O379="sníž. přenesená",K379,0)</f>
        <v>0</v>
      </c>
      <c r="BI379" s="96">
        <f>IF(O379="nulová",K379,0)</f>
        <v>0</v>
      </c>
      <c r="BJ379" s="17" t="s">
        <v>80</v>
      </c>
      <c r="BK379" s="96">
        <f>ROUND(P379*H379,2)</f>
        <v>0</v>
      </c>
      <c r="BL379" s="17" t="s">
        <v>239</v>
      </c>
      <c r="BM379" s="95" t="s">
        <v>861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1295</v>
      </c>
      <c r="G380" s="220"/>
      <c r="H380" s="224">
        <v>114.05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114.05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862</v>
      </c>
      <c r="D382" s="213" t="s">
        <v>164</v>
      </c>
      <c r="E382" s="214" t="s">
        <v>1296</v>
      </c>
      <c r="F382" s="215" t="s">
        <v>1297</v>
      </c>
      <c r="G382" s="216" t="s">
        <v>269</v>
      </c>
      <c r="H382" s="217">
        <v>4</v>
      </c>
      <c r="I382" s="123"/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239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239</v>
      </c>
      <c r="BM382" s="95" t="s">
        <v>865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1292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1227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168</v>
      </c>
      <c r="G385" s="220"/>
      <c r="H385" s="224">
        <v>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4" customFormat="1">
      <c r="B386" s="225"/>
      <c r="C386" s="226"/>
      <c r="D386" s="221" t="s">
        <v>169</v>
      </c>
      <c r="E386" s="227" t="s">
        <v>1</v>
      </c>
      <c r="F386" s="228" t="s">
        <v>171</v>
      </c>
      <c r="G386" s="226"/>
      <c r="H386" s="229">
        <v>4</v>
      </c>
      <c r="I386" s="226"/>
      <c r="J386" s="226"/>
      <c r="K386" s="226"/>
      <c r="M386" s="102"/>
      <c r="N386" s="104"/>
      <c r="O386" s="105"/>
      <c r="P386" s="105"/>
      <c r="Q386" s="105"/>
      <c r="R386" s="105"/>
      <c r="S386" s="105"/>
      <c r="T386" s="105"/>
      <c r="U386" s="105"/>
      <c r="V386" s="105"/>
      <c r="W386" s="105"/>
      <c r="X386" s="106"/>
      <c r="AT386" s="103" t="s">
        <v>169</v>
      </c>
      <c r="AU386" s="103" t="s">
        <v>82</v>
      </c>
      <c r="AV386" s="14" t="s">
        <v>168</v>
      </c>
      <c r="AW386" s="14" t="s">
        <v>4</v>
      </c>
      <c r="AX386" s="14" t="s">
        <v>80</v>
      </c>
      <c r="AY386" s="103" t="s">
        <v>161</v>
      </c>
    </row>
    <row r="387" spans="1:65" s="2" customFormat="1" ht="24.2" customHeight="1">
      <c r="A387" s="21"/>
      <c r="B387" s="137"/>
      <c r="C387" s="213" t="s">
        <v>457</v>
      </c>
      <c r="D387" s="213" t="s">
        <v>164</v>
      </c>
      <c r="E387" s="214" t="s">
        <v>1298</v>
      </c>
      <c r="F387" s="215" t="s">
        <v>1299</v>
      </c>
      <c r="G387" s="216" t="s">
        <v>346</v>
      </c>
      <c r="H387" s="217">
        <v>8</v>
      </c>
      <c r="I387" s="123"/>
      <c r="J387" s="123"/>
      <c r="K387" s="218">
        <f>ROUND(P387*H387,2)</f>
        <v>0</v>
      </c>
      <c r="L387" s="89"/>
      <c r="M387" s="22"/>
      <c r="N387" s="90" t="s">
        <v>1</v>
      </c>
      <c r="O387" s="91" t="s">
        <v>35</v>
      </c>
      <c r="P387" s="92">
        <f>I387+J387</f>
        <v>0</v>
      </c>
      <c r="Q387" s="92">
        <f>ROUND(I387*H387,2)</f>
        <v>0</v>
      </c>
      <c r="R387" s="92">
        <f>ROUND(J387*H387,2)</f>
        <v>0</v>
      </c>
      <c r="S387" s="93">
        <v>0</v>
      </c>
      <c r="T387" s="93">
        <f>S387*H387</f>
        <v>0</v>
      </c>
      <c r="U387" s="93">
        <v>0</v>
      </c>
      <c r="V387" s="93">
        <f>U387*H387</f>
        <v>0</v>
      </c>
      <c r="W387" s="93">
        <v>0</v>
      </c>
      <c r="X387" s="94">
        <f>W387*H387</f>
        <v>0</v>
      </c>
      <c r="Y387" s="21"/>
      <c r="Z387" s="21"/>
      <c r="AA387" s="21"/>
      <c r="AB387" s="21"/>
      <c r="AC387" s="21"/>
      <c r="AD387" s="21"/>
      <c r="AE387" s="21"/>
      <c r="AR387" s="95" t="s">
        <v>239</v>
      </c>
      <c r="AT387" s="95" t="s">
        <v>164</v>
      </c>
      <c r="AU387" s="95" t="s">
        <v>82</v>
      </c>
      <c r="AY387" s="17" t="s">
        <v>161</v>
      </c>
      <c r="BE387" s="96">
        <f>IF(O387="základní",K387,0)</f>
        <v>0</v>
      </c>
      <c r="BF387" s="96">
        <f>IF(O387="snížená",K387,0)</f>
        <v>0</v>
      </c>
      <c r="BG387" s="96">
        <f>IF(O387="zákl. přenesená",K387,0)</f>
        <v>0</v>
      </c>
      <c r="BH387" s="96">
        <f>IF(O387="sníž. přenesená",K387,0)</f>
        <v>0</v>
      </c>
      <c r="BI387" s="96">
        <f>IF(O387="nulová",K387,0)</f>
        <v>0</v>
      </c>
      <c r="BJ387" s="17" t="s">
        <v>80</v>
      </c>
      <c r="BK387" s="96">
        <f>ROUND(P387*H387,2)</f>
        <v>0</v>
      </c>
      <c r="BL387" s="17" t="s">
        <v>239</v>
      </c>
      <c r="BM387" s="95" t="s">
        <v>872</v>
      </c>
    </row>
    <row r="388" spans="1:65" s="15" customFormat="1">
      <c r="B388" s="230"/>
      <c r="C388" s="231"/>
      <c r="D388" s="221" t="s">
        <v>169</v>
      </c>
      <c r="E388" s="232" t="s">
        <v>1</v>
      </c>
      <c r="F388" s="233" t="s">
        <v>1292</v>
      </c>
      <c r="G388" s="231"/>
      <c r="H388" s="232" t="s">
        <v>1</v>
      </c>
      <c r="I388" s="231"/>
      <c r="J388" s="231"/>
      <c r="K388" s="231"/>
      <c r="M388" s="107"/>
      <c r="N388" s="109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/>
      <c r="AT388" s="108" t="s">
        <v>169</v>
      </c>
      <c r="AU388" s="108" t="s">
        <v>82</v>
      </c>
      <c r="AV388" s="15" t="s">
        <v>80</v>
      </c>
      <c r="AW388" s="15" t="s">
        <v>4</v>
      </c>
      <c r="AX388" s="15" t="s">
        <v>72</v>
      </c>
      <c r="AY388" s="10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1227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185</v>
      </c>
      <c r="G390" s="220"/>
      <c r="H390" s="224">
        <v>8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8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2" customFormat="1" ht="24.2" customHeight="1">
      <c r="A392" s="21"/>
      <c r="B392" s="137"/>
      <c r="C392" s="213" t="s">
        <v>874</v>
      </c>
      <c r="D392" s="213" t="s">
        <v>164</v>
      </c>
      <c r="E392" s="214" t="s">
        <v>1300</v>
      </c>
      <c r="F392" s="215" t="s">
        <v>1301</v>
      </c>
      <c r="G392" s="216" t="s">
        <v>167</v>
      </c>
      <c r="H392" s="217">
        <v>111.1</v>
      </c>
      <c r="I392" s="123"/>
      <c r="J392" s="123"/>
      <c r="K392" s="218">
        <f>ROUND(P392*H392,2)</f>
        <v>0</v>
      </c>
      <c r="L392" s="89"/>
      <c r="M392" s="22"/>
      <c r="N392" s="90" t="s">
        <v>1</v>
      </c>
      <c r="O392" s="91" t="s">
        <v>35</v>
      </c>
      <c r="P392" s="92">
        <f>I392+J392</f>
        <v>0</v>
      </c>
      <c r="Q392" s="92">
        <f>ROUND(I392*H392,2)</f>
        <v>0</v>
      </c>
      <c r="R392" s="92">
        <f>ROUND(J392*H392,2)</f>
        <v>0</v>
      </c>
      <c r="S392" s="93">
        <v>0</v>
      </c>
      <c r="T392" s="93">
        <f>S392*H392</f>
        <v>0</v>
      </c>
      <c r="U392" s="93">
        <v>0</v>
      </c>
      <c r="V392" s="93">
        <f>U392*H392</f>
        <v>0</v>
      </c>
      <c r="W392" s="93">
        <v>0</v>
      </c>
      <c r="X392" s="94">
        <f>W392*H392</f>
        <v>0</v>
      </c>
      <c r="Y392" s="21"/>
      <c r="Z392" s="21"/>
      <c r="AA392" s="21"/>
      <c r="AB392" s="21"/>
      <c r="AC392" s="21"/>
      <c r="AD392" s="21"/>
      <c r="AE392" s="21"/>
      <c r="AR392" s="95" t="s">
        <v>239</v>
      </c>
      <c r="AT392" s="95" t="s">
        <v>164</v>
      </c>
      <c r="AU392" s="95" t="s">
        <v>82</v>
      </c>
      <c r="AY392" s="17" t="s">
        <v>161</v>
      </c>
      <c r="BE392" s="96">
        <f>IF(O392="základní",K392,0)</f>
        <v>0</v>
      </c>
      <c r="BF392" s="96">
        <f>IF(O392="snížená",K392,0)</f>
        <v>0</v>
      </c>
      <c r="BG392" s="96">
        <f>IF(O392="zákl. přenesená",K392,0)</f>
        <v>0</v>
      </c>
      <c r="BH392" s="96">
        <f>IF(O392="sníž. přenesená",K392,0)</f>
        <v>0</v>
      </c>
      <c r="BI392" s="96">
        <f>IF(O392="nulová",K392,0)</f>
        <v>0</v>
      </c>
      <c r="BJ392" s="17" t="s">
        <v>80</v>
      </c>
      <c r="BK392" s="96">
        <f>ROUND(P392*H392,2)</f>
        <v>0</v>
      </c>
      <c r="BL392" s="17" t="s">
        <v>239</v>
      </c>
      <c r="BM392" s="95" t="s">
        <v>877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1258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1259</v>
      </c>
      <c r="G394" s="220"/>
      <c r="H394" s="224">
        <v>55.9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1260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1261</v>
      </c>
      <c r="G396" s="220"/>
      <c r="H396" s="224">
        <v>55.2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4" customFormat="1">
      <c r="B397" s="225"/>
      <c r="C397" s="226"/>
      <c r="D397" s="221" t="s">
        <v>169</v>
      </c>
      <c r="E397" s="227" t="s">
        <v>1</v>
      </c>
      <c r="F397" s="228" t="s">
        <v>171</v>
      </c>
      <c r="G397" s="226"/>
      <c r="H397" s="229">
        <v>111.1</v>
      </c>
      <c r="I397" s="226"/>
      <c r="J397" s="226"/>
      <c r="K397" s="226"/>
      <c r="M397" s="102"/>
      <c r="N397" s="104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/>
      <c r="AT397" s="103" t="s">
        <v>169</v>
      </c>
      <c r="AU397" s="103" t="s">
        <v>82</v>
      </c>
      <c r="AV397" s="14" t="s">
        <v>168</v>
      </c>
      <c r="AW397" s="14" t="s">
        <v>4</v>
      </c>
      <c r="AX397" s="14" t="s">
        <v>80</v>
      </c>
      <c r="AY397" s="103" t="s">
        <v>161</v>
      </c>
    </row>
    <row r="398" spans="1:65" s="2" customFormat="1" ht="49.15" customHeight="1">
      <c r="A398" s="21"/>
      <c r="B398" s="137"/>
      <c r="C398" s="213" t="s">
        <v>462</v>
      </c>
      <c r="D398" s="213" t="s">
        <v>164</v>
      </c>
      <c r="E398" s="214" t="s">
        <v>1302</v>
      </c>
      <c r="F398" s="215" t="s">
        <v>1303</v>
      </c>
      <c r="G398" s="216" t="s">
        <v>282</v>
      </c>
      <c r="H398" s="217">
        <v>4.16</v>
      </c>
      <c r="I398" s="218">
        <v>0</v>
      </c>
      <c r="J398" s="123"/>
      <c r="K398" s="218">
        <f>ROUND(P398*H398,2)</f>
        <v>0</v>
      </c>
      <c r="L398" s="89"/>
      <c r="M398" s="22"/>
      <c r="N398" s="90" t="s">
        <v>1</v>
      </c>
      <c r="O398" s="91" t="s">
        <v>35</v>
      </c>
      <c r="P398" s="92">
        <f>I398+J398</f>
        <v>0</v>
      </c>
      <c r="Q398" s="92">
        <f>ROUND(I398*H398,2)</f>
        <v>0</v>
      </c>
      <c r="R398" s="92">
        <f>ROUND(J398*H398,2)</f>
        <v>0</v>
      </c>
      <c r="S398" s="93">
        <v>0</v>
      </c>
      <c r="T398" s="93">
        <f>S398*H398</f>
        <v>0</v>
      </c>
      <c r="U398" s="93">
        <v>0</v>
      </c>
      <c r="V398" s="93">
        <f>U398*H398</f>
        <v>0</v>
      </c>
      <c r="W398" s="93">
        <v>0</v>
      </c>
      <c r="X398" s="94">
        <f>W398*H398</f>
        <v>0</v>
      </c>
      <c r="Y398" s="21"/>
      <c r="Z398" s="21"/>
      <c r="AA398" s="21"/>
      <c r="AB398" s="21"/>
      <c r="AC398" s="21"/>
      <c r="AD398" s="21"/>
      <c r="AE398" s="21"/>
      <c r="AR398" s="95" t="s">
        <v>239</v>
      </c>
      <c r="AT398" s="95" t="s">
        <v>164</v>
      </c>
      <c r="AU398" s="95" t="s">
        <v>82</v>
      </c>
      <c r="AY398" s="17" t="s">
        <v>161</v>
      </c>
      <c r="BE398" s="96">
        <f>IF(O398="základní",K398,0)</f>
        <v>0</v>
      </c>
      <c r="BF398" s="96">
        <f>IF(O398="snížená",K398,0)</f>
        <v>0</v>
      </c>
      <c r="BG398" s="96">
        <f>IF(O398="zákl. přenesená",K398,0)</f>
        <v>0</v>
      </c>
      <c r="BH398" s="96">
        <f>IF(O398="sníž. přenesená",K398,0)</f>
        <v>0</v>
      </c>
      <c r="BI398" s="96">
        <f>IF(O398="nulová",K398,0)</f>
        <v>0</v>
      </c>
      <c r="BJ398" s="17" t="s">
        <v>80</v>
      </c>
      <c r="BK398" s="96">
        <f>ROUND(P398*H398,2)</f>
        <v>0</v>
      </c>
      <c r="BL398" s="17" t="s">
        <v>239</v>
      </c>
      <c r="BM398" s="95" t="s">
        <v>881</v>
      </c>
    </row>
    <row r="399" spans="1:65" s="12" customFormat="1" ht="22.9" customHeight="1">
      <c r="B399" s="206"/>
      <c r="C399" s="207"/>
      <c r="D399" s="208" t="s">
        <v>71</v>
      </c>
      <c r="E399" s="211" t="s">
        <v>1304</v>
      </c>
      <c r="F399" s="211" t="s">
        <v>1305</v>
      </c>
      <c r="G399" s="207"/>
      <c r="H399" s="207"/>
      <c r="I399" s="207"/>
      <c r="J399" s="207"/>
      <c r="K399" s="212">
        <f>BK399</f>
        <v>0</v>
      </c>
      <c r="M399" s="80"/>
      <c r="N399" s="82"/>
      <c r="O399" s="83"/>
      <c r="P399" s="83"/>
      <c r="Q399" s="84">
        <f>SUM(Q400:Q434)</f>
        <v>0</v>
      </c>
      <c r="R399" s="84">
        <f>SUM(R400:R434)</f>
        <v>0</v>
      </c>
      <c r="S399" s="83"/>
      <c r="T399" s="85">
        <f>SUM(T400:T434)</f>
        <v>0</v>
      </c>
      <c r="U399" s="83"/>
      <c r="V399" s="85">
        <f>SUM(V400:V434)</f>
        <v>0</v>
      </c>
      <c r="W399" s="83"/>
      <c r="X399" s="86">
        <f>SUM(X400:X434)</f>
        <v>0</v>
      </c>
      <c r="AR399" s="81" t="s">
        <v>82</v>
      </c>
      <c r="AT399" s="87" t="s">
        <v>71</v>
      </c>
      <c r="AU399" s="87" t="s">
        <v>80</v>
      </c>
      <c r="AY399" s="81" t="s">
        <v>161</v>
      </c>
      <c r="BK399" s="88">
        <f>SUM(BK400:BK434)</f>
        <v>0</v>
      </c>
    </row>
    <row r="400" spans="1:65" s="2" customFormat="1" ht="24.2" customHeight="1">
      <c r="A400" s="21"/>
      <c r="B400" s="137"/>
      <c r="C400" s="213" t="s">
        <v>885</v>
      </c>
      <c r="D400" s="213" t="s">
        <v>164</v>
      </c>
      <c r="E400" s="214" t="s">
        <v>1306</v>
      </c>
      <c r="F400" s="215" t="s">
        <v>1307</v>
      </c>
      <c r="G400" s="216" t="s">
        <v>167</v>
      </c>
      <c r="H400" s="217">
        <v>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888</v>
      </c>
    </row>
    <row r="401" spans="1:65" s="15" customFormat="1">
      <c r="B401" s="230"/>
      <c r="C401" s="231"/>
      <c r="D401" s="221" t="s">
        <v>169</v>
      </c>
      <c r="E401" s="232" t="s">
        <v>1</v>
      </c>
      <c r="F401" s="233" t="s">
        <v>1227</v>
      </c>
      <c r="G401" s="231"/>
      <c r="H401" s="232" t="s">
        <v>1</v>
      </c>
      <c r="I401" s="231"/>
      <c r="J401" s="231"/>
      <c r="K401" s="231"/>
      <c r="M401" s="107"/>
      <c r="N401" s="109"/>
      <c r="O401" s="110"/>
      <c r="P401" s="110"/>
      <c r="Q401" s="110"/>
      <c r="R401" s="110"/>
      <c r="S401" s="110"/>
      <c r="T401" s="110"/>
      <c r="U401" s="110"/>
      <c r="V401" s="110"/>
      <c r="W401" s="110"/>
      <c r="X401" s="111"/>
      <c r="AT401" s="108" t="s">
        <v>169</v>
      </c>
      <c r="AU401" s="108" t="s">
        <v>82</v>
      </c>
      <c r="AV401" s="15" t="s">
        <v>80</v>
      </c>
      <c r="AW401" s="15" t="s">
        <v>4</v>
      </c>
      <c r="AX401" s="15" t="s">
        <v>72</v>
      </c>
      <c r="AY401" s="108" t="s">
        <v>161</v>
      </c>
    </row>
    <row r="402" spans="1:65" s="13" customFormat="1">
      <c r="B402" s="219"/>
      <c r="C402" s="220"/>
      <c r="D402" s="221" t="s">
        <v>169</v>
      </c>
      <c r="E402" s="222" t="s">
        <v>1</v>
      </c>
      <c r="F402" s="223" t="s">
        <v>1308</v>
      </c>
      <c r="G402" s="220"/>
      <c r="H402" s="224">
        <v>16</v>
      </c>
      <c r="I402" s="220"/>
      <c r="J402" s="220"/>
      <c r="K402" s="220"/>
      <c r="M402" s="97"/>
      <c r="N402" s="99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AT402" s="98" t="s">
        <v>169</v>
      </c>
      <c r="AU402" s="98" t="s">
        <v>82</v>
      </c>
      <c r="AV402" s="13" t="s">
        <v>82</v>
      </c>
      <c r="AW402" s="13" t="s">
        <v>4</v>
      </c>
      <c r="AX402" s="13" t="s">
        <v>72</v>
      </c>
      <c r="AY402" s="98" t="s">
        <v>161</v>
      </c>
    </row>
    <row r="403" spans="1:65" s="14" customFormat="1">
      <c r="B403" s="225"/>
      <c r="C403" s="226"/>
      <c r="D403" s="221" t="s">
        <v>169</v>
      </c>
      <c r="E403" s="227" t="s">
        <v>1</v>
      </c>
      <c r="F403" s="228" t="s">
        <v>171</v>
      </c>
      <c r="G403" s="226"/>
      <c r="H403" s="229">
        <v>16</v>
      </c>
      <c r="I403" s="226"/>
      <c r="J403" s="226"/>
      <c r="K403" s="226"/>
      <c r="M403" s="102"/>
      <c r="N403" s="104"/>
      <c r="O403" s="105"/>
      <c r="P403" s="105"/>
      <c r="Q403" s="105"/>
      <c r="R403" s="105"/>
      <c r="S403" s="105"/>
      <c r="T403" s="105"/>
      <c r="U403" s="105"/>
      <c r="V403" s="105"/>
      <c r="W403" s="105"/>
      <c r="X403" s="106"/>
      <c r="AT403" s="103" t="s">
        <v>169</v>
      </c>
      <c r="AU403" s="103" t="s">
        <v>82</v>
      </c>
      <c r="AV403" s="14" t="s">
        <v>168</v>
      </c>
      <c r="AW403" s="14" t="s">
        <v>4</v>
      </c>
      <c r="AX403" s="14" t="s">
        <v>80</v>
      </c>
      <c r="AY403" s="103" t="s">
        <v>161</v>
      </c>
    </row>
    <row r="404" spans="1:65" s="2" customFormat="1" ht="24.2" customHeight="1">
      <c r="A404" s="21"/>
      <c r="B404" s="137"/>
      <c r="C404" s="213" t="s">
        <v>468</v>
      </c>
      <c r="D404" s="213" t="s">
        <v>164</v>
      </c>
      <c r="E404" s="214" t="s">
        <v>1309</v>
      </c>
      <c r="F404" s="215" t="s">
        <v>1310</v>
      </c>
      <c r="G404" s="216" t="s">
        <v>167</v>
      </c>
      <c r="H404" s="217">
        <v>16</v>
      </c>
      <c r="I404" s="123"/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239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239</v>
      </c>
      <c r="BM404" s="95" t="s">
        <v>891</v>
      </c>
    </row>
    <row r="405" spans="1:65" s="15" customFormat="1">
      <c r="B405" s="230"/>
      <c r="C405" s="231"/>
      <c r="D405" s="221" t="s">
        <v>169</v>
      </c>
      <c r="E405" s="232" t="s">
        <v>1</v>
      </c>
      <c r="F405" s="233" t="s">
        <v>1227</v>
      </c>
      <c r="G405" s="231"/>
      <c r="H405" s="232" t="s">
        <v>1</v>
      </c>
      <c r="I405" s="231"/>
      <c r="J405" s="231"/>
      <c r="K405" s="231"/>
      <c r="M405" s="107"/>
      <c r="N405" s="109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/>
      <c r="AT405" s="108" t="s">
        <v>169</v>
      </c>
      <c r="AU405" s="108" t="s">
        <v>82</v>
      </c>
      <c r="AV405" s="15" t="s">
        <v>80</v>
      </c>
      <c r="AW405" s="15" t="s">
        <v>4</v>
      </c>
      <c r="AX405" s="15" t="s">
        <v>72</v>
      </c>
      <c r="AY405" s="108" t="s">
        <v>161</v>
      </c>
    </row>
    <row r="406" spans="1:65" s="13" customFormat="1">
      <c r="B406" s="219"/>
      <c r="C406" s="220"/>
      <c r="D406" s="221" t="s">
        <v>169</v>
      </c>
      <c r="E406" s="222" t="s">
        <v>1</v>
      </c>
      <c r="F406" s="223" t="s">
        <v>1308</v>
      </c>
      <c r="G406" s="220"/>
      <c r="H406" s="224">
        <v>16</v>
      </c>
      <c r="I406" s="220"/>
      <c r="J406" s="220"/>
      <c r="K406" s="220"/>
      <c r="M406" s="97"/>
      <c r="N406" s="99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AT406" s="98" t="s">
        <v>169</v>
      </c>
      <c r="AU406" s="98" t="s">
        <v>82</v>
      </c>
      <c r="AV406" s="13" t="s">
        <v>82</v>
      </c>
      <c r="AW406" s="13" t="s">
        <v>4</v>
      </c>
      <c r="AX406" s="13" t="s">
        <v>72</v>
      </c>
      <c r="AY406" s="98" t="s">
        <v>161</v>
      </c>
    </row>
    <row r="407" spans="1:65" s="14" customFormat="1">
      <c r="B407" s="225"/>
      <c r="C407" s="226"/>
      <c r="D407" s="221" t="s">
        <v>169</v>
      </c>
      <c r="E407" s="227" t="s">
        <v>1</v>
      </c>
      <c r="F407" s="228" t="s">
        <v>171</v>
      </c>
      <c r="G407" s="226"/>
      <c r="H407" s="229">
        <v>16</v>
      </c>
      <c r="I407" s="226"/>
      <c r="J407" s="226"/>
      <c r="K407" s="226"/>
      <c r="M407" s="102"/>
      <c r="N407" s="104"/>
      <c r="O407" s="105"/>
      <c r="P407" s="105"/>
      <c r="Q407" s="105"/>
      <c r="R407" s="105"/>
      <c r="S407" s="105"/>
      <c r="T407" s="105"/>
      <c r="U407" s="105"/>
      <c r="V407" s="105"/>
      <c r="W407" s="105"/>
      <c r="X407" s="106"/>
      <c r="AT407" s="103" t="s">
        <v>169</v>
      </c>
      <c r="AU407" s="103" t="s">
        <v>82</v>
      </c>
      <c r="AV407" s="14" t="s">
        <v>168</v>
      </c>
      <c r="AW407" s="14" t="s">
        <v>4</v>
      </c>
      <c r="AX407" s="14" t="s">
        <v>80</v>
      </c>
      <c r="AY407" s="103" t="s">
        <v>161</v>
      </c>
    </row>
    <row r="408" spans="1:65" s="2" customFormat="1" ht="24.2" customHeight="1">
      <c r="A408" s="21"/>
      <c r="B408" s="137"/>
      <c r="C408" s="213" t="s">
        <v>892</v>
      </c>
      <c r="D408" s="213" t="s">
        <v>164</v>
      </c>
      <c r="E408" s="214" t="s">
        <v>1311</v>
      </c>
      <c r="F408" s="215" t="s">
        <v>1312</v>
      </c>
      <c r="G408" s="216" t="s">
        <v>167</v>
      </c>
      <c r="H408" s="217">
        <v>16</v>
      </c>
      <c r="I408" s="123"/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239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239</v>
      </c>
      <c r="BM408" s="95" t="s">
        <v>895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1292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5" customFormat="1">
      <c r="B410" s="230"/>
      <c r="C410" s="231"/>
      <c r="D410" s="221" t="s">
        <v>169</v>
      </c>
      <c r="E410" s="232" t="s">
        <v>1</v>
      </c>
      <c r="F410" s="233" t="s">
        <v>1227</v>
      </c>
      <c r="G410" s="231"/>
      <c r="H410" s="232" t="s">
        <v>1</v>
      </c>
      <c r="I410" s="231"/>
      <c r="J410" s="231"/>
      <c r="K410" s="231"/>
      <c r="M410" s="107"/>
      <c r="N410" s="109"/>
      <c r="O410" s="110"/>
      <c r="P410" s="110"/>
      <c r="Q410" s="110"/>
      <c r="R410" s="110"/>
      <c r="S410" s="110"/>
      <c r="T410" s="110"/>
      <c r="U410" s="110"/>
      <c r="V410" s="110"/>
      <c r="W410" s="110"/>
      <c r="X410" s="111"/>
      <c r="AT410" s="108" t="s">
        <v>169</v>
      </c>
      <c r="AU410" s="108" t="s">
        <v>82</v>
      </c>
      <c r="AV410" s="15" t="s">
        <v>80</v>
      </c>
      <c r="AW410" s="15" t="s">
        <v>4</v>
      </c>
      <c r="AX410" s="15" t="s">
        <v>72</v>
      </c>
      <c r="AY410" s="10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1308</v>
      </c>
      <c r="G411" s="220"/>
      <c r="H411" s="224">
        <v>16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16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473</v>
      </c>
      <c r="D413" s="213" t="s">
        <v>164</v>
      </c>
      <c r="E413" s="214" t="s">
        <v>1313</v>
      </c>
      <c r="F413" s="215" t="s">
        <v>1314</v>
      </c>
      <c r="G413" s="216" t="s">
        <v>346</v>
      </c>
      <c r="H413" s="217">
        <v>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898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1315</v>
      </c>
      <c r="G414" s="220"/>
      <c r="H414" s="224">
        <v>8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4" customFormat="1">
      <c r="B415" s="225"/>
      <c r="C415" s="226"/>
      <c r="D415" s="221" t="s">
        <v>169</v>
      </c>
      <c r="E415" s="227" t="s">
        <v>1</v>
      </c>
      <c r="F415" s="228" t="s">
        <v>171</v>
      </c>
      <c r="G415" s="226"/>
      <c r="H415" s="229">
        <v>8</v>
      </c>
      <c r="I415" s="226"/>
      <c r="J415" s="226"/>
      <c r="K415" s="226"/>
      <c r="M415" s="102"/>
      <c r="N415" s="104"/>
      <c r="O415" s="105"/>
      <c r="P415" s="105"/>
      <c r="Q415" s="105"/>
      <c r="R415" s="105"/>
      <c r="S415" s="105"/>
      <c r="T415" s="105"/>
      <c r="U415" s="105"/>
      <c r="V415" s="105"/>
      <c r="W415" s="105"/>
      <c r="X415" s="106"/>
      <c r="AT415" s="103" t="s">
        <v>169</v>
      </c>
      <c r="AU415" s="103" t="s">
        <v>82</v>
      </c>
      <c r="AV415" s="14" t="s">
        <v>168</v>
      </c>
      <c r="AW415" s="14" t="s">
        <v>4</v>
      </c>
      <c r="AX415" s="14" t="s">
        <v>80</v>
      </c>
      <c r="AY415" s="103" t="s">
        <v>161</v>
      </c>
    </row>
    <row r="416" spans="1:65" s="2" customFormat="1" ht="37.9" customHeight="1">
      <c r="A416" s="21"/>
      <c r="B416" s="137"/>
      <c r="C416" s="213" t="s">
        <v>899</v>
      </c>
      <c r="D416" s="213" t="s">
        <v>164</v>
      </c>
      <c r="E416" s="214" t="s">
        <v>1316</v>
      </c>
      <c r="F416" s="215" t="s">
        <v>1317</v>
      </c>
      <c r="G416" s="216" t="s">
        <v>167</v>
      </c>
      <c r="H416" s="217">
        <v>16</v>
      </c>
      <c r="I416" s="123"/>
      <c r="J416" s="123"/>
      <c r="K416" s="218">
        <f>ROUND(P416*H416,2)</f>
        <v>0</v>
      </c>
      <c r="L416" s="89"/>
      <c r="M416" s="22"/>
      <c r="N416" s="90" t="s">
        <v>1</v>
      </c>
      <c r="O416" s="91" t="s">
        <v>35</v>
      </c>
      <c r="P416" s="92">
        <f>I416+J416</f>
        <v>0</v>
      </c>
      <c r="Q416" s="92">
        <f>ROUND(I416*H416,2)</f>
        <v>0</v>
      </c>
      <c r="R416" s="92">
        <f>ROUND(J416*H416,2)</f>
        <v>0</v>
      </c>
      <c r="S416" s="93">
        <v>0</v>
      </c>
      <c r="T416" s="93">
        <f>S416*H416</f>
        <v>0</v>
      </c>
      <c r="U416" s="93">
        <v>0</v>
      </c>
      <c r="V416" s="93">
        <f>U416*H416</f>
        <v>0</v>
      </c>
      <c r="W416" s="93">
        <v>0</v>
      </c>
      <c r="X416" s="94">
        <f>W416*H416</f>
        <v>0</v>
      </c>
      <c r="Y416" s="21"/>
      <c r="Z416" s="21"/>
      <c r="AA416" s="21"/>
      <c r="AB416" s="21"/>
      <c r="AC416" s="21"/>
      <c r="AD416" s="21"/>
      <c r="AE416" s="21"/>
      <c r="AR416" s="95" t="s">
        <v>239</v>
      </c>
      <c r="AT416" s="95" t="s">
        <v>164</v>
      </c>
      <c r="AU416" s="95" t="s">
        <v>82</v>
      </c>
      <c r="AY416" s="17" t="s">
        <v>161</v>
      </c>
      <c r="BE416" s="96">
        <f>IF(O416="základní",K416,0)</f>
        <v>0</v>
      </c>
      <c r="BF416" s="96">
        <f>IF(O416="snížená",K416,0)</f>
        <v>0</v>
      </c>
      <c r="BG416" s="96">
        <f>IF(O416="zákl. přenesená",K416,0)</f>
        <v>0</v>
      </c>
      <c r="BH416" s="96">
        <f>IF(O416="sníž. přenesená",K416,0)</f>
        <v>0</v>
      </c>
      <c r="BI416" s="96">
        <f>IF(O416="nulová",K416,0)</f>
        <v>0</v>
      </c>
      <c r="BJ416" s="17" t="s">
        <v>80</v>
      </c>
      <c r="BK416" s="96">
        <f>ROUND(P416*H416,2)</f>
        <v>0</v>
      </c>
      <c r="BL416" s="17" t="s">
        <v>239</v>
      </c>
      <c r="BM416" s="95" t="s">
        <v>902</v>
      </c>
    </row>
    <row r="417" spans="1:65" s="15" customFormat="1">
      <c r="B417" s="230"/>
      <c r="C417" s="231"/>
      <c r="D417" s="221" t="s">
        <v>169</v>
      </c>
      <c r="E417" s="232" t="s">
        <v>1</v>
      </c>
      <c r="F417" s="233" t="s">
        <v>1227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1:65" s="13" customFormat="1">
      <c r="B418" s="219"/>
      <c r="C418" s="220"/>
      <c r="D418" s="221" t="s">
        <v>169</v>
      </c>
      <c r="E418" s="222" t="s">
        <v>1</v>
      </c>
      <c r="F418" s="223" t="s">
        <v>1308</v>
      </c>
      <c r="G418" s="220"/>
      <c r="H418" s="224">
        <v>16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1:65" s="14" customFormat="1">
      <c r="B419" s="225"/>
      <c r="C419" s="226"/>
      <c r="D419" s="221" t="s">
        <v>169</v>
      </c>
      <c r="E419" s="227" t="s">
        <v>1</v>
      </c>
      <c r="F419" s="228" t="s">
        <v>171</v>
      </c>
      <c r="G419" s="226"/>
      <c r="H419" s="229">
        <v>16</v>
      </c>
      <c r="I419" s="226"/>
      <c r="J419" s="226"/>
      <c r="K419" s="226"/>
      <c r="M419" s="102"/>
      <c r="N419" s="104"/>
      <c r="O419" s="105"/>
      <c r="P419" s="105"/>
      <c r="Q419" s="105"/>
      <c r="R419" s="105"/>
      <c r="S419" s="105"/>
      <c r="T419" s="105"/>
      <c r="U419" s="105"/>
      <c r="V419" s="105"/>
      <c r="W419" s="105"/>
      <c r="X419" s="106"/>
      <c r="AT419" s="103" t="s">
        <v>169</v>
      </c>
      <c r="AU419" s="103" t="s">
        <v>82</v>
      </c>
      <c r="AV419" s="14" t="s">
        <v>168</v>
      </c>
      <c r="AW419" s="14" t="s">
        <v>4</v>
      </c>
      <c r="AX419" s="14" t="s">
        <v>80</v>
      </c>
      <c r="AY419" s="103" t="s">
        <v>161</v>
      </c>
    </row>
    <row r="420" spans="1:65" s="2" customFormat="1" ht="24.2" customHeight="1">
      <c r="A420" s="21"/>
      <c r="B420" s="137"/>
      <c r="C420" s="235" t="s">
        <v>479</v>
      </c>
      <c r="D420" s="235" t="s">
        <v>548</v>
      </c>
      <c r="E420" s="236" t="s">
        <v>1318</v>
      </c>
      <c r="F420" s="237" t="s">
        <v>1319</v>
      </c>
      <c r="G420" s="238" t="s">
        <v>167</v>
      </c>
      <c r="H420" s="239">
        <v>18.399999999999999</v>
      </c>
      <c r="I420" s="123"/>
      <c r="J420" s="240"/>
      <c r="K420" s="241">
        <f>ROUND(P420*H420,2)</f>
        <v>0</v>
      </c>
      <c r="L420" s="115"/>
      <c r="M420" s="116"/>
      <c r="N420" s="117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286</v>
      </c>
      <c r="AT420" s="95" t="s">
        <v>548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905</v>
      </c>
    </row>
    <row r="421" spans="1:65" s="13" customFormat="1">
      <c r="B421" s="219"/>
      <c r="C421" s="220"/>
      <c r="D421" s="221" t="s">
        <v>169</v>
      </c>
      <c r="E421" s="222" t="s">
        <v>1</v>
      </c>
      <c r="F421" s="223" t="s">
        <v>1320</v>
      </c>
      <c r="G421" s="220"/>
      <c r="H421" s="224">
        <v>18.399999999999999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1:65" s="14" customFormat="1">
      <c r="B422" s="225"/>
      <c r="C422" s="226"/>
      <c r="D422" s="221" t="s">
        <v>169</v>
      </c>
      <c r="E422" s="227" t="s">
        <v>1</v>
      </c>
      <c r="F422" s="228" t="s">
        <v>171</v>
      </c>
      <c r="G422" s="226"/>
      <c r="H422" s="229">
        <v>18.399999999999999</v>
      </c>
      <c r="I422" s="226"/>
      <c r="J422" s="226"/>
      <c r="K422" s="226"/>
      <c r="M422" s="102"/>
      <c r="N422" s="104"/>
      <c r="O422" s="105"/>
      <c r="P422" s="105"/>
      <c r="Q422" s="105"/>
      <c r="R422" s="105"/>
      <c r="S422" s="105"/>
      <c r="T422" s="105"/>
      <c r="U422" s="105"/>
      <c r="V422" s="105"/>
      <c r="W422" s="105"/>
      <c r="X422" s="106"/>
      <c r="AT422" s="103" t="s">
        <v>169</v>
      </c>
      <c r="AU422" s="103" t="s">
        <v>82</v>
      </c>
      <c r="AV422" s="14" t="s">
        <v>168</v>
      </c>
      <c r="AW422" s="14" t="s">
        <v>4</v>
      </c>
      <c r="AX422" s="14" t="s">
        <v>80</v>
      </c>
      <c r="AY422" s="103" t="s">
        <v>161</v>
      </c>
    </row>
    <row r="423" spans="1:65" s="2" customFormat="1" ht="24.2" customHeight="1">
      <c r="A423" s="21"/>
      <c r="B423" s="137"/>
      <c r="C423" s="213" t="s">
        <v>906</v>
      </c>
      <c r="D423" s="213" t="s">
        <v>164</v>
      </c>
      <c r="E423" s="214" t="s">
        <v>1321</v>
      </c>
      <c r="F423" s="215" t="s">
        <v>1322</v>
      </c>
      <c r="G423" s="216" t="s">
        <v>346</v>
      </c>
      <c r="H423" s="217">
        <v>8</v>
      </c>
      <c r="I423" s="123"/>
      <c r="J423" s="123"/>
      <c r="K423" s="218">
        <f>ROUND(P423*H423,2)</f>
        <v>0</v>
      </c>
      <c r="L423" s="89"/>
      <c r="M423" s="22"/>
      <c r="N423" s="90" t="s">
        <v>1</v>
      </c>
      <c r="O423" s="91" t="s">
        <v>35</v>
      </c>
      <c r="P423" s="92">
        <f>I423+J423</f>
        <v>0</v>
      </c>
      <c r="Q423" s="92">
        <f>ROUND(I423*H423,2)</f>
        <v>0</v>
      </c>
      <c r="R423" s="92">
        <f>ROUND(J423*H423,2)</f>
        <v>0</v>
      </c>
      <c r="S423" s="93">
        <v>0</v>
      </c>
      <c r="T423" s="93">
        <f>S423*H423</f>
        <v>0</v>
      </c>
      <c r="U423" s="93">
        <v>0</v>
      </c>
      <c r="V423" s="93">
        <f>U423*H423</f>
        <v>0</v>
      </c>
      <c r="W423" s="93">
        <v>0</v>
      </c>
      <c r="X423" s="94">
        <f>W423*H423</f>
        <v>0</v>
      </c>
      <c r="Y423" s="21"/>
      <c r="Z423" s="21"/>
      <c r="AA423" s="21"/>
      <c r="AB423" s="21"/>
      <c r="AC423" s="21"/>
      <c r="AD423" s="21"/>
      <c r="AE423" s="21"/>
      <c r="AR423" s="95" t="s">
        <v>239</v>
      </c>
      <c r="AT423" s="95" t="s">
        <v>164</v>
      </c>
      <c r="AU423" s="95" t="s">
        <v>82</v>
      </c>
      <c r="AY423" s="17" t="s">
        <v>161</v>
      </c>
      <c r="BE423" s="96">
        <f>IF(O423="základní",K423,0)</f>
        <v>0</v>
      </c>
      <c r="BF423" s="96">
        <f>IF(O423="snížená",K423,0)</f>
        <v>0</v>
      </c>
      <c r="BG423" s="96">
        <f>IF(O423="zákl. přenesená",K423,0)</f>
        <v>0</v>
      </c>
      <c r="BH423" s="96">
        <f>IF(O423="sníž. přenesená",K423,0)</f>
        <v>0</v>
      </c>
      <c r="BI423" s="96">
        <f>IF(O423="nulová",K423,0)</f>
        <v>0</v>
      </c>
      <c r="BJ423" s="17" t="s">
        <v>80</v>
      </c>
      <c r="BK423" s="96">
        <f>ROUND(P423*H423,2)</f>
        <v>0</v>
      </c>
      <c r="BL423" s="17" t="s">
        <v>239</v>
      </c>
      <c r="BM423" s="95" t="s">
        <v>909</v>
      </c>
    </row>
    <row r="424" spans="1:65" s="15" customFormat="1">
      <c r="B424" s="230"/>
      <c r="C424" s="231"/>
      <c r="D424" s="221" t="s">
        <v>169</v>
      </c>
      <c r="E424" s="232" t="s">
        <v>1</v>
      </c>
      <c r="F424" s="233" t="s">
        <v>1227</v>
      </c>
      <c r="G424" s="231"/>
      <c r="H424" s="232" t="s">
        <v>1</v>
      </c>
      <c r="I424" s="231"/>
      <c r="J424" s="231"/>
      <c r="K424" s="231"/>
      <c r="M424" s="107"/>
      <c r="N424" s="109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AT424" s="108" t="s">
        <v>169</v>
      </c>
      <c r="AU424" s="108" t="s">
        <v>82</v>
      </c>
      <c r="AV424" s="15" t="s">
        <v>80</v>
      </c>
      <c r="AW424" s="15" t="s">
        <v>4</v>
      </c>
      <c r="AX424" s="15" t="s">
        <v>72</v>
      </c>
      <c r="AY424" s="108" t="s">
        <v>161</v>
      </c>
    </row>
    <row r="425" spans="1:65" s="13" customFormat="1">
      <c r="B425" s="219"/>
      <c r="C425" s="220"/>
      <c r="D425" s="221" t="s">
        <v>169</v>
      </c>
      <c r="E425" s="222" t="s">
        <v>1</v>
      </c>
      <c r="F425" s="223" t="s">
        <v>1315</v>
      </c>
      <c r="G425" s="220"/>
      <c r="H425" s="224">
        <v>8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1:65" s="14" customFormat="1">
      <c r="B426" s="225"/>
      <c r="C426" s="226"/>
      <c r="D426" s="221" t="s">
        <v>169</v>
      </c>
      <c r="E426" s="227" t="s">
        <v>1</v>
      </c>
      <c r="F426" s="228" t="s">
        <v>171</v>
      </c>
      <c r="G426" s="226"/>
      <c r="H426" s="229">
        <v>8</v>
      </c>
      <c r="I426" s="226"/>
      <c r="J426" s="226"/>
      <c r="K426" s="226"/>
      <c r="M426" s="102"/>
      <c r="N426" s="104"/>
      <c r="O426" s="105"/>
      <c r="P426" s="105"/>
      <c r="Q426" s="105"/>
      <c r="R426" s="105"/>
      <c r="S426" s="105"/>
      <c r="T426" s="105"/>
      <c r="U426" s="105"/>
      <c r="V426" s="105"/>
      <c r="W426" s="105"/>
      <c r="X426" s="106"/>
      <c r="AT426" s="103" t="s">
        <v>169</v>
      </c>
      <c r="AU426" s="103" t="s">
        <v>82</v>
      </c>
      <c r="AV426" s="14" t="s">
        <v>168</v>
      </c>
      <c r="AW426" s="14" t="s">
        <v>4</v>
      </c>
      <c r="AX426" s="14" t="s">
        <v>80</v>
      </c>
      <c r="AY426" s="103" t="s">
        <v>161</v>
      </c>
    </row>
    <row r="427" spans="1:65" s="2" customFormat="1" ht="24.2" customHeight="1">
      <c r="A427" s="21"/>
      <c r="B427" s="137"/>
      <c r="C427" s="213" t="s">
        <v>484</v>
      </c>
      <c r="D427" s="213" t="s">
        <v>164</v>
      </c>
      <c r="E427" s="214" t="s">
        <v>1323</v>
      </c>
      <c r="F427" s="215" t="s">
        <v>1324</v>
      </c>
      <c r="G427" s="216" t="s">
        <v>269</v>
      </c>
      <c r="H427" s="217">
        <v>6</v>
      </c>
      <c r="I427" s="218">
        <v>0</v>
      </c>
      <c r="J427" s="123"/>
      <c r="K427" s="218">
        <f>ROUND(P427*H427,2)</f>
        <v>0</v>
      </c>
      <c r="L427" s="89"/>
      <c r="M427" s="22"/>
      <c r="N427" s="90" t="s">
        <v>1</v>
      </c>
      <c r="O427" s="91" t="s">
        <v>35</v>
      </c>
      <c r="P427" s="92">
        <f>I427+J427</f>
        <v>0</v>
      </c>
      <c r="Q427" s="92">
        <f>ROUND(I427*H427,2)</f>
        <v>0</v>
      </c>
      <c r="R427" s="92">
        <f>ROUND(J427*H427,2)</f>
        <v>0</v>
      </c>
      <c r="S427" s="93">
        <v>0</v>
      </c>
      <c r="T427" s="93">
        <f>S427*H427</f>
        <v>0</v>
      </c>
      <c r="U427" s="93">
        <v>0</v>
      </c>
      <c r="V427" s="93">
        <f>U427*H427</f>
        <v>0</v>
      </c>
      <c r="W427" s="93">
        <v>0</v>
      </c>
      <c r="X427" s="94">
        <f>W427*H427</f>
        <v>0</v>
      </c>
      <c r="Y427" s="21"/>
      <c r="Z427" s="21"/>
      <c r="AA427" s="21"/>
      <c r="AB427" s="21"/>
      <c r="AC427" s="21"/>
      <c r="AD427" s="21"/>
      <c r="AE427" s="21"/>
      <c r="AR427" s="95" t="s">
        <v>239</v>
      </c>
      <c r="AT427" s="95" t="s">
        <v>164</v>
      </c>
      <c r="AU427" s="95" t="s">
        <v>82</v>
      </c>
      <c r="AY427" s="17" t="s">
        <v>161</v>
      </c>
      <c r="BE427" s="96">
        <f>IF(O427="základní",K427,0)</f>
        <v>0</v>
      </c>
      <c r="BF427" s="96">
        <f>IF(O427="snížená",K427,0)</f>
        <v>0</v>
      </c>
      <c r="BG427" s="96">
        <f>IF(O427="zákl. přenesená",K427,0)</f>
        <v>0</v>
      </c>
      <c r="BH427" s="96">
        <f>IF(O427="sníž. přenesená",K427,0)</f>
        <v>0</v>
      </c>
      <c r="BI427" s="96">
        <f>IF(O427="nulová",K427,0)</f>
        <v>0</v>
      </c>
      <c r="BJ427" s="17" t="s">
        <v>80</v>
      </c>
      <c r="BK427" s="96">
        <f>ROUND(P427*H427,2)</f>
        <v>0</v>
      </c>
      <c r="BL427" s="17" t="s">
        <v>239</v>
      </c>
      <c r="BM427" s="95" t="s">
        <v>912</v>
      </c>
    </row>
    <row r="428" spans="1:65" s="13" customFormat="1">
      <c r="B428" s="219"/>
      <c r="C428" s="220"/>
      <c r="D428" s="221" t="s">
        <v>169</v>
      </c>
      <c r="E428" s="222" t="s">
        <v>1</v>
      </c>
      <c r="F428" s="223" t="s">
        <v>1325</v>
      </c>
      <c r="G428" s="220"/>
      <c r="H428" s="224">
        <v>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1:65" s="14" customFormat="1">
      <c r="B429" s="225"/>
      <c r="C429" s="226"/>
      <c r="D429" s="221" t="s">
        <v>169</v>
      </c>
      <c r="E429" s="227" t="s">
        <v>1</v>
      </c>
      <c r="F429" s="228" t="s">
        <v>171</v>
      </c>
      <c r="G429" s="226"/>
      <c r="H429" s="229">
        <v>6</v>
      </c>
      <c r="I429" s="226"/>
      <c r="J429" s="226"/>
      <c r="K429" s="226"/>
      <c r="M429" s="102"/>
      <c r="N429" s="104"/>
      <c r="O429" s="105"/>
      <c r="P429" s="105"/>
      <c r="Q429" s="105"/>
      <c r="R429" s="105"/>
      <c r="S429" s="105"/>
      <c r="T429" s="105"/>
      <c r="U429" s="105"/>
      <c r="V429" s="105"/>
      <c r="W429" s="105"/>
      <c r="X429" s="106"/>
      <c r="AT429" s="103" t="s">
        <v>169</v>
      </c>
      <c r="AU429" s="103" t="s">
        <v>82</v>
      </c>
      <c r="AV429" s="14" t="s">
        <v>168</v>
      </c>
      <c r="AW429" s="14" t="s">
        <v>4</v>
      </c>
      <c r="AX429" s="14" t="s">
        <v>80</v>
      </c>
      <c r="AY429" s="103" t="s">
        <v>161</v>
      </c>
    </row>
    <row r="430" spans="1:65" s="2" customFormat="1" ht="24.2" customHeight="1">
      <c r="A430" s="21"/>
      <c r="B430" s="137"/>
      <c r="C430" s="213" t="s">
        <v>913</v>
      </c>
      <c r="D430" s="213" t="s">
        <v>164</v>
      </c>
      <c r="E430" s="214" t="s">
        <v>1326</v>
      </c>
      <c r="F430" s="215" t="s">
        <v>1327</v>
      </c>
      <c r="G430" s="216" t="s">
        <v>167</v>
      </c>
      <c r="H430" s="217">
        <v>16</v>
      </c>
      <c r="I430" s="123"/>
      <c r="J430" s="123"/>
      <c r="K430" s="218">
        <f>ROUND(P430*H430,2)</f>
        <v>0</v>
      </c>
      <c r="L430" s="89"/>
      <c r="M430" s="22"/>
      <c r="N430" s="90" t="s">
        <v>1</v>
      </c>
      <c r="O430" s="91" t="s">
        <v>35</v>
      </c>
      <c r="P430" s="92">
        <f>I430+J430</f>
        <v>0</v>
      </c>
      <c r="Q430" s="92">
        <f>ROUND(I430*H430,2)</f>
        <v>0</v>
      </c>
      <c r="R430" s="92">
        <f>ROUND(J430*H430,2)</f>
        <v>0</v>
      </c>
      <c r="S430" s="93">
        <v>0</v>
      </c>
      <c r="T430" s="93">
        <f>S430*H430</f>
        <v>0</v>
      </c>
      <c r="U430" s="93">
        <v>0</v>
      </c>
      <c r="V430" s="93">
        <f>U430*H430</f>
        <v>0</v>
      </c>
      <c r="W430" s="93">
        <v>0</v>
      </c>
      <c r="X430" s="94">
        <f>W430*H430</f>
        <v>0</v>
      </c>
      <c r="Y430" s="21"/>
      <c r="Z430" s="21"/>
      <c r="AA430" s="21"/>
      <c r="AB430" s="21"/>
      <c r="AC430" s="21"/>
      <c r="AD430" s="21"/>
      <c r="AE430" s="21"/>
      <c r="AR430" s="95" t="s">
        <v>239</v>
      </c>
      <c r="AT430" s="95" t="s">
        <v>164</v>
      </c>
      <c r="AU430" s="95" t="s">
        <v>82</v>
      </c>
      <c r="AY430" s="17" t="s">
        <v>161</v>
      </c>
      <c r="BE430" s="96">
        <f>IF(O430="základní",K430,0)</f>
        <v>0</v>
      </c>
      <c r="BF430" s="96">
        <f>IF(O430="snížená",K430,0)</f>
        <v>0</v>
      </c>
      <c r="BG430" s="96">
        <f>IF(O430="zákl. přenesená",K430,0)</f>
        <v>0</v>
      </c>
      <c r="BH430" s="96">
        <f>IF(O430="sníž. přenesená",K430,0)</f>
        <v>0</v>
      </c>
      <c r="BI430" s="96">
        <f>IF(O430="nulová",K430,0)</f>
        <v>0</v>
      </c>
      <c r="BJ430" s="17" t="s">
        <v>80</v>
      </c>
      <c r="BK430" s="96">
        <f>ROUND(P430*H430,2)</f>
        <v>0</v>
      </c>
      <c r="BL430" s="17" t="s">
        <v>239</v>
      </c>
      <c r="BM430" s="95" t="s">
        <v>915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1227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1308</v>
      </c>
      <c r="G432" s="220"/>
      <c r="H432" s="224">
        <v>16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16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49.15" customHeight="1">
      <c r="A434" s="21"/>
      <c r="B434" s="137"/>
      <c r="C434" s="213" t="s">
        <v>487</v>
      </c>
      <c r="D434" s="213" t="s">
        <v>164</v>
      </c>
      <c r="E434" s="214" t="s">
        <v>1328</v>
      </c>
      <c r="F434" s="215" t="s">
        <v>1329</v>
      </c>
      <c r="G434" s="216" t="s">
        <v>282</v>
      </c>
      <c r="H434" s="217">
        <v>0.51500000000000001</v>
      </c>
      <c r="I434" s="218">
        <v>0</v>
      </c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917</v>
      </c>
    </row>
    <row r="435" spans="1:65" s="12" customFormat="1" ht="22.9" customHeight="1">
      <c r="B435" s="206"/>
      <c r="C435" s="207"/>
      <c r="D435" s="208" t="s">
        <v>71</v>
      </c>
      <c r="E435" s="211" t="s">
        <v>991</v>
      </c>
      <c r="F435" s="211" t="s">
        <v>992</v>
      </c>
      <c r="G435" s="207"/>
      <c r="H435" s="207"/>
      <c r="I435" s="207"/>
      <c r="J435" s="207"/>
      <c r="K435" s="212">
        <f>BK435</f>
        <v>0</v>
      </c>
      <c r="M435" s="80"/>
      <c r="N435" s="82"/>
      <c r="O435" s="83"/>
      <c r="P435" s="83"/>
      <c r="Q435" s="84">
        <f>SUM(Q436:Q463)</f>
        <v>0</v>
      </c>
      <c r="R435" s="84">
        <f>SUM(R436:R463)</f>
        <v>0</v>
      </c>
      <c r="S435" s="83"/>
      <c r="T435" s="85">
        <f>SUM(T436:T463)</f>
        <v>0</v>
      </c>
      <c r="U435" s="83"/>
      <c r="V435" s="85">
        <f>SUM(V436:V463)</f>
        <v>0</v>
      </c>
      <c r="W435" s="83"/>
      <c r="X435" s="86">
        <f>SUM(X436:X463)</f>
        <v>0</v>
      </c>
      <c r="AR435" s="81" t="s">
        <v>82</v>
      </c>
      <c r="AT435" s="87" t="s">
        <v>71</v>
      </c>
      <c r="AU435" s="87" t="s">
        <v>80</v>
      </c>
      <c r="AY435" s="81" t="s">
        <v>161</v>
      </c>
      <c r="BK435" s="88">
        <f>SUM(BK436:BK463)</f>
        <v>0</v>
      </c>
    </row>
    <row r="436" spans="1:65" s="2" customFormat="1" ht="37.9" customHeight="1">
      <c r="A436" s="21"/>
      <c r="B436" s="137"/>
      <c r="C436" s="213" t="s">
        <v>918</v>
      </c>
      <c r="D436" s="213" t="s">
        <v>164</v>
      </c>
      <c r="E436" s="214" t="s">
        <v>1330</v>
      </c>
      <c r="F436" s="215" t="s">
        <v>1331</v>
      </c>
      <c r="G436" s="216" t="s">
        <v>167</v>
      </c>
      <c r="H436" s="217">
        <v>7.5</v>
      </c>
      <c r="I436" s="123"/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920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1332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1333</v>
      </c>
      <c r="G438" s="220"/>
      <c r="H438" s="224">
        <v>7.5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7.5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37.9" customHeight="1">
      <c r="A440" s="21"/>
      <c r="B440" s="137"/>
      <c r="C440" s="213" t="s">
        <v>678</v>
      </c>
      <c r="D440" s="213" t="s">
        <v>164</v>
      </c>
      <c r="E440" s="214" t="s">
        <v>1334</v>
      </c>
      <c r="F440" s="215" t="s">
        <v>1335</v>
      </c>
      <c r="G440" s="216" t="s">
        <v>167</v>
      </c>
      <c r="H440" s="217">
        <v>10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922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1336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1337</v>
      </c>
      <c r="G442" s="220"/>
      <c r="H442" s="224">
        <v>10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4" customFormat="1">
      <c r="B443" s="225"/>
      <c r="C443" s="226"/>
      <c r="D443" s="221" t="s">
        <v>169</v>
      </c>
      <c r="E443" s="227" t="s">
        <v>1</v>
      </c>
      <c r="F443" s="228" t="s">
        <v>171</v>
      </c>
      <c r="G443" s="226"/>
      <c r="H443" s="229">
        <v>10</v>
      </c>
      <c r="I443" s="226"/>
      <c r="J443" s="226"/>
      <c r="K443" s="226"/>
      <c r="M443" s="102"/>
      <c r="N443" s="104"/>
      <c r="O443" s="105"/>
      <c r="P443" s="105"/>
      <c r="Q443" s="105"/>
      <c r="R443" s="105"/>
      <c r="S443" s="105"/>
      <c r="T443" s="105"/>
      <c r="U443" s="105"/>
      <c r="V443" s="105"/>
      <c r="W443" s="105"/>
      <c r="X443" s="106"/>
      <c r="AT443" s="103" t="s">
        <v>169</v>
      </c>
      <c r="AU443" s="103" t="s">
        <v>82</v>
      </c>
      <c r="AV443" s="14" t="s">
        <v>168</v>
      </c>
      <c r="AW443" s="14" t="s">
        <v>4</v>
      </c>
      <c r="AX443" s="14" t="s">
        <v>80</v>
      </c>
      <c r="AY443" s="103" t="s">
        <v>161</v>
      </c>
    </row>
    <row r="444" spans="1:65" s="2" customFormat="1" ht="24.2" customHeight="1">
      <c r="A444" s="21"/>
      <c r="B444" s="137"/>
      <c r="C444" s="213" t="s">
        <v>923</v>
      </c>
      <c r="D444" s="213" t="s">
        <v>164</v>
      </c>
      <c r="E444" s="214" t="s">
        <v>1338</v>
      </c>
      <c r="F444" s="215" t="s">
        <v>1339</v>
      </c>
      <c r="G444" s="216" t="s">
        <v>167</v>
      </c>
      <c r="H444" s="217">
        <v>17.5</v>
      </c>
      <c r="I444" s="123"/>
      <c r="J444" s="123"/>
      <c r="K444" s="218">
        <f>ROUND(P444*H444,2)</f>
        <v>0</v>
      </c>
      <c r="L444" s="89"/>
      <c r="M444" s="22"/>
      <c r="N444" s="90" t="s">
        <v>1</v>
      </c>
      <c r="O444" s="91" t="s">
        <v>35</v>
      </c>
      <c r="P444" s="92">
        <f>I444+J444</f>
        <v>0</v>
      </c>
      <c r="Q444" s="92">
        <f>ROUND(I444*H444,2)</f>
        <v>0</v>
      </c>
      <c r="R444" s="92">
        <f>ROUND(J444*H444,2)</f>
        <v>0</v>
      </c>
      <c r="S444" s="93">
        <v>0</v>
      </c>
      <c r="T444" s="93">
        <f>S444*H444</f>
        <v>0</v>
      </c>
      <c r="U444" s="93">
        <v>0</v>
      </c>
      <c r="V444" s="93">
        <f>U444*H444</f>
        <v>0</v>
      </c>
      <c r="W444" s="93">
        <v>0</v>
      </c>
      <c r="X444" s="94">
        <f>W444*H444</f>
        <v>0</v>
      </c>
      <c r="Y444" s="21"/>
      <c r="Z444" s="21"/>
      <c r="AA444" s="21"/>
      <c r="AB444" s="21"/>
      <c r="AC444" s="21"/>
      <c r="AD444" s="21"/>
      <c r="AE444" s="21"/>
      <c r="AR444" s="95" t="s">
        <v>239</v>
      </c>
      <c r="AT444" s="95" t="s">
        <v>164</v>
      </c>
      <c r="AU444" s="95" t="s">
        <v>82</v>
      </c>
      <c r="AY444" s="17" t="s">
        <v>161</v>
      </c>
      <c r="BE444" s="96">
        <f>IF(O444="základní",K444,0)</f>
        <v>0</v>
      </c>
      <c r="BF444" s="96">
        <f>IF(O444="snížená",K444,0)</f>
        <v>0</v>
      </c>
      <c r="BG444" s="96">
        <f>IF(O444="zákl. přenesená",K444,0)</f>
        <v>0</v>
      </c>
      <c r="BH444" s="96">
        <f>IF(O444="sníž. přenesená",K444,0)</f>
        <v>0</v>
      </c>
      <c r="BI444" s="96">
        <f>IF(O444="nulová",K444,0)</f>
        <v>0</v>
      </c>
      <c r="BJ444" s="17" t="s">
        <v>80</v>
      </c>
      <c r="BK444" s="96">
        <f>ROUND(P444*H444,2)</f>
        <v>0</v>
      </c>
      <c r="BL444" s="17" t="s">
        <v>239</v>
      </c>
      <c r="BM444" s="95" t="s">
        <v>925</v>
      </c>
    </row>
    <row r="445" spans="1:65" s="15" customFormat="1">
      <c r="B445" s="230"/>
      <c r="C445" s="231"/>
      <c r="D445" s="221" t="s">
        <v>169</v>
      </c>
      <c r="E445" s="232" t="s">
        <v>1</v>
      </c>
      <c r="F445" s="233" t="s">
        <v>1336</v>
      </c>
      <c r="G445" s="231"/>
      <c r="H445" s="232" t="s">
        <v>1</v>
      </c>
      <c r="I445" s="231"/>
      <c r="J445" s="231"/>
      <c r="K445" s="231"/>
      <c r="M445" s="107"/>
      <c r="N445" s="109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AT445" s="108" t="s">
        <v>169</v>
      </c>
      <c r="AU445" s="108" t="s">
        <v>82</v>
      </c>
      <c r="AV445" s="15" t="s">
        <v>80</v>
      </c>
      <c r="AW445" s="15" t="s">
        <v>4</v>
      </c>
      <c r="AX445" s="15" t="s">
        <v>72</v>
      </c>
      <c r="AY445" s="108" t="s">
        <v>161</v>
      </c>
    </row>
    <row r="446" spans="1:65" s="13" customFormat="1">
      <c r="B446" s="219"/>
      <c r="C446" s="220"/>
      <c r="D446" s="221" t="s">
        <v>169</v>
      </c>
      <c r="E446" s="222" t="s">
        <v>1</v>
      </c>
      <c r="F446" s="223" t="s">
        <v>1337</v>
      </c>
      <c r="G446" s="220"/>
      <c r="H446" s="224">
        <v>10</v>
      </c>
      <c r="I446" s="220"/>
      <c r="J446" s="220"/>
      <c r="K446" s="220"/>
      <c r="M446" s="97"/>
      <c r="N446" s="99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AT446" s="98" t="s">
        <v>169</v>
      </c>
      <c r="AU446" s="98" t="s">
        <v>82</v>
      </c>
      <c r="AV446" s="13" t="s">
        <v>82</v>
      </c>
      <c r="AW446" s="13" t="s">
        <v>4</v>
      </c>
      <c r="AX446" s="13" t="s">
        <v>72</v>
      </c>
      <c r="AY446" s="98" t="s">
        <v>161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1332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1333</v>
      </c>
      <c r="G448" s="220"/>
      <c r="H448" s="224">
        <v>7.5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4" customFormat="1">
      <c r="B449" s="225"/>
      <c r="C449" s="226"/>
      <c r="D449" s="221" t="s">
        <v>169</v>
      </c>
      <c r="E449" s="227" t="s">
        <v>1</v>
      </c>
      <c r="F449" s="228" t="s">
        <v>171</v>
      </c>
      <c r="G449" s="226"/>
      <c r="H449" s="229">
        <v>17.5</v>
      </c>
      <c r="I449" s="226"/>
      <c r="J449" s="226"/>
      <c r="K449" s="226"/>
      <c r="M449" s="102"/>
      <c r="N449" s="104"/>
      <c r="O449" s="105"/>
      <c r="P449" s="105"/>
      <c r="Q449" s="105"/>
      <c r="R449" s="105"/>
      <c r="S449" s="105"/>
      <c r="T449" s="105"/>
      <c r="U449" s="105"/>
      <c r="V449" s="105"/>
      <c r="W449" s="105"/>
      <c r="X449" s="106"/>
      <c r="AT449" s="103" t="s">
        <v>169</v>
      </c>
      <c r="AU449" s="103" t="s">
        <v>82</v>
      </c>
      <c r="AV449" s="14" t="s">
        <v>168</v>
      </c>
      <c r="AW449" s="14" t="s">
        <v>4</v>
      </c>
      <c r="AX449" s="14" t="s">
        <v>80</v>
      </c>
      <c r="AY449" s="103" t="s">
        <v>161</v>
      </c>
    </row>
    <row r="450" spans="1:65" s="2" customFormat="1" ht="24.2" customHeight="1">
      <c r="A450" s="21"/>
      <c r="B450" s="137"/>
      <c r="C450" s="213" t="s">
        <v>684</v>
      </c>
      <c r="D450" s="213" t="s">
        <v>164</v>
      </c>
      <c r="E450" s="214" t="s">
        <v>1340</v>
      </c>
      <c r="F450" s="215" t="s">
        <v>1341</v>
      </c>
      <c r="G450" s="216" t="s">
        <v>167</v>
      </c>
      <c r="H450" s="217">
        <v>17.5</v>
      </c>
      <c r="I450" s="123"/>
      <c r="J450" s="123"/>
      <c r="K450" s="218">
        <f>ROUND(P450*H450,2)</f>
        <v>0</v>
      </c>
      <c r="L450" s="89"/>
      <c r="M450" s="22"/>
      <c r="N450" s="90" t="s">
        <v>1</v>
      </c>
      <c r="O450" s="91" t="s">
        <v>35</v>
      </c>
      <c r="P450" s="92">
        <f>I450+J450</f>
        <v>0</v>
      </c>
      <c r="Q450" s="92">
        <f>ROUND(I450*H450,2)</f>
        <v>0</v>
      </c>
      <c r="R450" s="92">
        <f>ROUND(J450*H450,2)</f>
        <v>0</v>
      </c>
      <c r="S450" s="93">
        <v>0</v>
      </c>
      <c r="T450" s="93">
        <f>S450*H450</f>
        <v>0</v>
      </c>
      <c r="U450" s="93">
        <v>0</v>
      </c>
      <c r="V450" s="93">
        <f>U450*H450</f>
        <v>0</v>
      </c>
      <c r="W450" s="93">
        <v>0</v>
      </c>
      <c r="X450" s="94">
        <f>W450*H450</f>
        <v>0</v>
      </c>
      <c r="Y450" s="21"/>
      <c r="Z450" s="21"/>
      <c r="AA450" s="21"/>
      <c r="AB450" s="21"/>
      <c r="AC450" s="21"/>
      <c r="AD450" s="21"/>
      <c r="AE450" s="21"/>
      <c r="AR450" s="95" t="s">
        <v>239</v>
      </c>
      <c r="AT450" s="95" t="s">
        <v>164</v>
      </c>
      <c r="AU450" s="95" t="s">
        <v>82</v>
      </c>
      <c r="AY450" s="17" t="s">
        <v>161</v>
      </c>
      <c r="BE450" s="96">
        <f>IF(O450="základní",K450,0)</f>
        <v>0</v>
      </c>
      <c r="BF450" s="96">
        <f>IF(O450="snížená",K450,0)</f>
        <v>0</v>
      </c>
      <c r="BG450" s="96">
        <f>IF(O450="zákl. přenesená",K450,0)</f>
        <v>0</v>
      </c>
      <c r="BH450" s="96">
        <f>IF(O450="sníž. přenesená",K450,0)</f>
        <v>0</v>
      </c>
      <c r="BI450" s="96">
        <f>IF(O450="nulová",K450,0)</f>
        <v>0</v>
      </c>
      <c r="BJ450" s="17" t="s">
        <v>80</v>
      </c>
      <c r="BK450" s="96">
        <f>ROUND(P450*H450,2)</f>
        <v>0</v>
      </c>
      <c r="BL450" s="17" t="s">
        <v>239</v>
      </c>
      <c r="BM450" s="95" t="s">
        <v>927</v>
      </c>
    </row>
    <row r="451" spans="1:65" s="15" customFormat="1">
      <c r="B451" s="230"/>
      <c r="C451" s="231"/>
      <c r="D451" s="221" t="s">
        <v>169</v>
      </c>
      <c r="E451" s="232" t="s">
        <v>1</v>
      </c>
      <c r="F451" s="233" t="s">
        <v>1336</v>
      </c>
      <c r="G451" s="231"/>
      <c r="H451" s="232" t="s">
        <v>1</v>
      </c>
      <c r="I451" s="231"/>
      <c r="J451" s="231"/>
      <c r="K451" s="231"/>
      <c r="M451" s="107"/>
      <c r="N451" s="109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AT451" s="108" t="s">
        <v>169</v>
      </c>
      <c r="AU451" s="108" t="s">
        <v>82</v>
      </c>
      <c r="AV451" s="15" t="s">
        <v>80</v>
      </c>
      <c r="AW451" s="15" t="s">
        <v>4</v>
      </c>
      <c r="AX451" s="15" t="s">
        <v>72</v>
      </c>
      <c r="AY451" s="108" t="s">
        <v>161</v>
      </c>
    </row>
    <row r="452" spans="1:65" s="13" customFormat="1">
      <c r="B452" s="219"/>
      <c r="C452" s="220"/>
      <c r="D452" s="221" t="s">
        <v>169</v>
      </c>
      <c r="E452" s="222" t="s">
        <v>1</v>
      </c>
      <c r="F452" s="223" t="s">
        <v>1337</v>
      </c>
      <c r="G452" s="220"/>
      <c r="H452" s="224">
        <v>10</v>
      </c>
      <c r="I452" s="220"/>
      <c r="J452" s="220"/>
      <c r="K452" s="220"/>
      <c r="M452" s="97"/>
      <c r="N452" s="99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AT452" s="98" t="s">
        <v>169</v>
      </c>
      <c r="AU452" s="98" t="s">
        <v>82</v>
      </c>
      <c r="AV452" s="13" t="s">
        <v>82</v>
      </c>
      <c r="AW452" s="13" t="s">
        <v>4</v>
      </c>
      <c r="AX452" s="13" t="s">
        <v>72</v>
      </c>
      <c r="AY452" s="98" t="s">
        <v>161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1332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1333</v>
      </c>
      <c r="G454" s="220"/>
      <c r="H454" s="224">
        <v>7.5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4" customFormat="1">
      <c r="B455" s="225"/>
      <c r="C455" s="226"/>
      <c r="D455" s="221" t="s">
        <v>169</v>
      </c>
      <c r="E455" s="227" t="s">
        <v>1</v>
      </c>
      <c r="F455" s="228" t="s">
        <v>171</v>
      </c>
      <c r="G455" s="226"/>
      <c r="H455" s="229">
        <v>17.5</v>
      </c>
      <c r="I455" s="226"/>
      <c r="J455" s="226"/>
      <c r="K455" s="226"/>
      <c r="M455" s="102"/>
      <c r="N455" s="104"/>
      <c r="O455" s="105"/>
      <c r="P455" s="105"/>
      <c r="Q455" s="105"/>
      <c r="R455" s="105"/>
      <c r="S455" s="105"/>
      <c r="T455" s="105"/>
      <c r="U455" s="105"/>
      <c r="V455" s="105"/>
      <c r="W455" s="105"/>
      <c r="X455" s="106"/>
      <c r="AT455" s="103" t="s">
        <v>169</v>
      </c>
      <c r="AU455" s="103" t="s">
        <v>82</v>
      </c>
      <c r="AV455" s="14" t="s">
        <v>168</v>
      </c>
      <c r="AW455" s="14" t="s">
        <v>4</v>
      </c>
      <c r="AX455" s="14" t="s">
        <v>80</v>
      </c>
      <c r="AY455" s="103" t="s">
        <v>161</v>
      </c>
    </row>
    <row r="456" spans="1:65" s="2" customFormat="1" ht="24.2" customHeight="1">
      <c r="A456" s="21"/>
      <c r="B456" s="137"/>
      <c r="C456" s="213" t="s">
        <v>928</v>
      </c>
      <c r="D456" s="213" t="s">
        <v>164</v>
      </c>
      <c r="E456" s="214" t="s">
        <v>1342</v>
      </c>
      <c r="F456" s="215" t="s">
        <v>1343</v>
      </c>
      <c r="G456" s="216" t="s">
        <v>167</v>
      </c>
      <c r="H456" s="217">
        <v>17.5</v>
      </c>
      <c r="I456" s="123"/>
      <c r="J456" s="123"/>
      <c r="K456" s="218">
        <f>ROUND(P456*H456,2)</f>
        <v>0</v>
      </c>
      <c r="L456" s="89"/>
      <c r="M456" s="22"/>
      <c r="N456" s="90" t="s">
        <v>1</v>
      </c>
      <c r="O456" s="91" t="s">
        <v>35</v>
      </c>
      <c r="P456" s="92">
        <f>I456+J456</f>
        <v>0</v>
      </c>
      <c r="Q456" s="92">
        <f>ROUND(I456*H456,2)</f>
        <v>0</v>
      </c>
      <c r="R456" s="92">
        <f>ROUND(J456*H456,2)</f>
        <v>0</v>
      </c>
      <c r="S456" s="93">
        <v>0</v>
      </c>
      <c r="T456" s="93">
        <f>S456*H456</f>
        <v>0</v>
      </c>
      <c r="U456" s="93">
        <v>0</v>
      </c>
      <c r="V456" s="93">
        <f>U456*H456</f>
        <v>0</v>
      </c>
      <c r="W456" s="93">
        <v>0</v>
      </c>
      <c r="X456" s="94">
        <f>W456*H456</f>
        <v>0</v>
      </c>
      <c r="Y456" s="21"/>
      <c r="Z456" s="21"/>
      <c r="AA456" s="21"/>
      <c r="AB456" s="21"/>
      <c r="AC456" s="21"/>
      <c r="AD456" s="21"/>
      <c r="AE456" s="21"/>
      <c r="AR456" s="95" t="s">
        <v>239</v>
      </c>
      <c r="AT456" s="95" t="s">
        <v>164</v>
      </c>
      <c r="AU456" s="95" t="s">
        <v>82</v>
      </c>
      <c r="AY456" s="17" t="s">
        <v>161</v>
      </c>
      <c r="BE456" s="96">
        <f>IF(O456="základní",K456,0)</f>
        <v>0</v>
      </c>
      <c r="BF456" s="96">
        <f>IF(O456="snížená",K456,0)</f>
        <v>0</v>
      </c>
      <c r="BG456" s="96">
        <f>IF(O456="zákl. přenesená",K456,0)</f>
        <v>0</v>
      </c>
      <c r="BH456" s="96">
        <f>IF(O456="sníž. přenesená",K456,0)</f>
        <v>0</v>
      </c>
      <c r="BI456" s="96">
        <f>IF(O456="nulová",K456,0)</f>
        <v>0</v>
      </c>
      <c r="BJ456" s="17" t="s">
        <v>80</v>
      </c>
      <c r="BK456" s="96">
        <f>ROUND(P456*H456,2)</f>
        <v>0</v>
      </c>
      <c r="BL456" s="17" t="s">
        <v>239</v>
      </c>
      <c r="BM456" s="95" t="s">
        <v>930</v>
      </c>
    </row>
    <row r="457" spans="1:65" s="15" customFormat="1">
      <c r="B457" s="230"/>
      <c r="C457" s="231"/>
      <c r="D457" s="221" t="s">
        <v>169</v>
      </c>
      <c r="E457" s="232" t="s">
        <v>1</v>
      </c>
      <c r="F457" s="233" t="s">
        <v>1336</v>
      </c>
      <c r="G457" s="231"/>
      <c r="H457" s="232" t="s">
        <v>1</v>
      </c>
      <c r="I457" s="231"/>
      <c r="J457" s="231"/>
      <c r="K457" s="231"/>
      <c r="M457" s="107"/>
      <c r="N457" s="109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AT457" s="108" t="s">
        <v>169</v>
      </c>
      <c r="AU457" s="108" t="s">
        <v>82</v>
      </c>
      <c r="AV457" s="15" t="s">
        <v>80</v>
      </c>
      <c r="AW457" s="15" t="s">
        <v>4</v>
      </c>
      <c r="AX457" s="15" t="s">
        <v>72</v>
      </c>
      <c r="AY457" s="108" t="s">
        <v>161</v>
      </c>
    </row>
    <row r="458" spans="1:65" s="13" customFormat="1">
      <c r="B458" s="219"/>
      <c r="C458" s="220"/>
      <c r="D458" s="221" t="s">
        <v>169</v>
      </c>
      <c r="E458" s="222" t="s">
        <v>1</v>
      </c>
      <c r="F458" s="223" t="s">
        <v>1337</v>
      </c>
      <c r="G458" s="220"/>
      <c r="H458" s="224">
        <v>10</v>
      </c>
      <c r="I458" s="220"/>
      <c r="J458" s="220"/>
      <c r="K458" s="220"/>
      <c r="M458" s="97"/>
      <c r="N458" s="99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AT458" s="98" t="s">
        <v>169</v>
      </c>
      <c r="AU458" s="98" t="s">
        <v>82</v>
      </c>
      <c r="AV458" s="13" t="s">
        <v>82</v>
      </c>
      <c r="AW458" s="13" t="s">
        <v>4</v>
      </c>
      <c r="AX458" s="13" t="s">
        <v>72</v>
      </c>
      <c r="AY458" s="98" t="s">
        <v>161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1332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1333</v>
      </c>
      <c r="G460" s="220"/>
      <c r="H460" s="224">
        <v>7.5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4" customFormat="1">
      <c r="B461" s="225"/>
      <c r="C461" s="226"/>
      <c r="D461" s="221" t="s">
        <v>169</v>
      </c>
      <c r="E461" s="227" t="s">
        <v>1</v>
      </c>
      <c r="F461" s="228" t="s">
        <v>171</v>
      </c>
      <c r="G461" s="226"/>
      <c r="H461" s="229">
        <v>17.5</v>
      </c>
      <c r="I461" s="226"/>
      <c r="J461" s="226"/>
      <c r="K461" s="226"/>
      <c r="M461" s="102"/>
      <c r="N461" s="104"/>
      <c r="O461" s="105"/>
      <c r="P461" s="105"/>
      <c r="Q461" s="105"/>
      <c r="R461" s="105"/>
      <c r="S461" s="105"/>
      <c r="T461" s="105"/>
      <c r="U461" s="105"/>
      <c r="V461" s="105"/>
      <c r="W461" s="105"/>
      <c r="X461" s="106"/>
      <c r="AT461" s="103" t="s">
        <v>169</v>
      </c>
      <c r="AU461" s="103" t="s">
        <v>82</v>
      </c>
      <c r="AV461" s="14" t="s">
        <v>168</v>
      </c>
      <c r="AW461" s="14" t="s">
        <v>4</v>
      </c>
      <c r="AX461" s="14" t="s">
        <v>80</v>
      </c>
      <c r="AY461" s="103" t="s">
        <v>161</v>
      </c>
    </row>
    <row r="462" spans="1:65" s="2" customFormat="1" ht="24.2" customHeight="1">
      <c r="A462" s="21"/>
      <c r="B462" s="137"/>
      <c r="C462" s="213" t="s">
        <v>689</v>
      </c>
      <c r="D462" s="213" t="s">
        <v>164</v>
      </c>
      <c r="E462" s="214" t="s">
        <v>1344</v>
      </c>
      <c r="F462" s="215" t="s">
        <v>1345</v>
      </c>
      <c r="G462" s="216" t="s">
        <v>269</v>
      </c>
      <c r="H462" s="217">
        <v>1</v>
      </c>
      <c r="I462" s="123"/>
      <c r="J462" s="123"/>
      <c r="K462" s="218">
        <f>ROUND(P462*H462,2)</f>
        <v>0</v>
      </c>
      <c r="L462" s="89"/>
      <c r="M462" s="22"/>
      <c r="N462" s="90" t="s">
        <v>1</v>
      </c>
      <c r="O462" s="91" t="s">
        <v>35</v>
      </c>
      <c r="P462" s="92">
        <f>I462+J462</f>
        <v>0</v>
      </c>
      <c r="Q462" s="92">
        <f>ROUND(I462*H462,2)</f>
        <v>0</v>
      </c>
      <c r="R462" s="92">
        <f>ROUND(J462*H462,2)</f>
        <v>0</v>
      </c>
      <c r="S462" s="93">
        <v>0</v>
      </c>
      <c r="T462" s="93">
        <f>S462*H462</f>
        <v>0</v>
      </c>
      <c r="U462" s="93">
        <v>0</v>
      </c>
      <c r="V462" s="93">
        <f>U462*H462</f>
        <v>0</v>
      </c>
      <c r="W462" s="93">
        <v>0</v>
      </c>
      <c r="X462" s="94">
        <f>W462*H462</f>
        <v>0</v>
      </c>
      <c r="Y462" s="21"/>
      <c r="Z462" s="21"/>
      <c r="AA462" s="21"/>
      <c r="AB462" s="21"/>
      <c r="AC462" s="21"/>
      <c r="AD462" s="21"/>
      <c r="AE462" s="21"/>
      <c r="AR462" s="95" t="s">
        <v>239</v>
      </c>
      <c r="AT462" s="95" t="s">
        <v>164</v>
      </c>
      <c r="AU462" s="95" t="s">
        <v>82</v>
      </c>
      <c r="AY462" s="17" t="s">
        <v>161</v>
      </c>
      <c r="BE462" s="96">
        <f>IF(O462="základní",K462,0)</f>
        <v>0</v>
      </c>
      <c r="BF462" s="96">
        <f>IF(O462="snížená",K462,0)</f>
        <v>0</v>
      </c>
      <c r="BG462" s="96">
        <f>IF(O462="zákl. přenesená",K462,0)</f>
        <v>0</v>
      </c>
      <c r="BH462" s="96">
        <f>IF(O462="sníž. přenesená",K462,0)</f>
        <v>0</v>
      </c>
      <c r="BI462" s="96">
        <f>IF(O462="nulová",K462,0)</f>
        <v>0</v>
      </c>
      <c r="BJ462" s="17" t="s">
        <v>80</v>
      </c>
      <c r="BK462" s="96">
        <f>ROUND(P462*H462,2)</f>
        <v>0</v>
      </c>
      <c r="BL462" s="17" t="s">
        <v>239</v>
      </c>
      <c r="BM462" s="95" t="s">
        <v>932</v>
      </c>
    </row>
    <row r="463" spans="1:65" s="2" customFormat="1" ht="33" customHeight="1">
      <c r="A463" s="21"/>
      <c r="B463" s="137"/>
      <c r="C463" s="213" t="s">
        <v>933</v>
      </c>
      <c r="D463" s="213" t="s">
        <v>164</v>
      </c>
      <c r="E463" s="214" t="s">
        <v>1346</v>
      </c>
      <c r="F463" s="215" t="s">
        <v>1347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239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239</v>
      </c>
      <c r="BM463" s="95" t="s">
        <v>936</v>
      </c>
    </row>
    <row r="464" spans="1:65" s="12" customFormat="1" ht="22.9" customHeight="1">
      <c r="B464" s="206"/>
      <c r="C464" s="207"/>
      <c r="D464" s="208" t="s">
        <v>71</v>
      </c>
      <c r="E464" s="211" t="s">
        <v>1348</v>
      </c>
      <c r="F464" s="211" t="s">
        <v>1349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SUM(Q465:Q476)</f>
        <v>0</v>
      </c>
      <c r="R464" s="84">
        <f>SUM(R465:R476)</f>
        <v>0</v>
      </c>
      <c r="S464" s="83"/>
      <c r="T464" s="85">
        <f>SUM(T465:T476)</f>
        <v>0</v>
      </c>
      <c r="U464" s="83"/>
      <c r="V464" s="85">
        <f>SUM(V465:V476)</f>
        <v>0</v>
      </c>
      <c r="W464" s="83"/>
      <c r="X464" s="86">
        <f>SUM(X465:X476)</f>
        <v>0</v>
      </c>
      <c r="AR464" s="81" t="s">
        <v>82</v>
      </c>
      <c r="AT464" s="87" t="s">
        <v>71</v>
      </c>
      <c r="AU464" s="87" t="s">
        <v>80</v>
      </c>
      <c r="AY464" s="81" t="s">
        <v>161</v>
      </c>
      <c r="BK464" s="88">
        <f>SUM(BK465:BK476)</f>
        <v>0</v>
      </c>
    </row>
    <row r="465" spans="1:65" s="2" customFormat="1" ht="33" customHeight="1">
      <c r="A465" s="21"/>
      <c r="B465" s="137"/>
      <c r="C465" s="213" t="s">
        <v>694</v>
      </c>
      <c r="D465" s="213" t="s">
        <v>164</v>
      </c>
      <c r="E465" s="214" t="s">
        <v>1350</v>
      </c>
      <c r="F465" s="215" t="s">
        <v>1351</v>
      </c>
      <c r="G465" s="216" t="s">
        <v>167</v>
      </c>
      <c r="H465" s="217">
        <v>744.57500000000005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939</v>
      </c>
    </row>
    <row r="466" spans="1:65" s="15" customFormat="1">
      <c r="B466" s="230"/>
      <c r="C466" s="231"/>
      <c r="D466" s="221" t="s">
        <v>169</v>
      </c>
      <c r="E466" s="232" t="s">
        <v>1</v>
      </c>
      <c r="F466" s="233" t="s">
        <v>1352</v>
      </c>
      <c r="G466" s="231"/>
      <c r="H466" s="232" t="s">
        <v>1</v>
      </c>
      <c r="I466" s="231"/>
      <c r="J466" s="231"/>
      <c r="K466" s="231"/>
      <c r="M466" s="107"/>
      <c r="N466" s="109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AT466" s="108" t="s">
        <v>169</v>
      </c>
      <c r="AU466" s="108" t="s">
        <v>82</v>
      </c>
      <c r="AV466" s="15" t="s">
        <v>80</v>
      </c>
      <c r="AW466" s="15" t="s">
        <v>4</v>
      </c>
      <c r="AX466" s="15" t="s">
        <v>72</v>
      </c>
      <c r="AY466" s="108" t="s">
        <v>161</v>
      </c>
    </row>
    <row r="467" spans="1:65" s="13" customFormat="1">
      <c r="B467" s="219"/>
      <c r="C467" s="220"/>
      <c r="D467" s="221" t="s">
        <v>169</v>
      </c>
      <c r="E467" s="222" t="s">
        <v>1</v>
      </c>
      <c r="F467" s="223" t="s">
        <v>1353</v>
      </c>
      <c r="G467" s="220"/>
      <c r="H467" s="224">
        <v>119.9</v>
      </c>
      <c r="I467" s="220"/>
      <c r="J467" s="220"/>
      <c r="K467" s="220"/>
      <c r="M467" s="97"/>
      <c r="N467" s="99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AT467" s="98" t="s">
        <v>169</v>
      </c>
      <c r="AU467" s="98" t="s">
        <v>82</v>
      </c>
      <c r="AV467" s="13" t="s">
        <v>82</v>
      </c>
      <c r="AW467" s="13" t="s">
        <v>4</v>
      </c>
      <c r="AX467" s="13" t="s">
        <v>72</v>
      </c>
      <c r="AY467" s="98" t="s">
        <v>161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664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1354</v>
      </c>
      <c r="G469" s="220"/>
      <c r="H469" s="224">
        <v>640.67499999999995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1355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1172</v>
      </c>
      <c r="G471" s="220"/>
      <c r="H471" s="224">
        <v>-16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4" customFormat="1">
      <c r="B472" s="225"/>
      <c r="C472" s="226"/>
      <c r="D472" s="221" t="s">
        <v>169</v>
      </c>
      <c r="E472" s="227" t="s">
        <v>1</v>
      </c>
      <c r="F472" s="228" t="s">
        <v>171</v>
      </c>
      <c r="G472" s="226"/>
      <c r="H472" s="229">
        <v>744.57499999999993</v>
      </c>
      <c r="I472" s="226"/>
      <c r="J472" s="226"/>
      <c r="K472" s="226"/>
      <c r="M472" s="102"/>
      <c r="N472" s="104"/>
      <c r="O472" s="105"/>
      <c r="P472" s="105"/>
      <c r="Q472" s="105"/>
      <c r="R472" s="105"/>
      <c r="S472" s="105"/>
      <c r="T472" s="105"/>
      <c r="U472" s="105"/>
      <c r="V472" s="105"/>
      <c r="W472" s="105"/>
      <c r="X472" s="106"/>
      <c r="AT472" s="103" t="s">
        <v>169</v>
      </c>
      <c r="AU472" s="103" t="s">
        <v>82</v>
      </c>
      <c r="AV472" s="14" t="s">
        <v>168</v>
      </c>
      <c r="AW472" s="14" t="s">
        <v>4</v>
      </c>
      <c r="AX472" s="14" t="s">
        <v>80</v>
      </c>
      <c r="AY472" s="103" t="s">
        <v>161</v>
      </c>
    </row>
    <row r="473" spans="1:65" s="2" customFormat="1" ht="37.9" customHeight="1">
      <c r="A473" s="21"/>
      <c r="B473" s="137"/>
      <c r="C473" s="213" t="s">
        <v>940</v>
      </c>
      <c r="D473" s="213" t="s">
        <v>164</v>
      </c>
      <c r="E473" s="214" t="s">
        <v>1356</v>
      </c>
      <c r="F473" s="215" t="s">
        <v>1357</v>
      </c>
      <c r="G473" s="216" t="s">
        <v>167</v>
      </c>
      <c r="H473" s="217">
        <v>744.57500000000005</v>
      </c>
      <c r="I473" s="123"/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239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239</v>
      </c>
      <c r="BM473" s="95" t="s">
        <v>943</v>
      </c>
    </row>
    <row r="474" spans="1:65" s="15" customFormat="1">
      <c r="B474" s="230"/>
      <c r="C474" s="231"/>
      <c r="D474" s="221" t="s">
        <v>169</v>
      </c>
      <c r="E474" s="232" t="s">
        <v>1</v>
      </c>
      <c r="F474" s="233" t="s">
        <v>1358</v>
      </c>
      <c r="G474" s="231"/>
      <c r="H474" s="232" t="s">
        <v>1</v>
      </c>
      <c r="I474" s="231"/>
      <c r="J474" s="231"/>
      <c r="K474" s="231"/>
      <c r="M474" s="107"/>
      <c r="N474" s="109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AT474" s="108" t="s">
        <v>169</v>
      </c>
      <c r="AU474" s="108" t="s">
        <v>82</v>
      </c>
      <c r="AV474" s="15" t="s">
        <v>80</v>
      </c>
      <c r="AW474" s="15" t="s">
        <v>4</v>
      </c>
      <c r="AX474" s="15" t="s">
        <v>72</v>
      </c>
      <c r="AY474" s="10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1359</v>
      </c>
      <c r="G475" s="220"/>
      <c r="H475" s="224">
        <v>744.57500000000005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4" customFormat="1">
      <c r="B476" s="225"/>
      <c r="C476" s="226"/>
      <c r="D476" s="221" t="s">
        <v>169</v>
      </c>
      <c r="E476" s="227" t="s">
        <v>1</v>
      </c>
      <c r="F476" s="228" t="s">
        <v>171</v>
      </c>
      <c r="G476" s="226"/>
      <c r="H476" s="229">
        <v>744.57500000000005</v>
      </c>
      <c r="I476" s="226"/>
      <c r="J476" s="226"/>
      <c r="K476" s="226"/>
      <c r="M476" s="102"/>
      <c r="N476" s="112"/>
      <c r="O476" s="113"/>
      <c r="P476" s="113"/>
      <c r="Q476" s="113"/>
      <c r="R476" s="113"/>
      <c r="S476" s="113"/>
      <c r="T476" s="113"/>
      <c r="U476" s="113"/>
      <c r="V476" s="113"/>
      <c r="W476" s="113"/>
      <c r="X476" s="114"/>
      <c r="AT476" s="103" t="s">
        <v>169</v>
      </c>
      <c r="AU476" s="103" t="s">
        <v>82</v>
      </c>
      <c r="AV476" s="14" t="s">
        <v>168</v>
      </c>
      <c r="AW476" s="14" t="s">
        <v>4</v>
      </c>
      <c r="AX476" s="14" t="s">
        <v>80</v>
      </c>
      <c r="AY476" s="103" t="s">
        <v>161</v>
      </c>
    </row>
    <row r="477" spans="1:65" s="2" customFormat="1" ht="6.95" customHeight="1">
      <c r="A477" s="21"/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29"/>
      <c r="M477" s="22"/>
      <c r="N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</sheetData>
  <sheetProtection password="C68A" sheet="1" objects="1" scenarios="1" selectLockedCells="1"/>
  <autoFilter ref="C128:L47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BM330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1360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ROUND((SUM(BE123:BE329)),  2)</f>
        <v>0</v>
      </c>
      <c r="G35" s="138"/>
      <c r="H35" s="138"/>
      <c r="I35" s="178">
        <v>0.21</v>
      </c>
      <c r="J35" s="138"/>
      <c r="K35" s="173">
        <f>ROUND(((SUM(BE123:BE329))*I35),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ROUND((SUM(BF123:BF329)),  2)</f>
        <v>0</v>
      </c>
      <c r="G36" s="138"/>
      <c r="H36" s="138"/>
      <c r="I36" s="178">
        <v>0.12</v>
      </c>
      <c r="J36" s="138"/>
      <c r="K36" s="173">
        <f>ROUND(((SUM(BF123:BF329))*I36),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ROUND((SUM(BG123:BG329)),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ROUND((SUM(BH123:BH329)),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ROUND((SUM(BI123:BI329)),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203.a - Silnoproud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1361</v>
      </c>
      <c r="E102" s="194"/>
      <c r="F102" s="194"/>
      <c r="G102" s="194"/>
      <c r="H102" s="194"/>
      <c r="I102" s="195">
        <f>Q323</f>
        <v>0</v>
      </c>
      <c r="J102" s="195">
        <f>R323</f>
        <v>0</v>
      </c>
      <c r="K102" s="195">
        <f>K323</f>
        <v>0</v>
      </c>
      <c r="M102" s="71"/>
    </row>
    <row r="103" spans="1:31" s="10" customFormat="1" ht="19.899999999999999" customHeight="1">
      <c r="B103" s="196"/>
      <c r="C103" s="197"/>
      <c r="D103" s="198" t="s">
        <v>1362</v>
      </c>
      <c r="E103" s="199"/>
      <c r="F103" s="199"/>
      <c r="G103" s="199"/>
      <c r="H103" s="199"/>
      <c r="I103" s="200">
        <f>Q324</f>
        <v>0</v>
      </c>
      <c r="J103" s="200">
        <f>R324</f>
        <v>0</v>
      </c>
      <c r="K103" s="200">
        <f>K324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0" t="str">
        <f>E9</f>
        <v>SO 203.a - Silnoproud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Q124+Q163+Q323</f>
        <v>0</v>
      </c>
      <c r="R123" s="76">
        <f>R124+R163+R323</f>
        <v>0</v>
      </c>
      <c r="S123" s="42"/>
      <c r="T123" s="77">
        <f>T124+T163+T323</f>
        <v>0</v>
      </c>
      <c r="U123" s="42"/>
      <c r="V123" s="77">
        <f>V124+V163+V323</f>
        <v>0</v>
      </c>
      <c r="W123" s="42"/>
      <c r="X123" s="78">
        <f>X124+X163+X323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BK124+BK163+BK323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1363</v>
      </c>
      <c r="F126" s="215" t="s">
        <v>1364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1365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1366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1367</v>
      </c>
      <c r="F130" s="215" t="s">
        <v>1368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1365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1369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1370</v>
      </c>
      <c r="F134" s="215" t="s">
        <v>1371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1372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1373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1374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1375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1376</v>
      </c>
      <c r="F149" s="215" t="s">
        <v>1377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1378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1379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1380</v>
      </c>
      <c r="F154" s="215" t="s">
        <v>1381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1365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1382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1383</v>
      </c>
      <c r="F158" s="237" t="s">
        <v>1384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1385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679</v>
      </c>
      <c r="F161" s="211" t="s">
        <v>680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682</v>
      </c>
      <c r="F162" s="215" t="s">
        <v>683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0</v>
      </c>
      <c r="U163" s="83"/>
      <c r="V163" s="85">
        <f>V164</f>
        <v>0</v>
      </c>
      <c r="W163" s="83"/>
      <c r="X163" s="86">
        <f>X164</f>
        <v>0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SUM(Q165:Q322)</f>
        <v>0</v>
      </c>
      <c r="R164" s="84">
        <f>SUM(R165:R322)</f>
        <v>0</v>
      </c>
      <c r="S164" s="83"/>
      <c r="T164" s="85">
        <f>SUM(T165:T322)</f>
        <v>0</v>
      </c>
      <c r="U164" s="83"/>
      <c r="V164" s="85">
        <f>SUM(V165:V322)</f>
        <v>0</v>
      </c>
      <c r="W164" s="83"/>
      <c r="X164" s="86">
        <f>SUM(X165:X322)</f>
        <v>0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SUM(BK165:BK322)</f>
        <v>0</v>
      </c>
    </row>
    <row r="165" spans="1:65" s="2" customFormat="1" ht="33" customHeight="1">
      <c r="A165" s="21"/>
      <c r="B165" s="137"/>
      <c r="C165" s="213" t="s">
        <v>266</v>
      </c>
      <c r="D165" s="213" t="s">
        <v>164</v>
      </c>
      <c r="E165" s="214" t="s">
        <v>1386</v>
      </c>
      <c r="F165" s="215" t="s">
        <v>1387</v>
      </c>
      <c r="G165" s="216" t="s">
        <v>269</v>
      </c>
      <c r="H165" s="217">
        <v>1</v>
      </c>
      <c r="I165" s="123"/>
      <c r="J165" s="123"/>
      <c r="K165" s="218">
        <f t="shared" ref="K165:K170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0" si="2">I165+J165</f>
        <v>0</v>
      </c>
      <c r="Q165" s="92">
        <f t="shared" ref="Q165:Q170" si="3">ROUND(I165*H165,2)</f>
        <v>0</v>
      </c>
      <c r="R165" s="92">
        <f t="shared" ref="R165:R170" si="4">ROUND(J165*H165,2)</f>
        <v>0</v>
      </c>
      <c r="S165" s="93">
        <v>0</v>
      </c>
      <c r="T165" s="93">
        <f t="shared" ref="T165:T170" si="5">S165*H165</f>
        <v>0</v>
      </c>
      <c r="U165" s="93">
        <v>0</v>
      </c>
      <c r="V165" s="93">
        <f t="shared" ref="V165:V170" si="6">U165*H165</f>
        <v>0</v>
      </c>
      <c r="W165" s="93">
        <v>0</v>
      </c>
      <c r="X165" s="94">
        <f t="shared" ref="X165:X170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0" si="8">IF(O165="základní",K165,0)</f>
        <v>0</v>
      </c>
      <c r="BF165" s="96">
        <f t="shared" ref="BF165:BF170" si="9">IF(O165="snížená",K165,0)</f>
        <v>0</v>
      </c>
      <c r="BG165" s="96">
        <f t="shared" ref="BG165:BG170" si="10">IF(O165="zákl. přenesená",K165,0)</f>
        <v>0</v>
      </c>
      <c r="BH165" s="96">
        <f t="shared" ref="BH165:BH170" si="11">IF(O165="sníž. přenesená",K165,0)</f>
        <v>0</v>
      </c>
      <c r="BI165" s="96">
        <f t="shared" ref="BI165:BI170" si="12">IF(O165="nulová",K165,0)</f>
        <v>0</v>
      </c>
      <c r="BJ165" s="17" t="s">
        <v>80</v>
      </c>
      <c r="BK165" s="96">
        <f t="shared" ref="BK165:BK170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13" t="s">
        <v>204</v>
      </c>
      <c r="D166" s="213" t="s">
        <v>164</v>
      </c>
      <c r="E166" s="214" t="s">
        <v>1388</v>
      </c>
      <c r="F166" s="215" t="s">
        <v>1389</v>
      </c>
      <c r="G166" s="216" t="s">
        <v>269</v>
      </c>
      <c r="H166" s="217">
        <v>1</v>
      </c>
      <c r="I166" s="123"/>
      <c r="J166" s="123"/>
      <c r="K166" s="218">
        <f t="shared" si="1"/>
        <v>0</v>
      </c>
      <c r="L166" s="89"/>
      <c r="M166" s="22"/>
      <c r="N166" s="90" t="s">
        <v>1</v>
      </c>
      <c r="O166" s="91" t="s">
        <v>35</v>
      </c>
      <c r="P166" s="92">
        <f t="shared" si="2"/>
        <v>0</v>
      </c>
      <c r="Q166" s="92">
        <f t="shared" si="3"/>
        <v>0</v>
      </c>
      <c r="R166" s="92">
        <f t="shared" si="4"/>
        <v>0</v>
      </c>
      <c r="S166" s="93">
        <v>0</v>
      </c>
      <c r="T166" s="93">
        <f t="shared" si="5"/>
        <v>0</v>
      </c>
      <c r="U166" s="93">
        <v>0</v>
      </c>
      <c r="V166" s="93">
        <f t="shared" si="6"/>
        <v>0</v>
      </c>
      <c r="W166" s="93">
        <v>0</v>
      </c>
      <c r="X166" s="94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276</v>
      </c>
    </row>
    <row r="167" spans="1:65" s="2" customFormat="1" ht="33" customHeight="1">
      <c r="A167" s="21"/>
      <c r="B167" s="137"/>
      <c r="C167" s="213" t="s">
        <v>279</v>
      </c>
      <c r="D167" s="213" t="s">
        <v>164</v>
      </c>
      <c r="E167" s="214" t="s">
        <v>1390</v>
      </c>
      <c r="F167" s="215" t="s">
        <v>1391</v>
      </c>
      <c r="G167" s="216" t="s">
        <v>269</v>
      </c>
      <c r="H167" s="217">
        <v>1</v>
      </c>
      <c r="I167" s="123"/>
      <c r="J167" s="123"/>
      <c r="K167" s="218">
        <f t="shared" si="1"/>
        <v>0</v>
      </c>
      <c r="L167" s="89"/>
      <c r="M167" s="22"/>
      <c r="N167" s="90" t="s">
        <v>1</v>
      </c>
      <c r="O167" s="91" t="s">
        <v>35</v>
      </c>
      <c r="P167" s="92">
        <f t="shared" si="2"/>
        <v>0</v>
      </c>
      <c r="Q167" s="92">
        <f t="shared" si="3"/>
        <v>0</v>
      </c>
      <c r="R167" s="92">
        <f t="shared" si="4"/>
        <v>0</v>
      </c>
      <c r="S167" s="93">
        <v>0</v>
      </c>
      <c r="T167" s="93">
        <f t="shared" si="5"/>
        <v>0</v>
      </c>
      <c r="U167" s="93">
        <v>0</v>
      </c>
      <c r="V167" s="93">
        <f t="shared" si="6"/>
        <v>0</v>
      </c>
      <c r="W167" s="93">
        <v>0</v>
      </c>
      <c r="X167" s="94">
        <f t="shared" si="7"/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 t="shared" si="8"/>
        <v>0</v>
      </c>
      <c r="BF167" s="96">
        <f t="shared" si="9"/>
        <v>0</v>
      </c>
      <c r="BG167" s="96">
        <f t="shared" si="10"/>
        <v>0</v>
      </c>
      <c r="BH167" s="96">
        <f t="shared" si="11"/>
        <v>0</v>
      </c>
      <c r="BI167" s="96">
        <f t="shared" si="12"/>
        <v>0</v>
      </c>
      <c r="BJ167" s="17" t="s">
        <v>80</v>
      </c>
      <c r="BK167" s="96">
        <f t="shared" si="13"/>
        <v>0</v>
      </c>
      <c r="BL167" s="17" t="s">
        <v>239</v>
      </c>
      <c r="BM167" s="95" t="s">
        <v>283</v>
      </c>
    </row>
    <row r="168" spans="1:65" s="2" customFormat="1" ht="33" customHeight="1">
      <c r="A168" s="21"/>
      <c r="B168" s="137"/>
      <c r="C168" s="213" t="s">
        <v>239</v>
      </c>
      <c r="D168" s="213" t="s">
        <v>164</v>
      </c>
      <c r="E168" s="214" t="s">
        <v>1392</v>
      </c>
      <c r="F168" s="215" t="s">
        <v>1393</v>
      </c>
      <c r="G168" s="216" t="s">
        <v>269</v>
      </c>
      <c r="H168" s="217">
        <v>1</v>
      </c>
      <c r="I168" s="123"/>
      <c r="J168" s="123"/>
      <c r="K168" s="218">
        <f t="shared" si="1"/>
        <v>0</v>
      </c>
      <c r="L168" s="89"/>
      <c r="M168" s="22"/>
      <c r="N168" s="90" t="s">
        <v>1</v>
      </c>
      <c r="O168" s="91" t="s">
        <v>35</v>
      </c>
      <c r="P168" s="92">
        <f t="shared" si="2"/>
        <v>0</v>
      </c>
      <c r="Q168" s="92">
        <f t="shared" si="3"/>
        <v>0</v>
      </c>
      <c r="R168" s="92">
        <f t="shared" si="4"/>
        <v>0</v>
      </c>
      <c r="S168" s="93">
        <v>0</v>
      </c>
      <c r="T168" s="93">
        <f t="shared" si="5"/>
        <v>0</v>
      </c>
      <c r="U168" s="93">
        <v>0</v>
      </c>
      <c r="V168" s="93">
        <f t="shared" si="6"/>
        <v>0</v>
      </c>
      <c r="W168" s="93">
        <v>0</v>
      </c>
      <c r="X168" s="94">
        <f t="shared" si="7"/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 t="shared" si="8"/>
        <v>0</v>
      </c>
      <c r="BF168" s="96">
        <f t="shared" si="9"/>
        <v>0</v>
      </c>
      <c r="BG168" s="96">
        <f t="shared" si="10"/>
        <v>0</v>
      </c>
      <c r="BH168" s="96">
        <f t="shared" si="11"/>
        <v>0</v>
      </c>
      <c r="BI168" s="96">
        <f t="shared" si="12"/>
        <v>0</v>
      </c>
      <c r="BJ168" s="17" t="s">
        <v>80</v>
      </c>
      <c r="BK168" s="96">
        <f t="shared" si="13"/>
        <v>0</v>
      </c>
      <c r="BL168" s="17" t="s">
        <v>239</v>
      </c>
      <c r="BM168" s="95" t="s">
        <v>286</v>
      </c>
    </row>
    <row r="169" spans="1:65" s="2" customFormat="1" ht="24.2" customHeight="1">
      <c r="A169" s="21"/>
      <c r="B169" s="137"/>
      <c r="C169" s="213" t="s">
        <v>287</v>
      </c>
      <c r="D169" s="213" t="s">
        <v>164</v>
      </c>
      <c r="E169" s="214" t="s">
        <v>1394</v>
      </c>
      <c r="F169" s="215" t="s">
        <v>1395</v>
      </c>
      <c r="G169" s="216" t="s">
        <v>269</v>
      </c>
      <c r="H169" s="217">
        <v>8</v>
      </c>
      <c r="I169" s="123"/>
      <c r="J169" s="123"/>
      <c r="K169" s="218">
        <f t="shared" si="1"/>
        <v>0</v>
      </c>
      <c r="L169" s="89"/>
      <c r="M169" s="22"/>
      <c r="N169" s="90" t="s">
        <v>1</v>
      </c>
      <c r="O169" s="91" t="s">
        <v>35</v>
      </c>
      <c r="P169" s="92">
        <f t="shared" si="2"/>
        <v>0</v>
      </c>
      <c r="Q169" s="92">
        <f t="shared" si="3"/>
        <v>0</v>
      </c>
      <c r="R169" s="92">
        <f t="shared" si="4"/>
        <v>0</v>
      </c>
      <c r="S169" s="93">
        <v>0</v>
      </c>
      <c r="T169" s="93">
        <f t="shared" si="5"/>
        <v>0</v>
      </c>
      <c r="U169" s="93">
        <v>0</v>
      </c>
      <c r="V169" s="93">
        <f t="shared" si="6"/>
        <v>0</v>
      </c>
      <c r="W169" s="93">
        <v>0</v>
      </c>
      <c r="X169" s="94">
        <f t="shared" si="7"/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 t="shared" si="8"/>
        <v>0</v>
      </c>
      <c r="BF169" s="96">
        <f t="shared" si="9"/>
        <v>0</v>
      </c>
      <c r="BG169" s="96">
        <f t="shared" si="10"/>
        <v>0</v>
      </c>
      <c r="BH169" s="96">
        <f t="shared" si="11"/>
        <v>0</v>
      </c>
      <c r="BI169" s="96">
        <f t="shared" si="12"/>
        <v>0</v>
      </c>
      <c r="BJ169" s="17" t="s">
        <v>80</v>
      </c>
      <c r="BK169" s="96">
        <f t="shared" si="13"/>
        <v>0</v>
      </c>
      <c r="BL169" s="17" t="s">
        <v>239</v>
      </c>
      <c r="BM169" s="95" t="s">
        <v>290</v>
      </c>
    </row>
    <row r="170" spans="1:65" s="2" customFormat="1" ht="49.15" customHeight="1">
      <c r="A170" s="21"/>
      <c r="B170" s="137"/>
      <c r="C170" s="213" t="s">
        <v>245</v>
      </c>
      <c r="D170" s="213" t="s">
        <v>164</v>
      </c>
      <c r="E170" s="214" t="s">
        <v>1396</v>
      </c>
      <c r="F170" s="215" t="s">
        <v>1397</v>
      </c>
      <c r="G170" s="216" t="s">
        <v>269</v>
      </c>
      <c r="H170" s="217">
        <v>157</v>
      </c>
      <c r="I170" s="218">
        <v>0</v>
      </c>
      <c r="J170" s="123"/>
      <c r="K170" s="218">
        <f t="shared" si="1"/>
        <v>0</v>
      </c>
      <c r="L170" s="89"/>
      <c r="M170" s="22"/>
      <c r="N170" s="90" t="s">
        <v>1</v>
      </c>
      <c r="O170" s="91" t="s">
        <v>35</v>
      </c>
      <c r="P170" s="92">
        <f t="shared" si="2"/>
        <v>0</v>
      </c>
      <c r="Q170" s="92">
        <f t="shared" si="3"/>
        <v>0</v>
      </c>
      <c r="R170" s="92">
        <f t="shared" si="4"/>
        <v>0</v>
      </c>
      <c r="S170" s="93">
        <v>0</v>
      </c>
      <c r="T170" s="93">
        <f t="shared" si="5"/>
        <v>0</v>
      </c>
      <c r="U170" s="93">
        <v>0</v>
      </c>
      <c r="V170" s="93">
        <f t="shared" si="6"/>
        <v>0</v>
      </c>
      <c r="W170" s="93">
        <v>0</v>
      </c>
      <c r="X170" s="94">
        <f t="shared" si="7"/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 t="shared" si="8"/>
        <v>0</v>
      </c>
      <c r="BF170" s="96">
        <f t="shared" si="9"/>
        <v>0</v>
      </c>
      <c r="BG170" s="96">
        <f t="shared" si="10"/>
        <v>0</v>
      </c>
      <c r="BH170" s="96">
        <f t="shared" si="11"/>
        <v>0</v>
      </c>
      <c r="BI170" s="96">
        <f t="shared" si="12"/>
        <v>0</v>
      </c>
      <c r="BJ170" s="17" t="s">
        <v>80</v>
      </c>
      <c r="BK170" s="96">
        <f t="shared" si="13"/>
        <v>0</v>
      </c>
      <c r="BL170" s="17" t="s">
        <v>239</v>
      </c>
      <c r="BM170" s="95" t="s">
        <v>293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1398</v>
      </c>
      <c r="G171" s="220"/>
      <c r="H171" s="224">
        <v>157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157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21.75" customHeight="1">
      <c r="A173" s="21"/>
      <c r="B173" s="137"/>
      <c r="C173" s="235" t="s">
        <v>295</v>
      </c>
      <c r="D173" s="235" t="s">
        <v>548</v>
      </c>
      <c r="E173" s="236" t="s">
        <v>1399</v>
      </c>
      <c r="F173" s="237" t="s">
        <v>1400</v>
      </c>
      <c r="G173" s="238" t="s">
        <v>269</v>
      </c>
      <c r="H173" s="239">
        <v>157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298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1401</v>
      </c>
      <c r="G174" s="220"/>
      <c r="H174" s="224">
        <v>157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157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37.9" customHeight="1">
      <c r="A176" s="21"/>
      <c r="B176" s="137"/>
      <c r="C176" s="213" t="s">
        <v>248</v>
      </c>
      <c r="D176" s="213" t="s">
        <v>164</v>
      </c>
      <c r="E176" s="214" t="s">
        <v>1402</v>
      </c>
      <c r="F176" s="215" t="s">
        <v>1403</v>
      </c>
      <c r="G176" s="216" t="s">
        <v>346</v>
      </c>
      <c r="H176" s="217">
        <v>900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301</v>
      </c>
    </row>
    <row r="177" spans="1:65" s="15" customFormat="1">
      <c r="B177" s="230"/>
      <c r="C177" s="231"/>
      <c r="D177" s="221" t="s">
        <v>169</v>
      </c>
      <c r="E177" s="232" t="s">
        <v>1</v>
      </c>
      <c r="F177" s="233" t="s">
        <v>1404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1405</v>
      </c>
      <c r="G178" s="220"/>
      <c r="H178" s="224">
        <v>700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5" customFormat="1">
      <c r="B179" s="230"/>
      <c r="C179" s="231"/>
      <c r="D179" s="221" t="s">
        <v>169</v>
      </c>
      <c r="E179" s="232" t="s">
        <v>1</v>
      </c>
      <c r="F179" s="233" t="s">
        <v>1406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912</v>
      </c>
      <c r="G180" s="220"/>
      <c r="H180" s="224">
        <v>200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900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4.2" customHeight="1">
      <c r="A182" s="21"/>
      <c r="B182" s="137"/>
      <c r="C182" s="235" t="s">
        <v>8</v>
      </c>
      <c r="D182" s="235" t="s">
        <v>548</v>
      </c>
      <c r="E182" s="236" t="s">
        <v>1407</v>
      </c>
      <c r="F182" s="237" t="s">
        <v>1408</v>
      </c>
      <c r="G182" s="238" t="s">
        <v>346</v>
      </c>
      <c r="H182" s="239">
        <v>1035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548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305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1409</v>
      </c>
      <c r="G183" s="220"/>
      <c r="H183" s="224">
        <v>1035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1035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 t="s">
        <v>252</v>
      </c>
      <c r="D185" s="213" t="s">
        <v>164</v>
      </c>
      <c r="E185" s="214" t="s">
        <v>1410</v>
      </c>
      <c r="F185" s="215" t="s">
        <v>1411</v>
      </c>
      <c r="G185" s="216" t="s">
        <v>346</v>
      </c>
      <c r="H185" s="217">
        <v>950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310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1412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1413</v>
      </c>
      <c r="G187" s="220"/>
      <c r="H187" s="224">
        <v>900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1414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324</v>
      </c>
      <c r="G189" s="220"/>
      <c r="H189" s="224">
        <v>50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950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 t="s">
        <v>311</v>
      </c>
      <c r="D191" s="235" t="s">
        <v>548</v>
      </c>
      <c r="E191" s="236" t="s">
        <v>1415</v>
      </c>
      <c r="F191" s="237" t="s">
        <v>1416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548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314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1409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24.2" customHeight="1">
      <c r="A194" s="21"/>
      <c r="B194" s="137"/>
      <c r="C194" s="235" t="s">
        <v>257</v>
      </c>
      <c r="D194" s="235" t="s">
        <v>548</v>
      </c>
      <c r="E194" s="236" t="s">
        <v>1417</v>
      </c>
      <c r="F194" s="237" t="s">
        <v>1418</v>
      </c>
      <c r="G194" s="238" t="s">
        <v>346</v>
      </c>
      <c r="H194" s="239">
        <v>57.5</v>
      </c>
      <c r="I194" s="123"/>
      <c r="J194" s="240"/>
      <c r="K194" s="241">
        <f>ROUND(P194*H194,2)</f>
        <v>0</v>
      </c>
      <c r="L194" s="115"/>
      <c r="M194" s="116"/>
      <c r="N194" s="117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286</v>
      </c>
      <c r="AT194" s="95" t="s">
        <v>548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318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1419</v>
      </c>
      <c r="G195" s="220"/>
      <c r="H195" s="224">
        <v>57.5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57.5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321</v>
      </c>
      <c r="D197" s="213" t="s">
        <v>164</v>
      </c>
      <c r="E197" s="214" t="s">
        <v>1420</v>
      </c>
      <c r="F197" s="215" t="s">
        <v>1421</v>
      </c>
      <c r="G197" s="216" t="s">
        <v>346</v>
      </c>
      <c r="H197" s="217">
        <v>50</v>
      </c>
      <c r="I197" s="218">
        <v>0</v>
      </c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239</v>
      </c>
      <c r="BM197" s="95" t="s">
        <v>324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1422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324</v>
      </c>
      <c r="G199" s="220"/>
      <c r="H199" s="224">
        <v>50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50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35" t="s">
        <v>270</v>
      </c>
      <c r="D201" s="235" t="s">
        <v>548</v>
      </c>
      <c r="E201" s="236" t="s">
        <v>1423</v>
      </c>
      <c r="F201" s="237" t="s">
        <v>1424</v>
      </c>
      <c r="G201" s="238" t="s">
        <v>346</v>
      </c>
      <c r="H201" s="239">
        <v>57.5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286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239</v>
      </c>
      <c r="BM201" s="95" t="s">
        <v>338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1425</v>
      </c>
      <c r="G202" s="220"/>
      <c r="H202" s="224">
        <v>57.5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57.5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37.9" customHeight="1">
      <c r="A204" s="21"/>
      <c r="B204" s="137"/>
      <c r="C204" s="213" t="s">
        <v>343</v>
      </c>
      <c r="D204" s="213" t="s">
        <v>164</v>
      </c>
      <c r="E204" s="214" t="s">
        <v>1426</v>
      </c>
      <c r="F204" s="215" t="s">
        <v>1427</v>
      </c>
      <c r="G204" s="216" t="s">
        <v>346</v>
      </c>
      <c r="H204" s="217">
        <v>50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347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1428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324</v>
      </c>
      <c r="G206" s="220"/>
      <c r="H206" s="224">
        <v>50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4" customFormat="1">
      <c r="B207" s="225"/>
      <c r="C207" s="226"/>
      <c r="D207" s="221" t="s">
        <v>169</v>
      </c>
      <c r="E207" s="227" t="s">
        <v>1</v>
      </c>
      <c r="F207" s="228" t="s">
        <v>171</v>
      </c>
      <c r="G207" s="226"/>
      <c r="H207" s="229">
        <v>50</v>
      </c>
      <c r="I207" s="226"/>
      <c r="J207" s="226"/>
      <c r="K207" s="226"/>
      <c r="M207" s="102"/>
      <c r="N207" s="104"/>
      <c r="O207" s="105"/>
      <c r="P207" s="105"/>
      <c r="Q207" s="105"/>
      <c r="R207" s="105"/>
      <c r="S207" s="105"/>
      <c r="T207" s="105"/>
      <c r="U207" s="105"/>
      <c r="V207" s="105"/>
      <c r="W207" s="105"/>
      <c r="X207" s="106"/>
      <c r="AT207" s="103" t="s">
        <v>169</v>
      </c>
      <c r="AU207" s="103" t="s">
        <v>82</v>
      </c>
      <c r="AV207" s="14" t="s">
        <v>168</v>
      </c>
      <c r="AW207" s="14" t="s">
        <v>4</v>
      </c>
      <c r="AX207" s="14" t="s">
        <v>80</v>
      </c>
      <c r="AY207" s="103" t="s">
        <v>161</v>
      </c>
    </row>
    <row r="208" spans="1:65" s="2" customFormat="1" ht="24.2" customHeight="1">
      <c r="A208" s="21"/>
      <c r="B208" s="137"/>
      <c r="C208" s="235" t="s">
        <v>276</v>
      </c>
      <c r="D208" s="235" t="s">
        <v>548</v>
      </c>
      <c r="E208" s="236" t="s">
        <v>1429</v>
      </c>
      <c r="F208" s="237" t="s">
        <v>1430</v>
      </c>
      <c r="G208" s="238" t="s">
        <v>346</v>
      </c>
      <c r="H208" s="239">
        <v>57.5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286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239</v>
      </c>
      <c r="BM208" s="95" t="s">
        <v>351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1425</v>
      </c>
      <c r="G209" s="220"/>
      <c r="H209" s="224">
        <v>57.5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57.5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37.9" customHeight="1">
      <c r="A211" s="21"/>
      <c r="B211" s="137"/>
      <c r="C211" s="213" t="s">
        <v>353</v>
      </c>
      <c r="D211" s="213" t="s">
        <v>164</v>
      </c>
      <c r="E211" s="214" t="s">
        <v>1431</v>
      </c>
      <c r="F211" s="215" t="s">
        <v>1432</v>
      </c>
      <c r="G211" s="216" t="s">
        <v>346</v>
      </c>
      <c r="H211" s="217">
        <v>75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356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1433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783</v>
      </c>
      <c r="G213" s="220"/>
      <c r="H213" s="224">
        <v>75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4" customFormat="1">
      <c r="B214" s="225"/>
      <c r="C214" s="226"/>
      <c r="D214" s="221" t="s">
        <v>169</v>
      </c>
      <c r="E214" s="227" t="s">
        <v>1</v>
      </c>
      <c r="F214" s="228" t="s">
        <v>171</v>
      </c>
      <c r="G214" s="226"/>
      <c r="H214" s="229">
        <v>75</v>
      </c>
      <c r="I214" s="226"/>
      <c r="J214" s="226"/>
      <c r="K214" s="226"/>
      <c r="M214" s="102"/>
      <c r="N214" s="104"/>
      <c r="O214" s="105"/>
      <c r="P214" s="105"/>
      <c r="Q214" s="105"/>
      <c r="R214" s="105"/>
      <c r="S214" s="105"/>
      <c r="T214" s="105"/>
      <c r="U214" s="105"/>
      <c r="V214" s="105"/>
      <c r="W214" s="105"/>
      <c r="X214" s="106"/>
      <c r="AT214" s="103" t="s">
        <v>169</v>
      </c>
      <c r="AU214" s="103" t="s">
        <v>82</v>
      </c>
      <c r="AV214" s="14" t="s">
        <v>168</v>
      </c>
      <c r="AW214" s="14" t="s">
        <v>4</v>
      </c>
      <c r="AX214" s="14" t="s">
        <v>80</v>
      </c>
      <c r="AY214" s="103" t="s">
        <v>161</v>
      </c>
    </row>
    <row r="215" spans="1:65" s="2" customFormat="1" ht="24.2" customHeight="1">
      <c r="A215" s="21"/>
      <c r="B215" s="137"/>
      <c r="C215" s="235" t="s">
        <v>283</v>
      </c>
      <c r="D215" s="235" t="s">
        <v>548</v>
      </c>
      <c r="E215" s="236" t="s">
        <v>1434</v>
      </c>
      <c r="F215" s="237" t="s">
        <v>1435</v>
      </c>
      <c r="G215" s="238" t="s">
        <v>346</v>
      </c>
      <c r="H215" s="239">
        <v>86.25</v>
      </c>
      <c r="I215" s="123"/>
      <c r="J215" s="240"/>
      <c r="K215" s="241">
        <f>ROUND(P215*H215,2)</f>
        <v>0</v>
      </c>
      <c r="L215" s="115"/>
      <c r="M215" s="116"/>
      <c r="N215" s="117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286</v>
      </c>
      <c r="AT215" s="95" t="s">
        <v>548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239</v>
      </c>
      <c r="BM215" s="95" t="s">
        <v>360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1436</v>
      </c>
      <c r="G216" s="220"/>
      <c r="H216" s="224">
        <v>86.25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86.25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33" customHeight="1">
      <c r="A218" s="21"/>
      <c r="B218" s="137"/>
      <c r="C218" s="213" t="s">
        <v>361</v>
      </c>
      <c r="D218" s="213" t="s">
        <v>164</v>
      </c>
      <c r="E218" s="214" t="s">
        <v>1437</v>
      </c>
      <c r="F218" s="215" t="s">
        <v>1438</v>
      </c>
      <c r="G218" s="216" t="s">
        <v>269</v>
      </c>
      <c r="H218" s="217">
        <v>200</v>
      </c>
      <c r="I218" s="218">
        <v>0</v>
      </c>
      <c r="J218" s="123"/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239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239</v>
      </c>
      <c r="BM218" s="95" t="s">
        <v>364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912</v>
      </c>
      <c r="G219" s="220"/>
      <c r="H219" s="224">
        <v>200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200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286</v>
      </c>
      <c r="D221" s="213" t="s">
        <v>164</v>
      </c>
      <c r="E221" s="214" t="s">
        <v>1439</v>
      </c>
      <c r="F221" s="215" t="s">
        <v>1440</v>
      </c>
      <c r="G221" s="216" t="s">
        <v>269</v>
      </c>
      <c r="H221" s="217">
        <v>10</v>
      </c>
      <c r="I221" s="218">
        <v>0</v>
      </c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239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239</v>
      </c>
      <c r="BM221" s="95" t="s">
        <v>369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189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195</v>
      </c>
      <c r="G223" s="220"/>
      <c r="H223" s="224">
        <v>10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24.2" customHeight="1">
      <c r="A225" s="21"/>
      <c r="B225" s="137"/>
      <c r="C225" s="235" t="s">
        <v>371</v>
      </c>
      <c r="D225" s="235" t="s">
        <v>548</v>
      </c>
      <c r="E225" s="236" t="s">
        <v>1441</v>
      </c>
      <c r="F225" s="237" t="s">
        <v>1442</v>
      </c>
      <c r="G225" s="238" t="s">
        <v>269</v>
      </c>
      <c r="H225" s="239">
        <v>10</v>
      </c>
      <c r="I225" s="123"/>
      <c r="J225" s="240"/>
      <c r="K225" s="241">
        <f>ROUND(P225*H225,2)</f>
        <v>0</v>
      </c>
      <c r="L225" s="115"/>
      <c r="M225" s="116"/>
      <c r="N225" s="117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286</v>
      </c>
      <c r="AT225" s="95" t="s">
        <v>548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239</v>
      </c>
      <c r="BM225" s="95" t="s">
        <v>374</v>
      </c>
    </row>
    <row r="226" spans="1:65" s="2" customFormat="1" ht="37.9" customHeight="1">
      <c r="A226" s="21"/>
      <c r="B226" s="137"/>
      <c r="C226" s="213" t="s">
        <v>290</v>
      </c>
      <c r="D226" s="213" t="s">
        <v>164</v>
      </c>
      <c r="E226" s="214" t="s">
        <v>1443</v>
      </c>
      <c r="F226" s="215" t="s">
        <v>1444</v>
      </c>
      <c r="G226" s="216" t="s">
        <v>346</v>
      </c>
      <c r="H226" s="217">
        <v>12.8</v>
      </c>
      <c r="I226" s="218">
        <v>0</v>
      </c>
      <c r="J226" s="123"/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239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239</v>
      </c>
      <c r="BM226" s="95" t="s">
        <v>379</v>
      </c>
    </row>
    <row r="227" spans="1:65" s="2" customFormat="1" ht="16.5" customHeight="1">
      <c r="A227" s="21"/>
      <c r="B227" s="137"/>
      <c r="C227" s="235" t="s">
        <v>381</v>
      </c>
      <c r="D227" s="235" t="s">
        <v>548</v>
      </c>
      <c r="E227" s="236" t="s">
        <v>1445</v>
      </c>
      <c r="F227" s="237" t="s">
        <v>2338</v>
      </c>
      <c r="G227" s="238" t="s">
        <v>346</v>
      </c>
      <c r="H227" s="239">
        <v>12.8</v>
      </c>
      <c r="I227" s="123"/>
      <c r="J227" s="240"/>
      <c r="K227" s="241">
        <f>ROUND(P227*H227,2)</f>
        <v>0</v>
      </c>
      <c r="L227" s="115"/>
      <c r="M227" s="116"/>
      <c r="N227" s="117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286</v>
      </c>
      <c r="AT227" s="95" t="s">
        <v>548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384</v>
      </c>
    </row>
    <row r="228" spans="1:65" s="2" customFormat="1" ht="16.5" customHeight="1">
      <c r="A228" s="21"/>
      <c r="B228" s="137"/>
      <c r="C228" s="235" t="s">
        <v>293</v>
      </c>
      <c r="D228" s="235" t="s">
        <v>548</v>
      </c>
      <c r="E228" s="236" t="s">
        <v>1446</v>
      </c>
      <c r="F228" s="237" t="s">
        <v>1447</v>
      </c>
      <c r="G228" s="238" t="s">
        <v>269</v>
      </c>
      <c r="H228" s="239">
        <v>12</v>
      </c>
      <c r="I228" s="123"/>
      <c r="J228" s="240"/>
      <c r="K228" s="241">
        <f>ROUND(P228*H228,2)</f>
        <v>0</v>
      </c>
      <c r="L228" s="115"/>
      <c r="M228" s="116"/>
      <c r="N228" s="117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286</v>
      </c>
      <c r="AT228" s="95" t="s">
        <v>548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239</v>
      </c>
      <c r="BM228" s="95" t="s">
        <v>389</v>
      </c>
    </row>
    <row r="229" spans="1:65" s="2" customFormat="1" ht="44.25" customHeight="1">
      <c r="A229" s="21"/>
      <c r="B229" s="137"/>
      <c r="C229" s="213" t="s">
        <v>396</v>
      </c>
      <c r="D229" s="213" t="s">
        <v>164</v>
      </c>
      <c r="E229" s="214" t="s">
        <v>1448</v>
      </c>
      <c r="F229" s="215" t="s">
        <v>1449</v>
      </c>
      <c r="G229" s="216" t="s">
        <v>269</v>
      </c>
      <c r="H229" s="217">
        <v>51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239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239</v>
      </c>
      <c r="BM229" s="95" t="s">
        <v>399</v>
      </c>
    </row>
    <row r="230" spans="1:65" s="15" customFormat="1">
      <c r="B230" s="230"/>
      <c r="C230" s="231"/>
      <c r="D230" s="221" t="s">
        <v>169</v>
      </c>
      <c r="E230" s="232" t="s">
        <v>1</v>
      </c>
      <c r="F230" s="233" t="s">
        <v>1450</v>
      </c>
      <c r="G230" s="231"/>
      <c r="H230" s="232" t="s">
        <v>1</v>
      </c>
      <c r="I230" s="231"/>
      <c r="J230" s="231"/>
      <c r="K230" s="231"/>
      <c r="M230" s="107"/>
      <c r="N230" s="109"/>
      <c r="O230" s="110"/>
      <c r="P230" s="110"/>
      <c r="Q230" s="110"/>
      <c r="R230" s="110"/>
      <c r="S230" s="110"/>
      <c r="T230" s="110"/>
      <c r="U230" s="110"/>
      <c r="V230" s="110"/>
      <c r="W230" s="110"/>
      <c r="X230" s="111"/>
      <c r="AT230" s="108" t="s">
        <v>169</v>
      </c>
      <c r="AU230" s="108" t="s">
        <v>82</v>
      </c>
      <c r="AV230" s="15" t="s">
        <v>80</v>
      </c>
      <c r="AW230" s="15" t="s">
        <v>4</v>
      </c>
      <c r="AX230" s="15" t="s">
        <v>72</v>
      </c>
      <c r="AY230" s="108" t="s">
        <v>161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279</v>
      </c>
      <c r="G231" s="220"/>
      <c r="H231" s="224">
        <v>15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189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293</v>
      </c>
      <c r="G233" s="220"/>
      <c r="H233" s="224">
        <v>36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51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24.2" customHeight="1">
      <c r="A235" s="21"/>
      <c r="B235" s="137"/>
      <c r="C235" s="235" t="s">
        <v>298</v>
      </c>
      <c r="D235" s="235" t="s">
        <v>548</v>
      </c>
      <c r="E235" s="236" t="s">
        <v>1441</v>
      </c>
      <c r="F235" s="237" t="s">
        <v>1442</v>
      </c>
      <c r="G235" s="238" t="s">
        <v>269</v>
      </c>
      <c r="H235" s="239">
        <v>51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286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239</v>
      </c>
      <c r="BM235" s="95" t="s">
        <v>404</v>
      </c>
    </row>
    <row r="236" spans="1:65" s="2" customFormat="1" ht="37.9" customHeight="1">
      <c r="A236" s="21"/>
      <c r="B236" s="137"/>
      <c r="C236" s="213" t="s">
        <v>408</v>
      </c>
      <c r="D236" s="213" t="s">
        <v>164</v>
      </c>
      <c r="E236" s="214" t="s">
        <v>1451</v>
      </c>
      <c r="F236" s="215" t="s">
        <v>1452</v>
      </c>
      <c r="G236" s="216" t="s">
        <v>269</v>
      </c>
      <c r="H236" s="217">
        <v>14</v>
      </c>
      <c r="I236" s="218">
        <v>0</v>
      </c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411</v>
      </c>
    </row>
    <row r="237" spans="1:65" s="15" customFormat="1">
      <c r="B237" s="230"/>
      <c r="C237" s="231"/>
      <c r="D237" s="221" t="s">
        <v>169</v>
      </c>
      <c r="E237" s="232" t="s">
        <v>1</v>
      </c>
      <c r="F237" s="233" t="s">
        <v>189</v>
      </c>
      <c r="G237" s="231"/>
      <c r="H237" s="232" t="s">
        <v>1</v>
      </c>
      <c r="I237" s="231"/>
      <c r="J237" s="231"/>
      <c r="K237" s="231"/>
      <c r="M237" s="107"/>
      <c r="N237" s="109"/>
      <c r="O237" s="110"/>
      <c r="P237" s="110"/>
      <c r="Q237" s="110"/>
      <c r="R237" s="110"/>
      <c r="S237" s="110"/>
      <c r="T237" s="110"/>
      <c r="U237" s="110"/>
      <c r="V237" s="110"/>
      <c r="W237" s="110"/>
      <c r="X237" s="111"/>
      <c r="AT237" s="108" t="s">
        <v>169</v>
      </c>
      <c r="AU237" s="108" t="s">
        <v>82</v>
      </c>
      <c r="AV237" s="15" t="s">
        <v>80</v>
      </c>
      <c r="AW237" s="15" t="s">
        <v>4</v>
      </c>
      <c r="AX237" s="15" t="s">
        <v>72</v>
      </c>
      <c r="AY237" s="10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204</v>
      </c>
      <c r="G238" s="220"/>
      <c r="H238" s="224">
        <v>14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14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16.5" customHeight="1">
      <c r="A240" s="21"/>
      <c r="B240" s="137"/>
      <c r="C240" s="235" t="s">
        <v>301</v>
      </c>
      <c r="D240" s="235" t="s">
        <v>548</v>
      </c>
      <c r="E240" s="236" t="s">
        <v>1453</v>
      </c>
      <c r="F240" s="237" t="s">
        <v>1454</v>
      </c>
      <c r="G240" s="238" t="s">
        <v>269</v>
      </c>
      <c r="H240" s="239">
        <v>4</v>
      </c>
      <c r="I240" s="123"/>
      <c r="J240" s="240"/>
      <c r="K240" s="241">
        <f>ROUND(P240*H240,2)</f>
        <v>0</v>
      </c>
      <c r="L240" s="115"/>
      <c r="M240" s="116"/>
      <c r="N240" s="117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286</v>
      </c>
      <c r="AT240" s="95" t="s">
        <v>548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239</v>
      </c>
      <c r="BM240" s="95" t="s">
        <v>415</v>
      </c>
    </row>
    <row r="241" spans="1:65" s="2" customFormat="1" ht="24.2" customHeight="1">
      <c r="A241" s="21"/>
      <c r="B241" s="137"/>
      <c r="C241" s="235" t="s">
        <v>420</v>
      </c>
      <c r="D241" s="235" t="s">
        <v>548</v>
      </c>
      <c r="E241" s="236" t="s">
        <v>1455</v>
      </c>
      <c r="F241" s="237" t="s">
        <v>1456</v>
      </c>
      <c r="G241" s="238" t="s">
        <v>269</v>
      </c>
      <c r="H241" s="239">
        <v>10</v>
      </c>
      <c r="I241" s="123"/>
      <c r="J241" s="240"/>
      <c r="K241" s="241">
        <f>ROUND(P241*H241,2)</f>
        <v>0</v>
      </c>
      <c r="L241" s="115"/>
      <c r="M241" s="116"/>
      <c r="N241" s="117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286</v>
      </c>
      <c r="AT241" s="95" t="s">
        <v>548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239</v>
      </c>
      <c r="BM241" s="95" t="s">
        <v>423</v>
      </c>
    </row>
    <row r="242" spans="1:65" s="2" customFormat="1" ht="33" customHeight="1">
      <c r="A242" s="21"/>
      <c r="B242" s="137"/>
      <c r="C242" s="213" t="s">
        <v>305</v>
      </c>
      <c r="D242" s="213" t="s">
        <v>164</v>
      </c>
      <c r="E242" s="214" t="s">
        <v>1457</v>
      </c>
      <c r="F242" s="215" t="s">
        <v>1458</v>
      </c>
      <c r="G242" s="216" t="s">
        <v>269</v>
      </c>
      <c r="H242" s="217">
        <v>33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437</v>
      </c>
    </row>
    <row r="243" spans="1:65" s="15" customFormat="1">
      <c r="B243" s="230"/>
      <c r="C243" s="231"/>
      <c r="D243" s="221" t="s">
        <v>169</v>
      </c>
      <c r="E243" s="232" t="s">
        <v>1</v>
      </c>
      <c r="F243" s="233" t="s">
        <v>189</v>
      </c>
      <c r="G243" s="231"/>
      <c r="H243" s="232" t="s">
        <v>1</v>
      </c>
      <c r="I243" s="231"/>
      <c r="J243" s="231"/>
      <c r="K243" s="231"/>
      <c r="M243" s="107"/>
      <c r="N243" s="109"/>
      <c r="O243" s="110"/>
      <c r="P243" s="110"/>
      <c r="Q243" s="110"/>
      <c r="R243" s="110"/>
      <c r="S243" s="110"/>
      <c r="T243" s="110"/>
      <c r="U243" s="110"/>
      <c r="V243" s="110"/>
      <c r="W243" s="110"/>
      <c r="X243" s="111"/>
      <c r="AT243" s="108" t="s">
        <v>169</v>
      </c>
      <c r="AU243" s="108" t="s">
        <v>82</v>
      </c>
      <c r="AV243" s="15" t="s">
        <v>80</v>
      </c>
      <c r="AW243" s="15" t="s">
        <v>4</v>
      </c>
      <c r="AX243" s="15" t="s">
        <v>72</v>
      </c>
      <c r="AY243" s="108" t="s">
        <v>161</v>
      </c>
    </row>
    <row r="244" spans="1:65" s="13" customFormat="1">
      <c r="B244" s="219"/>
      <c r="C244" s="220"/>
      <c r="D244" s="221" t="s">
        <v>169</v>
      </c>
      <c r="E244" s="222" t="s">
        <v>1</v>
      </c>
      <c r="F244" s="223" t="s">
        <v>371</v>
      </c>
      <c r="G244" s="220"/>
      <c r="H244" s="224">
        <v>33</v>
      </c>
      <c r="I244" s="220"/>
      <c r="J244" s="220"/>
      <c r="K244" s="220"/>
      <c r="M244" s="97"/>
      <c r="N244" s="99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AT244" s="98" t="s">
        <v>169</v>
      </c>
      <c r="AU244" s="98" t="s">
        <v>82</v>
      </c>
      <c r="AV244" s="13" t="s">
        <v>82</v>
      </c>
      <c r="AW244" s="13" t="s">
        <v>4</v>
      </c>
      <c r="AX244" s="13" t="s">
        <v>72</v>
      </c>
      <c r="AY244" s="98" t="s">
        <v>161</v>
      </c>
    </row>
    <row r="245" spans="1:65" s="14" customFormat="1">
      <c r="B245" s="225"/>
      <c r="C245" s="226"/>
      <c r="D245" s="221" t="s">
        <v>169</v>
      </c>
      <c r="E245" s="227" t="s">
        <v>1</v>
      </c>
      <c r="F245" s="228" t="s">
        <v>171</v>
      </c>
      <c r="G245" s="226"/>
      <c r="H245" s="229">
        <v>33</v>
      </c>
      <c r="I245" s="226"/>
      <c r="J245" s="226"/>
      <c r="K245" s="226"/>
      <c r="M245" s="102"/>
      <c r="N245" s="104"/>
      <c r="O245" s="105"/>
      <c r="P245" s="105"/>
      <c r="Q245" s="105"/>
      <c r="R245" s="105"/>
      <c r="S245" s="105"/>
      <c r="T245" s="105"/>
      <c r="U245" s="105"/>
      <c r="V245" s="105"/>
      <c r="W245" s="105"/>
      <c r="X245" s="106"/>
      <c r="AT245" s="103" t="s">
        <v>169</v>
      </c>
      <c r="AU245" s="103" t="s">
        <v>82</v>
      </c>
      <c r="AV245" s="14" t="s">
        <v>168</v>
      </c>
      <c r="AW245" s="14" t="s">
        <v>4</v>
      </c>
      <c r="AX245" s="14" t="s">
        <v>80</v>
      </c>
      <c r="AY245" s="103" t="s">
        <v>161</v>
      </c>
    </row>
    <row r="246" spans="1:65" s="2" customFormat="1" ht="24.2" customHeight="1">
      <c r="A246" s="21"/>
      <c r="B246" s="137"/>
      <c r="C246" s="235" t="s">
        <v>443</v>
      </c>
      <c r="D246" s="235" t="s">
        <v>548</v>
      </c>
      <c r="E246" s="236" t="s">
        <v>1459</v>
      </c>
      <c r="F246" s="237" t="s">
        <v>1460</v>
      </c>
      <c r="G246" s="238" t="s">
        <v>269</v>
      </c>
      <c r="H246" s="239">
        <v>33</v>
      </c>
      <c r="I246" s="123"/>
      <c r="J246" s="240"/>
      <c r="K246" s="241">
        <f>ROUND(P246*H246,2)</f>
        <v>0</v>
      </c>
      <c r="L246" s="115"/>
      <c r="M246" s="116"/>
      <c r="N246" s="117" t="s">
        <v>1</v>
      </c>
      <c r="O246" s="91" t="s">
        <v>35</v>
      </c>
      <c r="P246" s="92">
        <f>I246+J246</f>
        <v>0</v>
      </c>
      <c r="Q246" s="92">
        <f>ROUND(I246*H246,2)</f>
        <v>0</v>
      </c>
      <c r="R246" s="92">
        <f>ROUND(J246*H246,2)</f>
        <v>0</v>
      </c>
      <c r="S246" s="93">
        <v>0</v>
      </c>
      <c r="T246" s="93">
        <f>S246*H246</f>
        <v>0</v>
      </c>
      <c r="U246" s="93">
        <v>0</v>
      </c>
      <c r="V246" s="93">
        <f>U246*H246</f>
        <v>0</v>
      </c>
      <c r="W246" s="93">
        <v>0</v>
      </c>
      <c r="X246" s="94">
        <f>W246*H246</f>
        <v>0</v>
      </c>
      <c r="Y246" s="21"/>
      <c r="Z246" s="21"/>
      <c r="AA246" s="21"/>
      <c r="AB246" s="21"/>
      <c r="AC246" s="21"/>
      <c r="AD246" s="21"/>
      <c r="AE246" s="21"/>
      <c r="AR246" s="95" t="s">
        <v>286</v>
      </c>
      <c r="AT246" s="95" t="s">
        <v>548</v>
      </c>
      <c r="AU246" s="95" t="s">
        <v>82</v>
      </c>
      <c r="AY246" s="17" t="s">
        <v>161</v>
      </c>
      <c r="BE246" s="96">
        <f>IF(O246="základní",K246,0)</f>
        <v>0</v>
      </c>
      <c r="BF246" s="96">
        <f>IF(O246="snížená",K246,0)</f>
        <v>0</v>
      </c>
      <c r="BG246" s="96">
        <f>IF(O246="zákl. přenesená",K246,0)</f>
        <v>0</v>
      </c>
      <c r="BH246" s="96">
        <f>IF(O246="sníž. přenesená",K246,0)</f>
        <v>0</v>
      </c>
      <c r="BI246" s="96">
        <f>IF(O246="nulová",K246,0)</f>
        <v>0</v>
      </c>
      <c r="BJ246" s="17" t="s">
        <v>80</v>
      </c>
      <c r="BK246" s="96">
        <f>ROUND(P246*H246,2)</f>
        <v>0</v>
      </c>
      <c r="BL246" s="17" t="s">
        <v>239</v>
      </c>
      <c r="BM246" s="95" t="s">
        <v>446</v>
      </c>
    </row>
    <row r="247" spans="1:65" s="2" customFormat="1" ht="24.2" customHeight="1">
      <c r="A247" s="21"/>
      <c r="B247" s="137"/>
      <c r="C247" s="213" t="s">
        <v>310</v>
      </c>
      <c r="D247" s="213" t="s">
        <v>164</v>
      </c>
      <c r="E247" s="214" t="s">
        <v>1461</v>
      </c>
      <c r="F247" s="215" t="s">
        <v>2339</v>
      </c>
      <c r="G247" s="216" t="s">
        <v>269</v>
      </c>
      <c r="H247" s="217">
        <v>60</v>
      </c>
      <c r="I247" s="123"/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239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239</v>
      </c>
      <c r="BM247" s="95" t="s">
        <v>452</v>
      </c>
    </row>
    <row r="248" spans="1:65" s="13" customFormat="1">
      <c r="B248" s="219"/>
      <c r="C248" s="220"/>
      <c r="D248" s="221" t="s">
        <v>169</v>
      </c>
      <c r="E248" s="222" t="s">
        <v>1</v>
      </c>
      <c r="F248" s="223" t="s">
        <v>360</v>
      </c>
      <c r="G248" s="220"/>
      <c r="H248" s="224">
        <v>60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1:65" s="14" customFormat="1">
      <c r="B249" s="225"/>
      <c r="C249" s="226"/>
      <c r="D249" s="221" t="s">
        <v>169</v>
      </c>
      <c r="E249" s="227" t="s">
        <v>1</v>
      </c>
      <c r="F249" s="228" t="s">
        <v>171</v>
      </c>
      <c r="G249" s="226"/>
      <c r="H249" s="229">
        <v>60</v>
      </c>
      <c r="I249" s="226"/>
      <c r="J249" s="226"/>
      <c r="K249" s="226"/>
      <c r="M249" s="102"/>
      <c r="N249" s="104"/>
      <c r="O249" s="105"/>
      <c r="P249" s="105"/>
      <c r="Q249" s="105"/>
      <c r="R249" s="105"/>
      <c r="S249" s="105"/>
      <c r="T249" s="105"/>
      <c r="U249" s="105"/>
      <c r="V249" s="105"/>
      <c r="W249" s="105"/>
      <c r="X249" s="106"/>
      <c r="AT249" s="103" t="s">
        <v>169</v>
      </c>
      <c r="AU249" s="103" t="s">
        <v>82</v>
      </c>
      <c r="AV249" s="14" t="s">
        <v>168</v>
      </c>
      <c r="AW249" s="14" t="s">
        <v>4</v>
      </c>
      <c r="AX249" s="14" t="s">
        <v>80</v>
      </c>
      <c r="AY249" s="103" t="s">
        <v>161</v>
      </c>
    </row>
    <row r="250" spans="1:65" s="2" customFormat="1" ht="39.75" customHeight="1">
      <c r="A250" s="21"/>
      <c r="B250" s="137"/>
      <c r="C250" s="213" t="s">
        <v>454</v>
      </c>
      <c r="D250" s="213" t="s">
        <v>164</v>
      </c>
      <c r="E250" s="214" t="s">
        <v>1462</v>
      </c>
      <c r="F250" s="215" t="s">
        <v>2340</v>
      </c>
      <c r="G250" s="216" t="s">
        <v>269</v>
      </c>
      <c r="H250" s="217">
        <v>20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457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248</v>
      </c>
      <c r="G251" s="220"/>
      <c r="H251" s="224">
        <v>20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20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39" customHeight="1">
      <c r="A253" s="21"/>
      <c r="B253" s="137"/>
      <c r="C253" s="213" t="s">
        <v>314</v>
      </c>
      <c r="D253" s="213" t="s">
        <v>164</v>
      </c>
      <c r="E253" s="214" t="s">
        <v>1463</v>
      </c>
      <c r="F253" s="215" t="s">
        <v>2341</v>
      </c>
      <c r="G253" s="216" t="s">
        <v>269</v>
      </c>
      <c r="H253" s="217">
        <v>10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462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195</v>
      </c>
      <c r="G254" s="220"/>
      <c r="H254" s="224">
        <v>10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37.5" customHeight="1">
      <c r="A256" s="21"/>
      <c r="B256" s="137"/>
      <c r="C256" s="213" t="s">
        <v>465</v>
      </c>
      <c r="D256" s="213" t="s">
        <v>164</v>
      </c>
      <c r="E256" s="214" t="s">
        <v>1464</v>
      </c>
      <c r="F256" s="215" t="s">
        <v>2342</v>
      </c>
      <c r="G256" s="216" t="s">
        <v>269</v>
      </c>
      <c r="H256" s="217">
        <v>6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468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180</v>
      </c>
      <c r="G257" s="220"/>
      <c r="H257" s="224">
        <v>6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4" customFormat="1">
      <c r="B258" s="225"/>
      <c r="C258" s="226"/>
      <c r="D258" s="221" t="s">
        <v>169</v>
      </c>
      <c r="E258" s="227" t="s">
        <v>1</v>
      </c>
      <c r="F258" s="228" t="s">
        <v>171</v>
      </c>
      <c r="G258" s="226"/>
      <c r="H258" s="229">
        <v>6</v>
      </c>
      <c r="I258" s="226"/>
      <c r="J258" s="226"/>
      <c r="K258" s="226"/>
      <c r="M258" s="102"/>
      <c r="N258" s="104"/>
      <c r="O258" s="105"/>
      <c r="P258" s="105"/>
      <c r="Q258" s="105"/>
      <c r="R258" s="105"/>
      <c r="S258" s="105"/>
      <c r="T258" s="105"/>
      <c r="U258" s="105"/>
      <c r="V258" s="105"/>
      <c r="W258" s="105"/>
      <c r="X258" s="106"/>
      <c r="AT258" s="103" t="s">
        <v>169</v>
      </c>
      <c r="AU258" s="103" t="s">
        <v>82</v>
      </c>
      <c r="AV258" s="14" t="s">
        <v>168</v>
      </c>
      <c r="AW258" s="14" t="s">
        <v>4</v>
      </c>
      <c r="AX258" s="14" t="s">
        <v>80</v>
      </c>
      <c r="AY258" s="103" t="s">
        <v>161</v>
      </c>
    </row>
    <row r="259" spans="1:65" s="2" customFormat="1" ht="37.5" customHeight="1">
      <c r="A259" s="21"/>
      <c r="B259" s="137"/>
      <c r="C259" s="213" t="s">
        <v>318</v>
      </c>
      <c r="D259" s="213" t="s">
        <v>164</v>
      </c>
      <c r="E259" s="214" t="s">
        <v>1465</v>
      </c>
      <c r="F259" s="215" t="s">
        <v>2343</v>
      </c>
      <c r="G259" s="216" t="s">
        <v>269</v>
      </c>
      <c r="H259" s="217">
        <v>2</v>
      </c>
      <c r="I259" s="123"/>
      <c r="J259" s="123"/>
      <c r="K259" s="218">
        <f>ROUND(P259*H259,2)</f>
        <v>0</v>
      </c>
      <c r="L259" s="89"/>
      <c r="M259" s="22"/>
      <c r="N259" s="90" t="s">
        <v>1</v>
      </c>
      <c r="O259" s="91" t="s">
        <v>35</v>
      </c>
      <c r="P259" s="92">
        <f>I259+J259</f>
        <v>0</v>
      </c>
      <c r="Q259" s="92">
        <f>ROUND(I259*H259,2)</f>
        <v>0</v>
      </c>
      <c r="R259" s="92">
        <f>ROUND(J259*H259,2)</f>
        <v>0</v>
      </c>
      <c r="S259" s="93">
        <v>0</v>
      </c>
      <c r="T259" s="93">
        <f>S259*H259</f>
        <v>0</v>
      </c>
      <c r="U259" s="93">
        <v>0</v>
      </c>
      <c r="V259" s="93">
        <f>U259*H259</f>
        <v>0</v>
      </c>
      <c r="W259" s="93">
        <v>0</v>
      </c>
      <c r="X259" s="94">
        <f>W259*H259</f>
        <v>0</v>
      </c>
      <c r="Y259" s="21"/>
      <c r="Z259" s="21"/>
      <c r="AA259" s="21"/>
      <c r="AB259" s="21"/>
      <c r="AC259" s="21"/>
      <c r="AD259" s="21"/>
      <c r="AE259" s="21"/>
      <c r="AR259" s="95" t="s">
        <v>239</v>
      </c>
      <c r="AT259" s="95" t="s">
        <v>164</v>
      </c>
      <c r="AU259" s="95" t="s">
        <v>82</v>
      </c>
      <c r="AY259" s="17" t="s">
        <v>161</v>
      </c>
      <c r="BE259" s="96">
        <f>IF(O259="základní",K259,0)</f>
        <v>0</v>
      </c>
      <c r="BF259" s="96">
        <f>IF(O259="snížená",K259,0)</f>
        <v>0</v>
      </c>
      <c r="BG259" s="96">
        <f>IF(O259="zákl. přenesená",K259,0)</f>
        <v>0</v>
      </c>
      <c r="BH259" s="96">
        <f>IF(O259="sníž. přenesená",K259,0)</f>
        <v>0</v>
      </c>
      <c r="BI259" s="96">
        <f>IF(O259="nulová",K259,0)</f>
        <v>0</v>
      </c>
      <c r="BJ259" s="17" t="s">
        <v>80</v>
      </c>
      <c r="BK259" s="96">
        <f>ROUND(P259*H259,2)</f>
        <v>0</v>
      </c>
      <c r="BL259" s="17" t="s">
        <v>239</v>
      </c>
      <c r="BM259" s="95" t="s">
        <v>473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82</v>
      </c>
      <c r="G260" s="220"/>
      <c r="H260" s="224">
        <v>2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4" customFormat="1">
      <c r="B261" s="225"/>
      <c r="C261" s="226"/>
      <c r="D261" s="221" t="s">
        <v>169</v>
      </c>
      <c r="E261" s="227" t="s">
        <v>1</v>
      </c>
      <c r="F261" s="228" t="s">
        <v>171</v>
      </c>
      <c r="G261" s="226"/>
      <c r="H261" s="229">
        <v>2</v>
      </c>
      <c r="I261" s="226"/>
      <c r="J261" s="226"/>
      <c r="K261" s="226"/>
      <c r="M261" s="102"/>
      <c r="N261" s="104"/>
      <c r="O261" s="105"/>
      <c r="P261" s="105"/>
      <c r="Q261" s="105"/>
      <c r="R261" s="105"/>
      <c r="S261" s="105"/>
      <c r="T261" s="105"/>
      <c r="U261" s="105"/>
      <c r="V261" s="105"/>
      <c r="W261" s="105"/>
      <c r="X261" s="106"/>
      <c r="AT261" s="103" t="s">
        <v>169</v>
      </c>
      <c r="AU261" s="103" t="s">
        <v>82</v>
      </c>
      <c r="AV261" s="14" t="s">
        <v>168</v>
      </c>
      <c r="AW261" s="14" t="s">
        <v>4</v>
      </c>
      <c r="AX261" s="14" t="s">
        <v>80</v>
      </c>
      <c r="AY261" s="103" t="s">
        <v>161</v>
      </c>
    </row>
    <row r="262" spans="1:65" s="2" customFormat="1" ht="24.2" customHeight="1">
      <c r="A262" s="21"/>
      <c r="B262" s="137"/>
      <c r="C262" s="213" t="s">
        <v>476</v>
      </c>
      <c r="D262" s="213" t="s">
        <v>164</v>
      </c>
      <c r="E262" s="214" t="s">
        <v>1466</v>
      </c>
      <c r="F262" s="215" t="s">
        <v>1467</v>
      </c>
      <c r="G262" s="216" t="s">
        <v>269</v>
      </c>
      <c r="H262" s="217">
        <v>1</v>
      </c>
      <c r="I262" s="123"/>
      <c r="J262" s="123"/>
      <c r="K262" s="218">
        <f>ROUND(P262*H262,2)</f>
        <v>0</v>
      </c>
      <c r="L262" s="89"/>
      <c r="M262" s="22"/>
      <c r="N262" s="90" t="s">
        <v>1</v>
      </c>
      <c r="O262" s="91" t="s">
        <v>35</v>
      </c>
      <c r="P262" s="92">
        <f>I262+J262</f>
        <v>0</v>
      </c>
      <c r="Q262" s="92">
        <f>ROUND(I262*H262,2)</f>
        <v>0</v>
      </c>
      <c r="R262" s="92">
        <f>ROUND(J262*H262,2)</f>
        <v>0</v>
      </c>
      <c r="S262" s="93">
        <v>0</v>
      </c>
      <c r="T262" s="93">
        <f>S262*H262</f>
        <v>0</v>
      </c>
      <c r="U262" s="93">
        <v>0</v>
      </c>
      <c r="V262" s="93">
        <f>U262*H262</f>
        <v>0</v>
      </c>
      <c r="W262" s="93">
        <v>0</v>
      </c>
      <c r="X262" s="94">
        <f>W262*H262</f>
        <v>0</v>
      </c>
      <c r="Y262" s="21"/>
      <c r="Z262" s="21"/>
      <c r="AA262" s="21"/>
      <c r="AB262" s="21"/>
      <c r="AC262" s="21"/>
      <c r="AD262" s="21"/>
      <c r="AE262" s="21"/>
      <c r="AR262" s="95" t="s">
        <v>239</v>
      </c>
      <c r="AT262" s="95" t="s">
        <v>164</v>
      </c>
      <c r="AU262" s="95" t="s">
        <v>82</v>
      </c>
      <c r="AY262" s="17" t="s">
        <v>161</v>
      </c>
      <c r="BE262" s="96">
        <f>IF(O262="základní",K262,0)</f>
        <v>0</v>
      </c>
      <c r="BF262" s="96">
        <f>IF(O262="snížená",K262,0)</f>
        <v>0</v>
      </c>
      <c r="BG262" s="96">
        <f>IF(O262="zákl. přenesená",K262,0)</f>
        <v>0</v>
      </c>
      <c r="BH262" s="96">
        <f>IF(O262="sníž. přenesená",K262,0)</f>
        <v>0</v>
      </c>
      <c r="BI262" s="96">
        <f>IF(O262="nulová",K262,0)</f>
        <v>0</v>
      </c>
      <c r="BJ262" s="17" t="s">
        <v>80</v>
      </c>
      <c r="BK262" s="96">
        <f>ROUND(P262*H262,2)</f>
        <v>0</v>
      </c>
      <c r="BL262" s="17" t="s">
        <v>239</v>
      </c>
      <c r="BM262" s="95" t="s">
        <v>479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80</v>
      </c>
      <c r="G263" s="220"/>
      <c r="H263" s="224">
        <v>1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1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324</v>
      </c>
      <c r="D265" s="213" t="s">
        <v>164</v>
      </c>
      <c r="E265" s="214" t="s">
        <v>1468</v>
      </c>
      <c r="F265" s="215" t="s">
        <v>1469</v>
      </c>
      <c r="G265" s="216" t="s">
        <v>269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484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80</v>
      </c>
      <c r="G266" s="220"/>
      <c r="H266" s="224">
        <v>1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1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24.2" customHeight="1">
      <c r="A268" s="21"/>
      <c r="B268" s="137"/>
      <c r="C268" s="213" t="s">
        <v>442</v>
      </c>
      <c r="D268" s="213" t="s">
        <v>164</v>
      </c>
      <c r="E268" s="214" t="s">
        <v>1470</v>
      </c>
      <c r="F268" s="215" t="s">
        <v>1471</v>
      </c>
      <c r="G268" s="216" t="s">
        <v>269</v>
      </c>
      <c r="H268" s="217">
        <v>1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487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80</v>
      </c>
      <c r="G269" s="220"/>
      <c r="H269" s="224">
        <v>1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1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49.15" customHeight="1">
      <c r="A271" s="21"/>
      <c r="B271" s="137"/>
      <c r="C271" s="213" t="s">
        <v>338</v>
      </c>
      <c r="D271" s="213" t="s">
        <v>164</v>
      </c>
      <c r="E271" s="214" t="s">
        <v>1472</v>
      </c>
      <c r="F271" s="215" t="s">
        <v>1473</v>
      </c>
      <c r="G271" s="216" t="s">
        <v>269</v>
      </c>
      <c r="H271" s="217">
        <v>19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678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1474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180</v>
      </c>
      <c r="G273" s="220"/>
      <c r="H273" s="224">
        <v>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5" customFormat="1">
      <c r="B274" s="230"/>
      <c r="C274" s="231"/>
      <c r="D274" s="221" t="s">
        <v>169</v>
      </c>
      <c r="E274" s="232" t="s">
        <v>1</v>
      </c>
      <c r="F274" s="233" t="s">
        <v>1475</v>
      </c>
      <c r="G274" s="231"/>
      <c r="H274" s="232" t="s">
        <v>1</v>
      </c>
      <c r="I274" s="231"/>
      <c r="J274" s="231"/>
      <c r="K274" s="231"/>
      <c r="M274" s="107"/>
      <c r="N274" s="109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/>
      <c r="AT274" s="108" t="s">
        <v>169</v>
      </c>
      <c r="AU274" s="108" t="s">
        <v>82</v>
      </c>
      <c r="AV274" s="15" t="s">
        <v>80</v>
      </c>
      <c r="AW274" s="15" t="s">
        <v>4</v>
      </c>
      <c r="AX274" s="15" t="s">
        <v>72</v>
      </c>
      <c r="AY274" s="10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266</v>
      </c>
      <c r="G275" s="220"/>
      <c r="H275" s="224">
        <v>13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4" customFormat="1">
      <c r="B276" s="225"/>
      <c r="C276" s="226"/>
      <c r="D276" s="221" t="s">
        <v>169</v>
      </c>
      <c r="E276" s="227" t="s">
        <v>1</v>
      </c>
      <c r="F276" s="228" t="s">
        <v>171</v>
      </c>
      <c r="G276" s="226"/>
      <c r="H276" s="229">
        <v>19</v>
      </c>
      <c r="I276" s="226"/>
      <c r="J276" s="226"/>
      <c r="K276" s="226"/>
      <c r="M276" s="102"/>
      <c r="N276" s="104"/>
      <c r="O276" s="105"/>
      <c r="P276" s="105"/>
      <c r="Q276" s="105"/>
      <c r="R276" s="105"/>
      <c r="S276" s="105"/>
      <c r="T276" s="105"/>
      <c r="U276" s="105"/>
      <c r="V276" s="105"/>
      <c r="W276" s="105"/>
      <c r="X276" s="106"/>
      <c r="AT276" s="103" t="s">
        <v>169</v>
      </c>
      <c r="AU276" s="103" t="s">
        <v>82</v>
      </c>
      <c r="AV276" s="14" t="s">
        <v>168</v>
      </c>
      <c r="AW276" s="14" t="s">
        <v>4</v>
      </c>
      <c r="AX276" s="14" t="s">
        <v>80</v>
      </c>
      <c r="AY276" s="103" t="s">
        <v>161</v>
      </c>
    </row>
    <row r="277" spans="1:65" s="2" customFormat="1" ht="24.2" customHeight="1">
      <c r="A277" s="21"/>
      <c r="B277" s="137"/>
      <c r="C277" s="235" t="s">
        <v>681</v>
      </c>
      <c r="D277" s="235" t="s">
        <v>548</v>
      </c>
      <c r="E277" s="236" t="s">
        <v>1476</v>
      </c>
      <c r="F277" s="237" t="s">
        <v>1477</v>
      </c>
      <c r="G277" s="238" t="s">
        <v>269</v>
      </c>
      <c r="H277" s="239">
        <v>19</v>
      </c>
      <c r="I277" s="123"/>
      <c r="J277" s="240"/>
      <c r="K277" s="241">
        <f>ROUND(P277*H277,2)</f>
        <v>0</v>
      </c>
      <c r="L277" s="115"/>
      <c r="M277" s="116"/>
      <c r="N277" s="117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286</v>
      </c>
      <c r="AT277" s="95" t="s">
        <v>548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684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295</v>
      </c>
      <c r="G278" s="220"/>
      <c r="H278" s="224">
        <v>19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19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16.5" customHeight="1">
      <c r="A280" s="21"/>
      <c r="B280" s="137"/>
      <c r="C280" s="235" t="s">
        <v>347</v>
      </c>
      <c r="D280" s="235" t="s">
        <v>548</v>
      </c>
      <c r="E280" s="236" t="s">
        <v>1478</v>
      </c>
      <c r="F280" s="237" t="s">
        <v>1479</v>
      </c>
      <c r="G280" s="238" t="s">
        <v>269</v>
      </c>
      <c r="H280" s="239">
        <v>19</v>
      </c>
      <c r="I280" s="123"/>
      <c r="J280" s="240"/>
      <c r="K280" s="241">
        <f>ROUND(P280*H280,2)</f>
        <v>0</v>
      </c>
      <c r="L280" s="115"/>
      <c r="M280" s="116"/>
      <c r="N280" s="117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286</v>
      </c>
      <c r="AT280" s="95" t="s">
        <v>548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689</v>
      </c>
    </row>
    <row r="281" spans="1:65" s="13" customFormat="1">
      <c r="B281" s="219"/>
      <c r="C281" s="220"/>
      <c r="D281" s="221" t="s">
        <v>169</v>
      </c>
      <c r="E281" s="222" t="s">
        <v>1</v>
      </c>
      <c r="F281" s="223" t="s">
        <v>295</v>
      </c>
      <c r="G281" s="220"/>
      <c r="H281" s="224">
        <v>19</v>
      </c>
      <c r="I281" s="220"/>
      <c r="J281" s="220"/>
      <c r="K281" s="220"/>
      <c r="M281" s="97"/>
      <c r="N281" s="99"/>
      <c r="O281" s="100"/>
      <c r="P281" s="100"/>
      <c r="Q281" s="100"/>
      <c r="R281" s="100"/>
      <c r="S281" s="100"/>
      <c r="T281" s="100"/>
      <c r="U281" s="100"/>
      <c r="V281" s="100"/>
      <c r="W281" s="100"/>
      <c r="X281" s="101"/>
      <c r="AT281" s="98" t="s">
        <v>169</v>
      </c>
      <c r="AU281" s="98" t="s">
        <v>82</v>
      </c>
      <c r="AV281" s="13" t="s">
        <v>82</v>
      </c>
      <c r="AW281" s="13" t="s">
        <v>4</v>
      </c>
      <c r="AX281" s="13" t="s">
        <v>72</v>
      </c>
      <c r="AY281" s="98" t="s">
        <v>161</v>
      </c>
    </row>
    <row r="282" spans="1:65" s="14" customFormat="1">
      <c r="B282" s="225"/>
      <c r="C282" s="226"/>
      <c r="D282" s="221" t="s">
        <v>169</v>
      </c>
      <c r="E282" s="227" t="s">
        <v>1</v>
      </c>
      <c r="F282" s="228" t="s">
        <v>171</v>
      </c>
      <c r="G282" s="226"/>
      <c r="H282" s="229">
        <v>19</v>
      </c>
      <c r="I282" s="226"/>
      <c r="J282" s="226"/>
      <c r="K282" s="226"/>
      <c r="M282" s="102"/>
      <c r="N282" s="104"/>
      <c r="O282" s="105"/>
      <c r="P282" s="105"/>
      <c r="Q282" s="105"/>
      <c r="R282" s="105"/>
      <c r="S282" s="105"/>
      <c r="T282" s="105"/>
      <c r="U282" s="105"/>
      <c r="V282" s="105"/>
      <c r="W282" s="105"/>
      <c r="X282" s="106"/>
      <c r="AT282" s="103" t="s">
        <v>169</v>
      </c>
      <c r="AU282" s="103" t="s">
        <v>82</v>
      </c>
      <c r="AV282" s="14" t="s">
        <v>168</v>
      </c>
      <c r="AW282" s="14" t="s">
        <v>4</v>
      </c>
      <c r="AX282" s="14" t="s">
        <v>80</v>
      </c>
      <c r="AY282" s="103" t="s">
        <v>161</v>
      </c>
    </row>
    <row r="283" spans="1:65" s="2" customFormat="1" ht="16.5" customHeight="1">
      <c r="A283" s="21"/>
      <c r="B283" s="137"/>
      <c r="C283" s="235" t="s">
        <v>691</v>
      </c>
      <c r="D283" s="235" t="s">
        <v>548</v>
      </c>
      <c r="E283" s="236" t="s">
        <v>1480</v>
      </c>
      <c r="F283" s="237" t="s">
        <v>1481</v>
      </c>
      <c r="G283" s="238" t="s">
        <v>269</v>
      </c>
      <c r="H283" s="239">
        <v>19</v>
      </c>
      <c r="I283" s="123"/>
      <c r="J283" s="240"/>
      <c r="K283" s="241">
        <f>ROUND(P283*H283,2)</f>
        <v>0</v>
      </c>
      <c r="L283" s="115"/>
      <c r="M283" s="116"/>
      <c r="N283" s="117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286</v>
      </c>
      <c r="AT283" s="95" t="s">
        <v>548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694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295</v>
      </c>
      <c r="G284" s="220"/>
      <c r="H284" s="224">
        <v>19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19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49.15" customHeight="1">
      <c r="A286" s="21"/>
      <c r="B286" s="137"/>
      <c r="C286" s="213" t="s">
        <v>351</v>
      </c>
      <c r="D286" s="213" t="s">
        <v>164</v>
      </c>
      <c r="E286" s="214" t="s">
        <v>1482</v>
      </c>
      <c r="F286" s="215" t="s">
        <v>1483</v>
      </c>
      <c r="G286" s="216" t="s">
        <v>269</v>
      </c>
      <c r="H286" s="217">
        <v>26</v>
      </c>
      <c r="I286" s="218">
        <v>0</v>
      </c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239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239</v>
      </c>
      <c r="BM286" s="95" t="s">
        <v>698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1450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82</v>
      </c>
      <c r="G288" s="220"/>
      <c r="H288" s="224">
        <v>2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189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257</v>
      </c>
      <c r="G290" s="220"/>
      <c r="H290" s="224">
        <v>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26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24.2" customHeight="1">
      <c r="A292" s="21"/>
      <c r="B292" s="137"/>
      <c r="C292" s="235" t="s">
        <v>700</v>
      </c>
      <c r="D292" s="235" t="s">
        <v>548</v>
      </c>
      <c r="E292" s="236" t="s">
        <v>1484</v>
      </c>
      <c r="F292" s="237" t="s">
        <v>1485</v>
      </c>
      <c r="G292" s="238" t="s">
        <v>269</v>
      </c>
      <c r="H292" s="239">
        <v>26</v>
      </c>
      <c r="I292" s="123"/>
      <c r="J292" s="240"/>
      <c r="K292" s="241">
        <f>ROUND(P292*H292,2)</f>
        <v>0</v>
      </c>
      <c r="L292" s="115"/>
      <c r="M292" s="116"/>
      <c r="N292" s="117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286</v>
      </c>
      <c r="AT292" s="95" t="s">
        <v>548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703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270</v>
      </c>
      <c r="G293" s="220"/>
      <c r="H293" s="224">
        <v>26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4" customFormat="1">
      <c r="B294" s="225"/>
      <c r="C294" s="226"/>
      <c r="D294" s="221" t="s">
        <v>169</v>
      </c>
      <c r="E294" s="227" t="s">
        <v>1</v>
      </c>
      <c r="F294" s="228" t="s">
        <v>171</v>
      </c>
      <c r="G294" s="226"/>
      <c r="H294" s="229">
        <v>26</v>
      </c>
      <c r="I294" s="226"/>
      <c r="J294" s="226"/>
      <c r="K294" s="226"/>
      <c r="M294" s="102"/>
      <c r="N294" s="104"/>
      <c r="O294" s="105"/>
      <c r="P294" s="105"/>
      <c r="Q294" s="105"/>
      <c r="R294" s="105"/>
      <c r="S294" s="105"/>
      <c r="T294" s="105"/>
      <c r="U294" s="105"/>
      <c r="V294" s="105"/>
      <c r="W294" s="105"/>
      <c r="X294" s="106"/>
      <c r="AT294" s="103" t="s">
        <v>169</v>
      </c>
      <c r="AU294" s="103" t="s">
        <v>82</v>
      </c>
      <c r="AV294" s="14" t="s">
        <v>168</v>
      </c>
      <c r="AW294" s="14" t="s">
        <v>4</v>
      </c>
      <c r="AX294" s="14" t="s">
        <v>80</v>
      </c>
      <c r="AY294" s="103" t="s">
        <v>161</v>
      </c>
    </row>
    <row r="295" spans="1:65" s="2" customFormat="1" ht="16.5" customHeight="1">
      <c r="A295" s="21"/>
      <c r="B295" s="137"/>
      <c r="C295" s="235" t="s">
        <v>356</v>
      </c>
      <c r="D295" s="235" t="s">
        <v>548</v>
      </c>
      <c r="E295" s="236" t="s">
        <v>1478</v>
      </c>
      <c r="F295" s="237" t="s">
        <v>1479</v>
      </c>
      <c r="G295" s="238" t="s">
        <v>269</v>
      </c>
      <c r="H295" s="239">
        <v>26</v>
      </c>
      <c r="I295" s="123"/>
      <c r="J295" s="240"/>
      <c r="K295" s="241">
        <f>ROUND(P295*H295,2)</f>
        <v>0</v>
      </c>
      <c r="L295" s="115"/>
      <c r="M295" s="116"/>
      <c r="N295" s="117" t="s">
        <v>1</v>
      </c>
      <c r="O295" s="91" t="s">
        <v>35</v>
      </c>
      <c r="P295" s="92">
        <f>I295+J295</f>
        <v>0</v>
      </c>
      <c r="Q295" s="92">
        <f>ROUND(I295*H295,2)</f>
        <v>0</v>
      </c>
      <c r="R295" s="92">
        <f>ROUND(J295*H295,2)</f>
        <v>0</v>
      </c>
      <c r="S295" s="93">
        <v>0</v>
      </c>
      <c r="T295" s="93">
        <f>S295*H295</f>
        <v>0</v>
      </c>
      <c r="U295" s="93">
        <v>0</v>
      </c>
      <c r="V295" s="93">
        <f>U295*H295</f>
        <v>0</v>
      </c>
      <c r="W295" s="93">
        <v>0</v>
      </c>
      <c r="X295" s="94">
        <f>W295*H295</f>
        <v>0</v>
      </c>
      <c r="Y295" s="21"/>
      <c r="Z295" s="21"/>
      <c r="AA295" s="21"/>
      <c r="AB295" s="21"/>
      <c r="AC295" s="21"/>
      <c r="AD295" s="21"/>
      <c r="AE295" s="21"/>
      <c r="AR295" s="95" t="s">
        <v>286</v>
      </c>
      <c r="AT295" s="95" t="s">
        <v>548</v>
      </c>
      <c r="AU295" s="95" t="s">
        <v>82</v>
      </c>
      <c r="AY295" s="17" t="s">
        <v>161</v>
      </c>
      <c r="BE295" s="96">
        <f>IF(O295="základní",K295,0)</f>
        <v>0</v>
      </c>
      <c r="BF295" s="96">
        <f>IF(O295="snížená",K295,0)</f>
        <v>0</v>
      </c>
      <c r="BG295" s="96">
        <f>IF(O295="zákl. přenesená",K295,0)</f>
        <v>0</v>
      </c>
      <c r="BH295" s="96">
        <f>IF(O295="sníž. přenesená",K295,0)</f>
        <v>0</v>
      </c>
      <c r="BI295" s="96">
        <f>IF(O295="nulová",K295,0)</f>
        <v>0</v>
      </c>
      <c r="BJ295" s="17" t="s">
        <v>80</v>
      </c>
      <c r="BK295" s="96">
        <f>ROUND(P295*H295,2)</f>
        <v>0</v>
      </c>
      <c r="BL295" s="17" t="s">
        <v>239</v>
      </c>
      <c r="BM295" s="95" t="s">
        <v>707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270</v>
      </c>
      <c r="G296" s="220"/>
      <c r="H296" s="224">
        <v>26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26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16.5" customHeight="1">
      <c r="A298" s="21"/>
      <c r="B298" s="137"/>
      <c r="C298" s="235" t="s">
        <v>708</v>
      </c>
      <c r="D298" s="235" t="s">
        <v>548</v>
      </c>
      <c r="E298" s="236" t="s">
        <v>1480</v>
      </c>
      <c r="F298" s="237" t="s">
        <v>1481</v>
      </c>
      <c r="G298" s="238" t="s">
        <v>269</v>
      </c>
      <c r="H298" s="239">
        <v>26</v>
      </c>
      <c r="I298" s="123"/>
      <c r="J298" s="240"/>
      <c r="K298" s="241">
        <f>ROUND(P298*H298,2)</f>
        <v>0</v>
      </c>
      <c r="L298" s="115"/>
      <c r="M298" s="116"/>
      <c r="N298" s="117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286</v>
      </c>
      <c r="AT298" s="95" t="s">
        <v>548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711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270</v>
      </c>
      <c r="G299" s="220"/>
      <c r="H299" s="224">
        <v>26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26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37.9" customHeight="1">
      <c r="A301" s="21"/>
      <c r="B301" s="137"/>
      <c r="C301" s="213" t="s">
        <v>360</v>
      </c>
      <c r="D301" s="213" t="s">
        <v>164</v>
      </c>
      <c r="E301" s="214" t="s">
        <v>1486</v>
      </c>
      <c r="F301" s="215" t="s">
        <v>1487</v>
      </c>
      <c r="G301" s="216" t="s">
        <v>269</v>
      </c>
      <c r="H301" s="217">
        <v>14</v>
      </c>
      <c r="I301" s="218">
        <v>0</v>
      </c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239</v>
      </c>
      <c r="BM301" s="95" t="s">
        <v>715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1474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204</v>
      </c>
      <c r="G303" s="220"/>
      <c r="H303" s="224">
        <v>14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14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16.5" customHeight="1">
      <c r="A305" s="21"/>
      <c r="B305" s="137"/>
      <c r="C305" s="235" t="s">
        <v>716</v>
      </c>
      <c r="D305" s="235" t="s">
        <v>548</v>
      </c>
      <c r="E305" s="236" t="s">
        <v>1480</v>
      </c>
      <c r="F305" s="237" t="s">
        <v>1481</v>
      </c>
      <c r="G305" s="238" t="s">
        <v>269</v>
      </c>
      <c r="H305" s="239">
        <v>14</v>
      </c>
      <c r="I305" s="123"/>
      <c r="J305" s="240"/>
      <c r="K305" s="241">
        <f>ROUND(P305*H305,2)</f>
        <v>0</v>
      </c>
      <c r="L305" s="115"/>
      <c r="M305" s="116"/>
      <c r="N305" s="117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286</v>
      </c>
      <c r="AT305" s="95" t="s">
        <v>548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719</v>
      </c>
    </row>
    <row r="306" spans="1:65" s="13" customFormat="1">
      <c r="B306" s="219"/>
      <c r="C306" s="220"/>
      <c r="D306" s="221" t="s">
        <v>169</v>
      </c>
      <c r="E306" s="222" t="s">
        <v>1</v>
      </c>
      <c r="F306" s="223" t="s">
        <v>204</v>
      </c>
      <c r="G306" s="220"/>
      <c r="H306" s="224">
        <v>14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1:65" s="14" customFormat="1">
      <c r="B307" s="225"/>
      <c r="C307" s="226"/>
      <c r="D307" s="221" t="s">
        <v>169</v>
      </c>
      <c r="E307" s="227" t="s">
        <v>1</v>
      </c>
      <c r="F307" s="228" t="s">
        <v>171</v>
      </c>
      <c r="G307" s="226"/>
      <c r="H307" s="229">
        <v>14</v>
      </c>
      <c r="I307" s="226"/>
      <c r="J307" s="226"/>
      <c r="K307" s="226"/>
      <c r="M307" s="102"/>
      <c r="N307" s="104"/>
      <c r="O307" s="105"/>
      <c r="P307" s="105"/>
      <c r="Q307" s="105"/>
      <c r="R307" s="105"/>
      <c r="S307" s="105"/>
      <c r="T307" s="105"/>
      <c r="U307" s="105"/>
      <c r="V307" s="105"/>
      <c r="W307" s="105"/>
      <c r="X307" s="106"/>
      <c r="AT307" s="103" t="s">
        <v>169</v>
      </c>
      <c r="AU307" s="103" t="s">
        <v>82</v>
      </c>
      <c r="AV307" s="14" t="s">
        <v>168</v>
      </c>
      <c r="AW307" s="14" t="s">
        <v>4</v>
      </c>
      <c r="AX307" s="14" t="s">
        <v>80</v>
      </c>
      <c r="AY307" s="103" t="s">
        <v>161</v>
      </c>
    </row>
    <row r="308" spans="1:65" s="2" customFormat="1" ht="24.2" customHeight="1">
      <c r="A308" s="21"/>
      <c r="B308" s="137"/>
      <c r="C308" s="235" t="s">
        <v>364</v>
      </c>
      <c r="D308" s="235" t="s">
        <v>548</v>
      </c>
      <c r="E308" s="236" t="s">
        <v>1488</v>
      </c>
      <c r="F308" s="237" t="s">
        <v>1489</v>
      </c>
      <c r="G308" s="238" t="s">
        <v>269</v>
      </c>
      <c r="H308" s="239">
        <v>14</v>
      </c>
      <c r="I308" s="123"/>
      <c r="J308" s="240"/>
      <c r="K308" s="241">
        <f>ROUND(P308*H308,2)</f>
        <v>0</v>
      </c>
      <c r="L308" s="115"/>
      <c r="M308" s="116"/>
      <c r="N308" s="117" t="s">
        <v>1</v>
      </c>
      <c r="O308" s="91" t="s">
        <v>35</v>
      </c>
      <c r="P308" s="92">
        <f>I308+J308</f>
        <v>0</v>
      </c>
      <c r="Q308" s="92">
        <f>ROUND(I308*H308,2)</f>
        <v>0</v>
      </c>
      <c r="R308" s="92">
        <f>ROUND(J308*H308,2)</f>
        <v>0</v>
      </c>
      <c r="S308" s="93">
        <v>0</v>
      </c>
      <c r="T308" s="93">
        <f>S308*H308</f>
        <v>0</v>
      </c>
      <c r="U308" s="93">
        <v>0</v>
      </c>
      <c r="V308" s="93">
        <f>U308*H308</f>
        <v>0</v>
      </c>
      <c r="W308" s="93">
        <v>0</v>
      </c>
      <c r="X308" s="94">
        <f>W308*H308</f>
        <v>0</v>
      </c>
      <c r="Y308" s="21"/>
      <c r="Z308" s="21"/>
      <c r="AA308" s="21"/>
      <c r="AB308" s="21"/>
      <c r="AC308" s="21"/>
      <c r="AD308" s="21"/>
      <c r="AE308" s="21"/>
      <c r="AR308" s="95" t="s">
        <v>286</v>
      </c>
      <c r="AT308" s="95" t="s">
        <v>548</v>
      </c>
      <c r="AU308" s="95" t="s">
        <v>82</v>
      </c>
      <c r="AY308" s="17" t="s">
        <v>161</v>
      </c>
      <c r="BE308" s="96">
        <f>IF(O308="základní",K308,0)</f>
        <v>0</v>
      </c>
      <c r="BF308" s="96">
        <f>IF(O308="snížená",K308,0)</f>
        <v>0</v>
      </c>
      <c r="BG308" s="96">
        <f>IF(O308="zákl. přenesená",K308,0)</f>
        <v>0</v>
      </c>
      <c r="BH308" s="96">
        <f>IF(O308="sníž. přenesená",K308,0)</f>
        <v>0</v>
      </c>
      <c r="BI308" s="96">
        <f>IF(O308="nulová",K308,0)</f>
        <v>0</v>
      </c>
      <c r="BJ308" s="17" t="s">
        <v>80</v>
      </c>
      <c r="BK308" s="96">
        <f>ROUND(P308*H308,2)</f>
        <v>0</v>
      </c>
      <c r="BL308" s="17" t="s">
        <v>239</v>
      </c>
      <c r="BM308" s="95" t="s">
        <v>725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204</v>
      </c>
      <c r="G309" s="220"/>
      <c r="H309" s="224">
        <v>14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14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16.5" customHeight="1">
      <c r="A311" s="21"/>
      <c r="B311" s="137"/>
      <c r="C311" s="213" t="s">
        <v>727</v>
      </c>
      <c r="D311" s="213" t="s">
        <v>164</v>
      </c>
      <c r="E311" s="214" t="s">
        <v>1490</v>
      </c>
      <c r="F311" s="215" t="s">
        <v>1491</v>
      </c>
      <c r="G311" s="216" t="s">
        <v>269</v>
      </c>
      <c r="H311" s="217">
        <v>8</v>
      </c>
      <c r="I311" s="123"/>
      <c r="J311" s="123"/>
      <c r="K311" s="218">
        <f>ROUND(P311*H311,2)</f>
        <v>0</v>
      </c>
      <c r="L311" s="89"/>
      <c r="M311" s="22"/>
      <c r="N311" s="90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730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185</v>
      </c>
      <c r="G312" s="220"/>
      <c r="H312" s="224">
        <v>8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8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44.25" customHeight="1">
      <c r="A314" s="21"/>
      <c r="B314" s="137"/>
      <c r="C314" s="213" t="s">
        <v>369</v>
      </c>
      <c r="D314" s="213" t="s">
        <v>164</v>
      </c>
      <c r="E314" s="214" t="s">
        <v>1492</v>
      </c>
      <c r="F314" s="215" t="s">
        <v>1493</v>
      </c>
      <c r="G314" s="216" t="s">
        <v>269</v>
      </c>
      <c r="H314" s="217">
        <v>13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733</v>
      </c>
    </row>
    <row r="315" spans="1:65" s="13" customFormat="1">
      <c r="B315" s="219"/>
      <c r="C315" s="220"/>
      <c r="D315" s="221" t="s">
        <v>169</v>
      </c>
      <c r="E315" s="222" t="s">
        <v>1</v>
      </c>
      <c r="F315" s="223" t="s">
        <v>266</v>
      </c>
      <c r="G315" s="220"/>
      <c r="H315" s="224">
        <v>13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1:65" s="14" customFormat="1">
      <c r="B316" s="225"/>
      <c r="C316" s="226"/>
      <c r="D316" s="221" t="s">
        <v>169</v>
      </c>
      <c r="E316" s="227" t="s">
        <v>1</v>
      </c>
      <c r="F316" s="228" t="s">
        <v>171</v>
      </c>
      <c r="G316" s="226"/>
      <c r="H316" s="229">
        <v>13</v>
      </c>
      <c r="I316" s="226"/>
      <c r="J316" s="226"/>
      <c r="K316" s="226"/>
      <c r="M316" s="102"/>
      <c r="N316" s="104"/>
      <c r="O316" s="105"/>
      <c r="P316" s="105"/>
      <c r="Q316" s="105"/>
      <c r="R316" s="105"/>
      <c r="S316" s="105"/>
      <c r="T316" s="105"/>
      <c r="U316" s="105"/>
      <c r="V316" s="105"/>
      <c r="W316" s="105"/>
      <c r="X316" s="106"/>
      <c r="AT316" s="103" t="s">
        <v>169</v>
      </c>
      <c r="AU316" s="103" t="s">
        <v>82</v>
      </c>
      <c r="AV316" s="14" t="s">
        <v>168</v>
      </c>
      <c r="AW316" s="14" t="s">
        <v>4</v>
      </c>
      <c r="AX316" s="14" t="s">
        <v>80</v>
      </c>
      <c r="AY316" s="103" t="s">
        <v>161</v>
      </c>
    </row>
    <row r="317" spans="1:65" s="2" customFormat="1" ht="16.5" customHeight="1">
      <c r="A317" s="21"/>
      <c r="B317" s="137"/>
      <c r="C317" s="235" t="s">
        <v>735</v>
      </c>
      <c r="D317" s="235" t="s">
        <v>548</v>
      </c>
      <c r="E317" s="236" t="s">
        <v>1494</v>
      </c>
      <c r="F317" s="237" t="s">
        <v>2337</v>
      </c>
      <c r="G317" s="238" t="s">
        <v>269</v>
      </c>
      <c r="H317" s="239">
        <v>13</v>
      </c>
      <c r="I317" s="123"/>
      <c r="J317" s="240"/>
      <c r="K317" s="241">
        <f>ROUND(P317*H317,2)</f>
        <v>0</v>
      </c>
      <c r="L317" s="115"/>
      <c r="M317" s="116"/>
      <c r="N317" s="117" t="s">
        <v>1</v>
      </c>
      <c r="O317" s="91" t="s">
        <v>35</v>
      </c>
      <c r="P317" s="92">
        <f>I317+J317</f>
        <v>0</v>
      </c>
      <c r="Q317" s="92">
        <f>ROUND(I317*H317,2)</f>
        <v>0</v>
      </c>
      <c r="R317" s="92">
        <f>ROUND(J317*H317,2)</f>
        <v>0</v>
      </c>
      <c r="S317" s="93">
        <v>0</v>
      </c>
      <c r="T317" s="93">
        <f>S317*H317</f>
        <v>0</v>
      </c>
      <c r="U317" s="93">
        <v>0</v>
      </c>
      <c r="V317" s="93">
        <f>U317*H317</f>
        <v>0</v>
      </c>
      <c r="W317" s="93">
        <v>0</v>
      </c>
      <c r="X317" s="94">
        <f>W317*H317</f>
        <v>0</v>
      </c>
      <c r="Y317" s="21"/>
      <c r="Z317" s="21"/>
      <c r="AA317" s="21"/>
      <c r="AB317" s="21"/>
      <c r="AC317" s="21"/>
      <c r="AD317" s="21"/>
      <c r="AE317" s="21"/>
      <c r="AR317" s="95" t="s">
        <v>286</v>
      </c>
      <c r="AT317" s="95" t="s">
        <v>548</v>
      </c>
      <c r="AU317" s="95" t="s">
        <v>82</v>
      </c>
      <c r="AY317" s="17" t="s">
        <v>161</v>
      </c>
      <c r="BE317" s="96">
        <f>IF(O317="základní",K317,0)</f>
        <v>0</v>
      </c>
      <c r="BF317" s="96">
        <f>IF(O317="snížená",K317,0)</f>
        <v>0</v>
      </c>
      <c r="BG317" s="96">
        <f>IF(O317="zákl. přenesená",K317,0)</f>
        <v>0</v>
      </c>
      <c r="BH317" s="96">
        <f>IF(O317="sníž. přenesená",K317,0)</f>
        <v>0</v>
      </c>
      <c r="BI317" s="96">
        <f>IF(O317="nulová",K317,0)</f>
        <v>0</v>
      </c>
      <c r="BJ317" s="17" t="s">
        <v>80</v>
      </c>
      <c r="BK317" s="96">
        <f>ROUND(P317*H317,2)</f>
        <v>0</v>
      </c>
      <c r="BL317" s="17" t="s">
        <v>239</v>
      </c>
      <c r="BM317" s="95" t="s">
        <v>738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266</v>
      </c>
      <c r="G318" s="220"/>
      <c r="H318" s="224">
        <v>13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4" customFormat="1">
      <c r="B319" s="225"/>
      <c r="C319" s="226"/>
      <c r="D319" s="221" t="s">
        <v>169</v>
      </c>
      <c r="E319" s="227" t="s">
        <v>1</v>
      </c>
      <c r="F319" s="228" t="s">
        <v>171</v>
      </c>
      <c r="G319" s="226"/>
      <c r="H319" s="229">
        <v>13</v>
      </c>
      <c r="I319" s="226"/>
      <c r="J319" s="226"/>
      <c r="K319" s="226"/>
      <c r="M319" s="102"/>
      <c r="N319" s="104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/>
      <c r="AT319" s="103" t="s">
        <v>169</v>
      </c>
      <c r="AU319" s="103" t="s">
        <v>82</v>
      </c>
      <c r="AV319" s="14" t="s">
        <v>168</v>
      </c>
      <c r="AW319" s="14" t="s">
        <v>4</v>
      </c>
      <c r="AX319" s="14" t="s">
        <v>80</v>
      </c>
      <c r="AY319" s="103" t="s">
        <v>161</v>
      </c>
    </row>
    <row r="320" spans="1:65" s="2" customFormat="1" ht="44.25" customHeight="1">
      <c r="A320" s="21"/>
      <c r="B320" s="137"/>
      <c r="C320" s="213" t="s">
        <v>374</v>
      </c>
      <c r="D320" s="213" t="s">
        <v>164</v>
      </c>
      <c r="E320" s="214" t="s">
        <v>1495</v>
      </c>
      <c r="F320" s="215" t="s">
        <v>1496</v>
      </c>
      <c r="G320" s="216" t="s">
        <v>269</v>
      </c>
      <c r="H320" s="217">
        <v>1</v>
      </c>
      <c r="I320" s="218">
        <v>0</v>
      </c>
      <c r="J320" s="123"/>
      <c r="K320" s="218">
        <f>ROUND(P320*H320,2)</f>
        <v>0</v>
      </c>
      <c r="L320" s="89"/>
      <c r="M320" s="22"/>
      <c r="N320" s="90" t="s">
        <v>1</v>
      </c>
      <c r="O320" s="91" t="s">
        <v>35</v>
      </c>
      <c r="P320" s="92">
        <f>I320+J320</f>
        <v>0</v>
      </c>
      <c r="Q320" s="92">
        <f>ROUND(I320*H320,2)</f>
        <v>0</v>
      </c>
      <c r="R320" s="92">
        <f>ROUND(J320*H320,2)</f>
        <v>0</v>
      </c>
      <c r="S320" s="93">
        <v>0</v>
      </c>
      <c r="T320" s="93">
        <f>S320*H320</f>
        <v>0</v>
      </c>
      <c r="U320" s="93">
        <v>0</v>
      </c>
      <c r="V320" s="93">
        <f>U320*H320</f>
        <v>0</v>
      </c>
      <c r="W320" s="93">
        <v>0</v>
      </c>
      <c r="X320" s="94">
        <f>W320*H320</f>
        <v>0</v>
      </c>
      <c r="Y320" s="21"/>
      <c r="Z320" s="21"/>
      <c r="AA320" s="21"/>
      <c r="AB320" s="21"/>
      <c r="AC320" s="21"/>
      <c r="AD320" s="21"/>
      <c r="AE320" s="21"/>
      <c r="AR320" s="95" t="s">
        <v>239</v>
      </c>
      <c r="AT320" s="95" t="s">
        <v>164</v>
      </c>
      <c r="AU320" s="95" t="s">
        <v>82</v>
      </c>
      <c r="AY320" s="17" t="s">
        <v>161</v>
      </c>
      <c r="BE320" s="96">
        <f>IF(O320="základní",K320,0)</f>
        <v>0</v>
      </c>
      <c r="BF320" s="96">
        <f>IF(O320="snížená",K320,0)</f>
        <v>0</v>
      </c>
      <c r="BG320" s="96">
        <f>IF(O320="zákl. přenesená",K320,0)</f>
        <v>0</v>
      </c>
      <c r="BH320" s="96">
        <f>IF(O320="sníž. přenesená",K320,0)</f>
        <v>0</v>
      </c>
      <c r="BI320" s="96">
        <f>IF(O320="nulová",K320,0)</f>
        <v>0</v>
      </c>
      <c r="BJ320" s="17" t="s">
        <v>80</v>
      </c>
      <c r="BK320" s="96">
        <f>ROUND(P320*H320,2)</f>
        <v>0</v>
      </c>
      <c r="BL320" s="17" t="s">
        <v>239</v>
      </c>
      <c r="BM320" s="95" t="s">
        <v>744</v>
      </c>
    </row>
    <row r="321" spans="1:65" s="2" customFormat="1" ht="55.5" customHeight="1">
      <c r="A321" s="21"/>
      <c r="B321" s="137"/>
      <c r="C321" s="213" t="s">
        <v>746</v>
      </c>
      <c r="D321" s="213" t="s">
        <v>164</v>
      </c>
      <c r="E321" s="214" t="s">
        <v>1497</v>
      </c>
      <c r="F321" s="215" t="s">
        <v>1498</v>
      </c>
      <c r="G321" s="216" t="s">
        <v>269</v>
      </c>
      <c r="H321" s="217">
        <v>3</v>
      </c>
      <c r="I321" s="218">
        <v>0</v>
      </c>
      <c r="J321" s="123"/>
      <c r="K321" s="218">
        <f>ROUND(P321*H321,2)</f>
        <v>0</v>
      </c>
      <c r="L321" s="89"/>
      <c r="M321" s="22"/>
      <c r="N321" s="90" t="s">
        <v>1</v>
      </c>
      <c r="O321" s="91" t="s">
        <v>35</v>
      </c>
      <c r="P321" s="92">
        <f>I321+J321</f>
        <v>0</v>
      </c>
      <c r="Q321" s="92">
        <f>ROUND(I321*H321,2)</f>
        <v>0</v>
      </c>
      <c r="R321" s="92">
        <f>ROUND(J321*H321,2)</f>
        <v>0</v>
      </c>
      <c r="S321" s="93">
        <v>0</v>
      </c>
      <c r="T321" s="93">
        <f>S321*H321</f>
        <v>0</v>
      </c>
      <c r="U321" s="93">
        <v>0</v>
      </c>
      <c r="V321" s="93">
        <f>U321*H321</f>
        <v>0</v>
      </c>
      <c r="W321" s="93">
        <v>0</v>
      </c>
      <c r="X321" s="94">
        <f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>IF(O321="základní",K321,0)</f>
        <v>0</v>
      </c>
      <c r="BF321" s="96">
        <f>IF(O321="snížená",K321,0)</f>
        <v>0</v>
      </c>
      <c r="BG321" s="96">
        <f>IF(O321="zákl. přenesená",K321,0)</f>
        <v>0</v>
      </c>
      <c r="BH321" s="96">
        <f>IF(O321="sníž. přenesená",K321,0)</f>
        <v>0</v>
      </c>
      <c r="BI321" s="96">
        <f>IF(O321="nulová",K321,0)</f>
        <v>0</v>
      </c>
      <c r="BJ321" s="17" t="s">
        <v>80</v>
      </c>
      <c r="BK321" s="96">
        <f>ROUND(P321*H321,2)</f>
        <v>0</v>
      </c>
      <c r="BL321" s="17" t="s">
        <v>239</v>
      </c>
      <c r="BM321" s="95" t="s">
        <v>749</v>
      </c>
    </row>
    <row r="322" spans="1:65" s="2" customFormat="1" ht="49.15" customHeight="1">
      <c r="A322" s="21"/>
      <c r="B322" s="137"/>
      <c r="C322" s="213" t="s">
        <v>379</v>
      </c>
      <c r="D322" s="213" t="s">
        <v>164</v>
      </c>
      <c r="E322" s="214" t="s">
        <v>1499</v>
      </c>
      <c r="F322" s="215" t="s">
        <v>1500</v>
      </c>
      <c r="G322" s="216" t="s">
        <v>282</v>
      </c>
      <c r="H322" s="217">
        <v>0.56899999999999995</v>
      </c>
      <c r="I322" s="218">
        <v>0</v>
      </c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753</v>
      </c>
    </row>
    <row r="323" spans="1:65" s="12" customFormat="1" ht="25.9" customHeight="1">
      <c r="B323" s="206"/>
      <c r="C323" s="207"/>
      <c r="D323" s="208" t="s">
        <v>71</v>
      </c>
      <c r="E323" s="209" t="s">
        <v>548</v>
      </c>
      <c r="F323" s="209" t="s">
        <v>1501</v>
      </c>
      <c r="G323" s="207"/>
      <c r="H323" s="207"/>
      <c r="I323" s="207"/>
      <c r="J323" s="207"/>
      <c r="K323" s="210">
        <f>BK323</f>
        <v>0</v>
      </c>
      <c r="M323" s="80"/>
      <c r="N323" s="82"/>
      <c r="O323" s="83"/>
      <c r="P323" s="83"/>
      <c r="Q323" s="84">
        <f>Q324</f>
        <v>0</v>
      </c>
      <c r="R323" s="84">
        <f>R324</f>
        <v>0</v>
      </c>
      <c r="S323" s="83"/>
      <c r="T323" s="85">
        <f>T324</f>
        <v>0</v>
      </c>
      <c r="U323" s="83"/>
      <c r="V323" s="85">
        <f>V324</f>
        <v>0</v>
      </c>
      <c r="W323" s="83"/>
      <c r="X323" s="86">
        <f>X324</f>
        <v>0</v>
      </c>
      <c r="AR323" s="81" t="s">
        <v>177</v>
      </c>
      <c r="AT323" s="87" t="s">
        <v>71</v>
      </c>
      <c r="AU323" s="87" t="s">
        <v>72</v>
      </c>
      <c r="AY323" s="81" t="s">
        <v>161</v>
      </c>
      <c r="BK323" s="88">
        <f>BK324</f>
        <v>0</v>
      </c>
    </row>
    <row r="324" spans="1:65" s="12" customFormat="1" ht="22.9" customHeight="1">
      <c r="B324" s="206"/>
      <c r="C324" s="207"/>
      <c r="D324" s="208" t="s">
        <v>71</v>
      </c>
      <c r="E324" s="211" t="s">
        <v>1502</v>
      </c>
      <c r="F324" s="211" t="s">
        <v>1503</v>
      </c>
      <c r="G324" s="207"/>
      <c r="H324" s="207"/>
      <c r="I324" s="207"/>
      <c r="J324" s="207"/>
      <c r="K324" s="212">
        <f>BK324</f>
        <v>0</v>
      </c>
      <c r="M324" s="80"/>
      <c r="N324" s="82"/>
      <c r="O324" s="83"/>
      <c r="P324" s="83"/>
      <c r="Q324" s="84">
        <f>SUM(Q325:Q329)</f>
        <v>0</v>
      </c>
      <c r="R324" s="84">
        <f>SUM(R325:R329)</f>
        <v>0</v>
      </c>
      <c r="S324" s="83"/>
      <c r="T324" s="85">
        <f>SUM(T325:T329)</f>
        <v>0</v>
      </c>
      <c r="U324" s="83"/>
      <c r="V324" s="85">
        <f>SUM(V325:V329)</f>
        <v>0</v>
      </c>
      <c r="W324" s="83"/>
      <c r="X324" s="86">
        <f>SUM(X325:X329)</f>
        <v>0</v>
      </c>
      <c r="AR324" s="81" t="s">
        <v>177</v>
      </c>
      <c r="AT324" s="87" t="s">
        <v>71</v>
      </c>
      <c r="AU324" s="87" t="s">
        <v>80</v>
      </c>
      <c r="AY324" s="81" t="s">
        <v>161</v>
      </c>
      <c r="BK324" s="88">
        <f>SUM(BK325:BK329)</f>
        <v>0</v>
      </c>
    </row>
    <row r="325" spans="1:65" s="2" customFormat="1" ht="37.9" customHeight="1">
      <c r="A325" s="21"/>
      <c r="B325" s="137"/>
      <c r="C325" s="213" t="s">
        <v>754</v>
      </c>
      <c r="D325" s="213" t="s">
        <v>164</v>
      </c>
      <c r="E325" s="214" t="s">
        <v>1504</v>
      </c>
      <c r="F325" s="215" t="s">
        <v>1505</v>
      </c>
      <c r="G325" s="216" t="s">
        <v>346</v>
      </c>
      <c r="H325" s="217">
        <v>75</v>
      </c>
      <c r="I325" s="218">
        <v>0</v>
      </c>
      <c r="J325" s="123"/>
      <c r="K325" s="218">
        <f>ROUND(P325*H325,2)</f>
        <v>0</v>
      </c>
      <c r="L325" s="89"/>
      <c r="M325" s="22"/>
      <c r="N325" s="90" t="s">
        <v>1</v>
      </c>
      <c r="O325" s="91" t="s">
        <v>35</v>
      </c>
      <c r="P325" s="92">
        <f>I325+J325</f>
        <v>0</v>
      </c>
      <c r="Q325" s="92">
        <f>ROUND(I325*H325,2)</f>
        <v>0</v>
      </c>
      <c r="R325" s="92">
        <f>ROUND(J325*H325,2)</f>
        <v>0</v>
      </c>
      <c r="S325" s="93">
        <v>0</v>
      </c>
      <c r="T325" s="93">
        <f>S325*H325</f>
        <v>0</v>
      </c>
      <c r="U325" s="93">
        <v>0</v>
      </c>
      <c r="V325" s="93">
        <f>U325*H325</f>
        <v>0</v>
      </c>
      <c r="W325" s="93">
        <v>0</v>
      </c>
      <c r="X325" s="94">
        <f>W325*H325</f>
        <v>0</v>
      </c>
      <c r="Y325" s="21"/>
      <c r="Z325" s="21"/>
      <c r="AA325" s="21"/>
      <c r="AB325" s="21"/>
      <c r="AC325" s="21"/>
      <c r="AD325" s="21"/>
      <c r="AE325" s="21"/>
      <c r="AR325" s="95" t="s">
        <v>369</v>
      </c>
      <c r="AT325" s="95" t="s">
        <v>164</v>
      </c>
      <c r="AU325" s="95" t="s">
        <v>82</v>
      </c>
      <c r="AY325" s="17" t="s">
        <v>161</v>
      </c>
      <c r="BE325" s="96">
        <f>IF(O325="základní",K325,0)</f>
        <v>0</v>
      </c>
      <c r="BF325" s="96">
        <f>IF(O325="snížená",K325,0)</f>
        <v>0</v>
      </c>
      <c r="BG325" s="96">
        <f>IF(O325="zákl. přenesená",K325,0)</f>
        <v>0</v>
      </c>
      <c r="BH325" s="96">
        <f>IF(O325="sníž. přenesená",K325,0)</f>
        <v>0</v>
      </c>
      <c r="BI325" s="96">
        <f>IF(O325="nulová",K325,0)</f>
        <v>0</v>
      </c>
      <c r="BJ325" s="17" t="s">
        <v>80</v>
      </c>
      <c r="BK325" s="96">
        <f>ROUND(P325*H325,2)</f>
        <v>0</v>
      </c>
      <c r="BL325" s="17" t="s">
        <v>369</v>
      </c>
      <c r="BM325" s="95" t="s">
        <v>757</v>
      </c>
    </row>
    <row r="326" spans="1:65" s="2" customFormat="1" ht="37.9" customHeight="1">
      <c r="A326" s="21"/>
      <c r="B326" s="137"/>
      <c r="C326" s="213" t="s">
        <v>384</v>
      </c>
      <c r="D326" s="213" t="s">
        <v>164</v>
      </c>
      <c r="E326" s="214" t="s">
        <v>1506</v>
      </c>
      <c r="F326" s="215" t="s">
        <v>1507</v>
      </c>
      <c r="G326" s="216" t="s">
        <v>346</v>
      </c>
      <c r="H326" s="217">
        <v>75</v>
      </c>
      <c r="I326" s="218">
        <v>0</v>
      </c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369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369</v>
      </c>
      <c r="BM326" s="95" t="s">
        <v>761</v>
      </c>
    </row>
    <row r="327" spans="1:65" s="2" customFormat="1" ht="24.2" customHeight="1">
      <c r="A327" s="21"/>
      <c r="B327" s="137"/>
      <c r="C327" s="235" t="s">
        <v>764</v>
      </c>
      <c r="D327" s="235" t="s">
        <v>548</v>
      </c>
      <c r="E327" s="236" t="s">
        <v>1508</v>
      </c>
      <c r="F327" s="237" t="s">
        <v>1509</v>
      </c>
      <c r="G327" s="238" t="s">
        <v>346</v>
      </c>
      <c r="H327" s="239">
        <v>78.75</v>
      </c>
      <c r="I327" s="123"/>
      <c r="J327" s="240"/>
      <c r="K327" s="241">
        <f>ROUND(P327*H327,2)</f>
        <v>0</v>
      </c>
      <c r="L327" s="115"/>
      <c r="M327" s="116"/>
      <c r="N327" s="117" t="s">
        <v>1</v>
      </c>
      <c r="O327" s="91" t="s">
        <v>35</v>
      </c>
      <c r="P327" s="92">
        <f>I327+J327</f>
        <v>0</v>
      </c>
      <c r="Q327" s="92">
        <f>ROUND(I327*H327,2)</f>
        <v>0</v>
      </c>
      <c r="R327" s="92">
        <f>ROUND(J327*H327,2)</f>
        <v>0</v>
      </c>
      <c r="S327" s="93">
        <v>0</v>
      </c>
      <c r="T327" s="93">
        <f>S327*H327</f>
        <v>0</v>
      </c>
      <c r="U327" s="93">
        <v>0</v>
      </c>
      <c r="V327" s="93">
        <f>U327*H327</f>
        <v>0</v>
      </c>
      <c r="W327" s="93">
        <v>0</v>
      </c>
      <c r="X327" s="94">
        <f>W327*H327</f>
        <v>0</v>
      </c>
      <c r="Y327" s="21"/>
      <c r="Z327" s="21"/>
      <c r="AA327" s="21"/>
      <c r="AB327" s="21"/>
      <c r="AC327" s="21"/>
      <c r="AD327" s="21"/>
      <c r="AE327" s="21"/>
      <c r="AR327" s="95" t="s">
        <v>1011</v>
      </c>
      <c r="AT327" s="95" t="s">
        <v>548</v>
      </c>
      <c r="AU327" s="95" t="s">
        <v>82</v>
      </c>
      <c r="AY327" s="17" t="s">
        <v>161</v>
      </c>
      <c r="BE327" s="96">
        <f>IF(O327="základní",K327,0)</f>
        <v>0</v>
      </c>
      <c r="BF327" s="96">
        <f>IF(O327="snížená",K327,0)</f>
        <v>0</v>
      </c>
      <c r="BG327" s="96">
        <f>IF(O327="zákl. přenesená",K327,0)</f>
        <v>0</v>
      </c>
      <c r="BH327" s="96">
        <f>IF(O327="sníž. přenesená",K327,0)</f>
        <v>0</v>
      </c>
      <c r="BI327" s="96">
        <f>IF(O327="nulová",K327,0)</f>
        <v>0</v>
      </c>
      <c r="BJ327" s="17" t="s">
        <v>80</v>
      </c>
      <c r="BK327" s="96">
        <f>ROUND(P327*H327,2)</f>
        <v>0</v>
      </c>
      <c r="BL327" s="17" t="s">
        <v>369</v>
      </c>
      <c r="BM327" s="95" t="s">
        <v>544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1510</v>
      </c>
      <c r="G328" s="220"/>
      <c r="H328" s="224">
        <v>78.75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78.75</v>
      </c>
      <c r="I329" s="226"/>
      <c r="J329" s="226"/>
      <c r="K329" s="226"/>
      <c r="M329" s="102"/>
      <c r="N329" s="112"/>
      <c r="O329" s="113"/>
      <c r="P329" s="113"/>
      <c r="Q329" s="113"/>
      <c r="R329" s="113"/>
      <c r="S329" s="113"/>
      <c r="T329" s="113"/>
      <c r="U329" s="113"/>
      <c r="V329" s="113"/>
      <c r="W329" s="113"/>
      <c r="X329" s="114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6.95" customHeight="1">
      <c r="A330" s="21"/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29"/>
      <c r="M330" s="22"/>
      <c r="N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</sheetData>
  <sheetProtection password="C68A" sheet="1" objects="1" scenarios="1" selectLockedCells="1"/>
  <autoFilter ref="C122:L329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FE12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66406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1511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ROUND((SUM(BE118:BE126)),  2)</f>
        <v>0</v>
      </c>
      <c r="G35" s="138"/>
      <c r="H35" s="138"/>
      <c r="I35" s="178">
        <v>0.21</v>
      </c>
      <c r="J35" s="138"/>
      <c r="K35" s="173">
        <f>ROUND(((SUM(BE118:BE126))*I35),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ROUND((SUM(BF118:BF126)),  2)</f>
        <v>0</v>
      </c>
      <c r="G36" s="138"/>
      <c r="H36" s="138"/>
      <c r="I36" s="178">
        <v>0.12</v>
      </c>
      <c r="J36" s="138"/>
      <c r="K36" s="173">
        <f>ROUND(((SUM(BF118:BF126))*I36),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203.b - Slaboproud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>Q118</f>
        <v>0</v>
      </c>
      <c r="J96" s="175">
        <f t="shared" ref="I96:J98" si="0">R118</f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1512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203.b - Slaboproud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161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161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161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161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161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161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161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161" s="12" customFormat="1" ht="22.9" customHeight="1">
      <c r="B120" s="206"/>
      <c r="C120" s="207"/>
      <c r="D120" s="208" t="s">
        <v>71</v>
      </c>
      <c r="E120" s="211" t="s">
        <v>1513</v>
      </c>
      <c r="F120" s="211" t="s">
        <v>1514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SUM(Q121:Q126)</f>
        <v>0</v>
      </c>
      <c r="R120" s="84">
        <f>SUM(R121:R126)</f>
        <v>0</v>
      </c>
      <c r="S120" s="83"/>
      <c r="T120" s="85">
        <f>SUM(T121:T126)</f>
        <v>0</v>
      </c>
      <c r="U120" s="83"/>
      <c r="V120" s="85">
        <f>SUM(V121:V126)</f>
        <v>0</v>
      </c>
      <c r="W120" s="83"/>
      <c r="X120" s="86">
        <f>SUM(X121:X126)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SUM(BK121:BK126)</f>
        <v>0</v>
      </c>
    </row>
    <row r="121" spans="1:161" s="2" customFormat="1" ht="87" customHeight="1">
      <c r="A121" s="21"/>
      <c r="B121" s="137"/>
      <c r="C121" s="213" t="s">
        <v>192</v>
      </c>
      <c r="D121" s="213" t="s">
        <v>164</v>
      </c>
      <c r="E121" s="214" t="s">
        <v>1515</v>
      </c>
      <c r="F121" s="215" t="s">
        <v>2355</v>
      </c>
      <c r="G121" s="216" t="s">
        <v>2331</v>
      </c>
      <c r="H121" s="217">
        <v>1</v>
      </c>
      <c r="I121" s="123"/>
      <c r="J121" s="123"/>
      <c r="K121" s="218">
        <f t="shared" ref="K121:K126" si="1"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161" s="2" customFormat="1" ht="87" customHeight="1">
      <c r="A122" s="21"/>
      <c r="B122" s="137"/>
      <c r="C122" s="213" t="s">
        <v>180</v>
      </c>
      <c r="D122" s="213" t="s">
        <v>164</v>
      </c>
      <c r="E122" s="214" t="s">
        <v>1516</v>
      </c>
      <c r="F122" s="215" t="s">
        <v>2356</v>
      </c>
      <c r="G122" s="216" t="s">
        <v>2331</v>
      </c>
      <c r="H122" s="217">
        <v>1</v>
      </c>
      <c r="I122" s="123"/>
      <c r="J122" s="123"/>
      <c r="K122" s="218">
        <f t="shared" si="1"/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161" s="2" customFormat="1" ht="108.75" customHeight="1">
      <c r="A123" s="21"/>
      <c r="B123" s="137"/>
      <c r="C123" s="213">
        <v>7</v>
      </c>
      <c r="D123" s="213" t="s">
        <v>164</v>
      </c>
      <c r="E123" s="214" t="s">
        <v>1517</v>
      </c>
      <c r="F123" s="215" t="s">
        <v>2357</v>
      </c>
      <c r="G123" s="216" t="s">
        <v>2331</v>
      </c>
      <c r="H123" s="217">
        <v>1</v>
      </c>
      <c r="I123" s="123"/>
      <c r="J123" s="123"/>
      <c r="K123" s="218">
        <f t="shared" si="1"/>
        <v>0</v>
      </c>
      <c r="L123" s="89"/>
      <c r="M123" s="22"/>
      <c r="N123" s="90" t="s">
        <v>1</v>
      </c>
      <c r="O123" s="91" t="s">
        <v>35</v>
      </c>
      <c r="P123" s="92">
        <f t="shared" ref="P123:P129" si="2">I123+J123</f>
        <v>0</v>
      </c>
      <c r="Q123" s="92">
        <f t="shared" ref="Q123:Q129" si="3">ROUND(I123*H123,2)</f>
        <v>0</v>
      </c>
      <c r="R123" s="92">
        <f t="shared" ref="R123:R129" si="4">ROUND(J123*H123,2)</f>
        <v>0</v>
      </c>
      <c r="S123" s="93">
        <v>0</v>
      </c>
      <c r="T123" s="93">
        <f t="shared" ref="T123:T129" si="5">S123*H123</f>
        <v>0</v>
      </c>
      <c r="U123" s="93">
        <v>0</v>
      </c>
      <c r="V123" s="93">
        <f t="shared" ref="V123:V129" si="6">U123*H123</f>
        <v>0</v>
      </c>
      <c r="W123" s="93">
        <v>0</v>
      </c>
      <c r="X123" s="94">
        <f t="shared" ref="X123:X129" si="7"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 t="shared" ref="BE123:BE129" si="8">IF(O123="základní",K123,0)</f>
        <v>0</v>
      </c>
      <c r="BF123" s="96">
        <f t="shared" ref="BF123:BF129" si="9">IF(O123="snížená",K123,0)</f>
        <v>0</v>
      </c>
      <c r="BG123" s="96">
        <f t="shared" ref="BG123:BG129" si="10">IF(O123="zákl. přenesená",K123,0)</f>
        <v>0</v>
      </c>
      <c r="BH123" s="96">
        <f t="shared" ref="BH123:BH129" si="11">IF(O123="sníž. přenesená",K123,0)</f>
        <v>0</v>
      </c>
      <c r="BI123" s="96">
        <f t="shared" ref="BI123:BI129" si="12">IF(O123="nulová",K123,0)</f>
        <v>0</v>
      </c>
      <c r="BJ123" s="17" t="s">
        <v>80</v>
      </c>
      <c r="BK123" s="96">
        <f t="shared" ref="BK123:BK129" si="13">ROUND(P123*H123,2)</f>
        <v>0</v>
      </c>
      <c r="BL123" s="17" t="s">
        <v>239</v>
      </c>
      <c r="BM123" s="95" t="s">
        <v>204</v>
      </c>
    </row>
    <row r="124" spans="1:161" s="2" customFormat="1" ht="135" customHeight="1">
      <c r="A124" s="21"/>
      <c r="B124" s="137"/>
      <c r="C124" s="213">
        <v>8</v>
      </c>
      <c r="D124" s="213" t="s">
        <v>164</v>
      </c>
      <c r="E124" s="214" t="s">
        <v>2361</v>
      </c>
      <c r="F124" s="215" t="s">
        <v>2358</v>
      </c>
      <c r="G124" s="216" t="s">
        <v>2331</v>
      </c>
      <c r="H124" s="217">
        <v>1</v>
      </c>
      <c r="I124" s="123"/>
      <c r="J124" s="123"/>
      <c r="K124" s="218">
        <f t="shared" si="1"/>
        <v>0</v>
      </c>
      <c r="L124" s="89"/>
      <c r="M124" s="22"/>
      <c r="N124" s="90" t="s">
        <v>1</v>
      </c>
      <c r="O124" s="91" t="s">
        <v>35</v>
      </c>
      <c r="P124" s="92">
        <f t="shared" si="2"/>
        <v>0</v>
      </c>
      <c r="Q124" s="92">
        <f t="shared" si="3"/>
        <v>0</v>
      </c>
      <c r="R124" s="92">
        <f t="shared" si="4"/>
        <v>0</v>
      </c>
      <c r="S124" s="93">
        <v>0</v>
      </c>
      <c r="T124" s="93">
        <f t="shared" si="5"/>
        <v>0</v>
      </c>
      <c r="U124" s="93">
        <v>0</v>
      </c>
      <c r="V124" s="93">
        <f t="shared" si="6"/>
        <v>0</v>
      </c>
      <c r="W124" s="93">
        <v>0</v>
      </c>
      <c r="X124" s="94">
        <f t="shared" si="7"/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 t="shared" si="8"/>
        <v>0</v>
      </c>
      <c r="BF124" s="96">
        <f t="shared" si="9"/>
        <v>0</v>
      </c>
      <c r="BG124" s="96">
        <f t="shared" si="10"/>
        <v>0</v>
      </c>
      <c r="BH124" s="96">
        <f t="shared" si="11"/>
        <v>0</v>
      </c>
      <c r="BI124" s="96">
        <f t="shared" si="12"/>
        <v>0</v>
      </c>
      <c r="BJ124" s="17" t="s">
        <v>80</v>
      </c>
      <c r="BK124" s="96">
        <f t="shared" si="13"/>
        <v>0</v>
      </c>
      <c r="BL124" s="17" t="s">
        <v>239</v>
      </c>
      <c r="BM124" s="95" t="s">
        <v>239</v>
      </c>
    </row>
    <row r="125" spans="1:161" s="2" customFormat="1" ht="88.5" customHeight="1">
      <c r="A125" s="21"/>
      <c r="B125" s="137"/>
      <c r="C125" s="213">
        <v>9</v>
      </c>
      <c r="D125" s="213" t="s">
        <v>164</v>
      </c>
      <c r="E125" s="214" t="s">
        <v>1518</v>
      </c>
      <c r="F125" s="215" t="s">
        <v>2359</v>
      </c>
      <c r="G125" s="216" t="s">
        <v>2331</v>
      </c>
      <c r="H125" s="217">
        <v>1</v>
      </c>
      <c r="I125" s="123"/>
      <c r="J125" s="123"/>
      <c r="K125" s="218">
        <f t="shared" si="1"/>
        <v>0</v>
      </c>
      <c r="L125" s="89"/>
      <c r="M125" s="22"/>
      <c r="N125" s="90" t="s">
        <v>1</v>
      </c>
      <c r="O125" s="91" t="s">
        <v>35</v>
      </c>
      <c r="P125" s="92">
        <f t="shared" si="2"/>
        <v>0</v>
      </c>
      <c r="Q125" s="92">
        <f t="shared" si="3"/>
        <v>0</v>
      </c>
      <c r="R125" s="92">
        <f t="shared" si="4"/>
        <v>0</v>
      </c>
      <c r="S125" s="93">
        <v>0</v>
      </c>
      <c r="T125" s="93">
        <f t="shared" si="5"/>
        <v>0</v>
      </c>
      <c r="U125" s="93">
        <v>0</v>
      </c>
      <c r="V125" s="93">
        <f t="shared" si="6"/>
        <v>0</v>
      </c>
      <c r="W125" s="93">
        <v>0</v>
      </c>
      <c r="X125" s="94">
        <f t="shared" si="7"/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 t="shared" si="8"/>
        <v>0</v>
      </c>
      <c r="BF125" s="96">
        <f t="shared" si="9"/>
        <v>0</v>
      </c>
      <c r="BG125" s="96">
        <f t="shared" si="10"/>
        <v>0</v>
      </c>
      <c r="BH125" s="96">
        <f t="shared" si="11"/>
        <v>0</v>
      </c>
      <c r="BI125" s="96">
        <f t="shared" si="12"/>
        <v>0</v>
      </c>
      <c r="BJ125" s="17" t="s">
        <v>80</v>
      </c>
      <c r="BK125" s="96">
        <f t="shared" si="13"/>
        <v>0</v>
      </c>
      <c r="BL125" s="17" t="s">
        <v>239</v>
      </c>
      <c r="BM125" s="95" t="s">
        <v>245</v>
      </c>
    </row>
    <row r="126" spans="1:161" s="2" customFormat="1" ht="85.5" customHeight="1">
      <c r="A126" s="21"/>
      <c r="B126" s="137"/>
      <c r="C126" s="213">
        <v>10</v>
      </c>
      <c r="D126" s="213" t="s">
        <v>164</v>
      </c>
      <c r="E126" s="214" t="s">
        <v>2362</v>
      </c>
      <c r="F126" s="215" t="s">
        <v>2360</v>
      </c>
      <c r="G126" s="216" t="s">
        <v>2331</v>
      </c>
      <c r="H126" s="217">
        <v>1</v>
      </c>
      <c r="I126" s="123"/>
      <c r="J126" s="123"/>
      <c r="K126" s="218">
        <f t="shared" si="1"/>
        <v>0</v>
      </c>
      <c r="L126" s="89"/>
      <c r="M126" s="22"/>
      <c r="N126" s="90" t="s">
        <v>1</v>
      </c>
      <c r="O126" s="91" t="s">
        <v>35</v>
      </c>
      <c r="P126" s="92">
        <f t="shared" si="2"/>
        <v>0</v>
      </c>
      <c r="Q126" s="92">
        <f t="shared" si="3"/>
        <v>0</v>
      </c>
      <c r="R126" s="92">
        <f t="shared" si="4"/>
        <v>0</v>
      </c>
      <c r="S126" s="93">
        <v>0</v>
      </c>
      <c r="T126" s="93">
        <f t="shared" si="5"/>
        <v>0</v>
      </c>
      <c r="U126" s="93">
        <v>0</v>
      </c>
      <c r="V126" s="93">
        <f t="shared" si="6"/>
        <v>0</v>
      </c>
      <c r="W126" s="93">
        <v>0</v>
      </c>
      <c r="X126" s="94">
        <f t="shared" si="7"/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 t="shared" si="8"/>
        <v>0</v>
      </c>
      <c r="BF126" s="96">
        <f t="shared" si="9"/>
        <v>0</v>
      </c>
      <c r="BG126" s="96">
        <f t="shared" si="10"/>
        <v>0</v>
      </c>
      <c r="BH126" s="96">
        <f t="shared" si="11"/>
        <v>0</v>
      </c>
      <c r="BI126" s="96">
        <f t="shared" si="12"/>
        <v>0</v>
      </c>
      <c r="BJ126" s="17" t="s">
        <v>80</v>
      </c>
      <c r="BK126" s="96">
        <f t="shared" si="13"/>
        <v>0</v>
      </c>
      <c r="BL126" s="17" t="s">
        <v>239</v>
      </c>
      <c r="BM126" s="95" t="s">
        <v>248</v>
      </c>
    </row>
    <row r="127" spans="1:161" s="2" customFormat="1" ht="6.95" customHeight="1">
      <c r="A127" s="21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29"/>
      <c r="M127" s="22"/>
      <c r="N127" s="90" t="s">
        <v>1</v>
      </c>
      <c r="O127" s="91" t="s">
        <v>35</v>
      </c>
      <c r="P127" s="92">
        <f t="shared" si="2"/>
        <v>0</v>
      </c>
      <c r="Q127" s="92">
        <f t="shared" si="3"/>
        <v>0</v>
      </c>
      <c r="R127" s="92">
        <f t="shared" si="4"/>
        <v>0</v>
      </c>
      <c r="S127" s="93">
        <v>0</v>
      </c>
      <c r="T127" s="93">
        <f t="shared" si="5"/>
        <v>0</v>
      </c>
      <c r="U127" s="93">
        <v>0</v>
      </c>
      <c r="V127" s="93">
        <f t="shared" si="6"/>
        <v>0</v>
      </c>
      <c r="W127" s="93">
        <v>0</v>
      </c>
      <c r="X127" s="94">
        <f t="shared" si="7"/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 t="shared" si="8"/>
        <v>0</v>
      </c>
      <c r="BF127" s="96">
        <f t="shared" si="9"/>
        <v>0</v>
      </c>
      <c r="BG127" s="96">
        <f t="shared" si="10"/>
        <v>0</v>
      </c>
      <c r="BH127" s="96">
        <f t="shared" si="11"/>
        <v>0</v>
      </c>
      <c r="BI127" s="96">
        <f t="shared" si="12"/>
        <v>0</v>
      </c>
      <c r="BJ127" s="17" t="s">
        <v>80</v>
      </c>
      <c r="BK127" s="96">
        <f t="shared" si="13"/>
        <v>0</v>
      </c>
      <c r="BL127" s="17" t="s">
        <v>239</v>
      </c>
      <c r="BM127" s="95" t="s">
        <v>252</v>
      </c>
    </row>
    <row r="128" spans="1:161" ht="12">
      <c r="M128" s="35"/>
      <c r="N128" s="242" t="s">
        <v>1</v>
      </c>
      <c r="O128" s="91" t="s">
        <v>35</v>
      </c>
      <c r="P128" s="92">
        <f t="shared" si="2"/>
        <v>0</v>
      </c>
      <c r="Q128" s="92">
        <f t="shared" si="3"/>
        <v>0</v>
      </c>
      <c r="R128" s="92">
        <f t="shared" si="4"/>
        <v>0</v>
      </c>
      <c r="S128" s="93">
        <v>0</v>
      </c>
      <c r="T128" s="93">
        <f t="shared" si="5"/>
        <v>0</v>
      </c>
      <c r="U128" s="93">
        <v>0</v>
      </c>
      <c r="V128" s="93">
        <f t="shared" si="6"/>
        <v>0</v>
      </c>
      <c r="W128" s="93">
        <v>0</v>
      </c>
      <c r="X128" s="93">
        <f t="shared" si="7"/>
        <v>0</v>
      </c>
      <c r="Y128" s="35"/>
      <c r="Z128" s="35"/>
      <c r="AA128" s="21"/>
      <c r="AB128" s="21"/>
      <c r="AC128" s="21"/>
      <c r="AD128" s="21"/>
      <c r="AE128" s="21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95" t="s">
        <v>239</v>
      </c>
      <c r="AS128" s="2"/>
      <c r="AT128" s="95" t="s">
        <v>164</v>
      </c>
      <c r="AU128" s="95" t="s">
        <v>82</v>
      </c>
      <c r="AV128" s="2"/>
      <c r="AW128" s="2"/>
      <c r="AX128" s="2"/>
      <c r="AY128" s="17" t="s">
        <v>161</v>
      </c>
      <c r="AZ128" s="2"/>
      <c r="BA128" s="2"/>
      <c r="BB128" s="2"/>
      <c r="BC128" s="2"/>
      <c r="BD128" s="2"/>
      <c r="BE128" s="96">
        <f t="shared" si="8"/>
        <v>0</v>
      </c>
      <c r="BF128" s="96">
        <f t="shared" si="9"/>
        <v>0</v>
      </c>
      <c r="BG128" s="96">
        <f t="shared" si="10"/>
        <v>0</v>
      </c>
      <c r="BH128" s="96">
        <f t="shared" si="11"/>
        <v>0</v>
      </c>
      <c r="BI128" s="96">
        <f t="shared" si="12"/>
        <v>0</v>
      </c>
      <c r="BJ128" s="17" t="s">
        <v>80</v>
      </c>
      <c r="BK128" s="96">
        <f t="shared" si="13"/>
        <v>0</v>
      </c>
      <c r="BL128" s="17" t="s">
        <v>239</v>
      </c>
      <c r="BM128" s="95" t="s">
        <v>257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</row>
    <row r="129" spans="13:161" ht="12">
      <c r="M129" s="35"/>
      <c r="N129" s="242" t="s">
        <v>1</v>
      </c>
      <c r="O129" s="91" t="s">
        <v>35</v>
      </c>
      <c r="P129" s="92">
        <f t="shared" si="2"/>
        <v>0</v>
      </c>
      <c r="Q129" s="92">
        <f t="shared" si="3"/>
        <v>0</v>
      </c>
      <c r="R129" s="92">
        <f t="shared" si="4"/>
        <v>0</v>
      </c>
      <c r="S129" s="93">
        <v>0</v>
      </c>
      <c r="T129" s="93">
        <f t="shared" si="5"/>
        <v>0</v>
      </c>
      <c r="U129" s="93">
        <v>0</v>
      </c>
      <c r="V129" s="93">
        <f t="shared" si="6"/>
        <v>0</v>
      </c>
      <c r="W129" s="93">
        <v>0</v>
      </c>
      <c r="X129" s="93">
        <f t="shared" si="7"/>
        <v>0</v>
      </c>
      <c r="Y129" s="35"/>
      <c r="Z129" s="35"/>
      <c r="AA129" s="21"/>
      <c r="AB129" s="21"/>
      <c r="AC129" s="21"/>
      <c r="AD129" s="21"/>
      <c r="AE129" s="21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95" t="s">
        <v>239</v>
      </c>
      <c r="AS129" s="2"/>
      <c r="AT129" s="95" t="s">
        <v>164</v>
      </c>
      <c r="AU129" s="95" t="s">
        <v>82</v>
      </c>
      <c r="AV129" s="2"/>
      <c r="AW129" s="2"/>
      <c r="AX129" s="2"/>
      <c r="AY129" s="17" t="s">
        <v>161</v>
      </c>
      <c r="AZ129" s="2"/>
      <c r="BA129" s="2"/>
      <c r="BB129" s="2"/>
      <c r="BC129" s="2"/>
      <c r="BD129" s="2"/>
      <c r="BE129" s="96">
        <f t="shared" si="8"/>
        <v>0</v>
      </c>
      <c r="BF129" s="96">
        <f t="shared" si="9"/>
        <v>0</v>
      </c>
      <c r="BG129" s="96">
        <f t="shared" si="10"/>
        <v>0</v>
      </c>
      <c r="BH129" s="96">
        <f t="shared" si="11"/>
        <v>0</v>
      </c>
      <c r="BI129" s="96">
        <f t="shared" si="12"/>
        <v>0</v>
      </c>
      <c r="BJ129" s="17" t="s">
        <v>80</v>
      </c>
      <c r="BK129" s="96">
        <f t="shared" si="13"/>
        <v>0</v>
      </c>
      <c r="BL129" s="17" t="s">
        <v>239</v>
      </c>
      <c r="BM129" s="95" t="s">
        <v>270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</row>
  </sheetData>
  <sheetProtection password="C68A" sheet="1" objects="1" scenarios="1" selectLockedCells="1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1519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203.c - Bleskosvod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203.c - Bleskosvod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1520</v>
      </c>
      <c r="F121" s="215" t="s">
        <v>1521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1522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548</v>
      </c>
      <c r="E124" s="236" t="s">
        <v>1523</v>
      </c>
      <c r="F124" s="237" t="s">
        <v>1524</v>
      </c>
      <c r="G124" s="238" t="s">
        <v>697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548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1525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1526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548</v>
      </c>
      <c r="E128" s="236" t="s">
        <v>1527</v>
      </c>
      <c r="F128" s="237" t="s">
        <v>1528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548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1529</v>
      </c>
      <c r="F131" s="215" t="s">
        <v>1530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878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1531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1532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1533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1534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1535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1536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1537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548</v>
      </c>
      <c r="E141" s="236" t="s">
        <v>1538</v>
      </c>
      <c r="F141" s="237" t="s">
        <v>1539</v>
      </c>
      <c r="G141" s="238" t="s">
        <v>697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548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1540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1541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548</v>
      </c>
      <c r="E145" s="236" t="s">
        <v>1542</v>
      </c>
      <c r="F145" s="237" t="s">
        <v>1543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548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1544</v>
      </c>
      <c r="F146" s="215" t="s">
        <v>1545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548</v>
      </c>
      <c r="E149" s="236" t="s">
        <v>1546</v>
      </c>
      <c r="F149" s="237" t="s">
        <v>1547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1548</v>
      </c>
      <c r="F152" s="215" t="s">
        <v>1549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548</v>
      </c>
      <c r="E155" s="236" t="s">
        <v>1550</v>
      </c>
      <c r="F155" s="237" t="s">
        <v>1551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548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1552</v>
      </c>
      <c r="F158" s="237" t="s">
        <v>1553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1554</v>
      </c>
      <c r="F161" s="215" t="s">
        <v>1555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548</v>
      </c>
      <c r="E164" s="236" t="s">
        <v>1556</v>
      </c>
      <c r="F164" s="237" t="s">
        <v>1557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548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548</v>
      </c>
      <c r="E167" s="236" t="s">
        <v>1558</v>
      </c>
      <c r="F167" s="237" t="s">
        <v>1559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548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1560</v>
      </c>
      <c r="F170" s="215" t="s">
        <v>1561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548</v>
      </c>
      <c r="E173" s="236" t="s">
        <v>1562</v>
      </c>
      <c r="F173" s="237" t="s">
        <v>1563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1564</v>
      </c>
      <c r="F176" s="215" t="s">
        <v>1565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1535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1536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1537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548</v>
      </c>
      <c r="E181" s="236" t="s">
        <v>1566</v>
      </c>
      <c r="F181" s="237" t="s">
        <v>1567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548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1568</v>
      </c>
      <c r="F184" s="215" t="s">
        <v>1569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548</v>
      </c>
      <c r="E187" s="236" t="s">
        <v>1570</v>
      </c>
      <c r="F187" s="237" t="s">
        <v>1571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548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548</v>
      </c>
      <c r="E190" s="236" t="s">
        <v>1572</v>
      </c>
      <c r="F190" s="237" t="s">
        <v>1573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548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1574</v>
      </c>
      <c r="F193" s="215" t="s">
        <v>1575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1576</v>
      </c>
      <c r="F194" s="215" t="s">
        <v>1577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1578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204 - ZTI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1579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1580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1581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1582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1583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79" t="str">
        <f>E7</f>
        <v>Rekonstrukce historické budovy krematoria Nymburk 25.10.2024</v>
      </c>
      <c r="F117" s="280"/>
      <c r="G117" s="280"/>
      <c r="H117" s="280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60" t="str">
        <f>E9</f>
        <v>SO 204 - ZTI</v>
      </c>
      <c r="F119" s="278"/>
      <c r="G119" s="278"/>
      <c r="H119" s="27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1584</v>
      </c>
      <c r="F130" s="215" t="s">
        <v>1585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1586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1587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1588</v>
      </c>
      <c r="F134" s="215" t="s">
        <v>1589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1590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1591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1592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1593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1367</v>
      </c>
      <c r="F140" s="215" t="s">
        <v>1368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1590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1594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1592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1595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1370</v>
      </c>
      <c r="F146" s="215" t="s">
        <v>1371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1596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1597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1373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1598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1599</v>
      </c>
      <c r="F155" s="215" t="s">
        <v>1600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1601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1602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1601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1376</v>
      </c>
      <c r="F164" s="215" t="s">
        <v>1377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1378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1596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1603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1604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1380</v>
      </c>
      <c r="F170" s="215" t="s">
        <v>1381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1590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1605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1592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1606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548</v>
      </c>
      <c r="E176" s="236" t="s">
        <v>1383</v>
      </c>
      <c r="F176" s="237" t="s">
        <v>1384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548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1607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1608</v>
      </c>
      <c r="F180" s="215" t="s">
        <v>1609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545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1610</v>
      </c>
      <c r="F182" s="215" t="s">
        <v>1611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1590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1612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1592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1613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1614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1615</v>
      </c>
      <c r="F189" s="215" t="s">
        <v>1616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1617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548</v>
      </c>
      <c r="E192" s="236" t="s">
        <v>1618</v>
      </c>
      <c r="F192" s="237" t="s">
        <v>1619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1620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1621</v>
      </c>
      <c r="F195" s="215" t="s">
        <v>1622</v>
      </c>
      <c r="G195" s="216" t="s">
        <v>346</v>
      </c>
      <c r="H195" s="217">
        <v>13.8</v>
      </c>
      <c r="I195" s="240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1623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548</v>
      </c>
      <c r="E198" s="236" t="s">
        <v>1624</v>
      </c>
      <c r="F198" s="237" t="s">
        <v>1625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548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1626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1627</v>
      </c>
      <c r="F201" s="215" t="s">
        <v>1628</v>
      </c>
      <c r="G201" s="216" t="s">
        <v>346</v>
      </c>
      <c r="H201" s="217">
        <v>53.9</v>
      </c>
      <c r="I201" s="240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1629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548</v>
      </c>
      <c r="E204" s="236" t="s">
        <v>1630</v>
      </c>
      <c r="F204" s="237" t="s">
        <v>1631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548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1632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1633</v>
      </c>
      <c r="F207" s="215" t="s">
        <v>1634</v>
      </c>
      <c r="G207" s="216" t="s">
        <v>346</v>
      </c>
      <c r="H207" s="217">
        <v>110.2</v>
      </c>
      <c r="I207" s="240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548</v>
      </c>
      <c r="E208" s="236" t="s">
        <v>1635</v>
      </c>
      <c r="F208" s="237" t="s">
        <v>1636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1637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1638</v>
      </c>
      <c r="F211" s="215" t="s">
        <v>1639</v>
      </c>
      <c r="G211" s="216" t="s">
        <v>269</v>
      </c>
      <c r="H211" s="217">
        <v>10</v>
      </c>
      <c r="I211" s="240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548</v>
      </c>
      <c r="E214" s="236" t="s">
        <v>1640</v>
      </c>
      <c r="F214" s="237" t="s">
        <v>1641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548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1642</v>
      </c>
      <c r="F217" s="215" t="s">
        <v>1643</v>
      </c>
      <c r="G217" s="216" t="s">
        <v>269</v>
      </c>
      <c r="H217" s="217">
        <v>41</v>
      </c>
      <c r="I217" s="240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548</v>
      </c>
      <c r="E218" s="236" t="s">
        <v>1644</v>
      </c>
      <c r="F218" s="237" t="s">
        <v>1645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548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1646</v>
      </c>
      <c r="F219" s="215" t="s">
        <v>1647</v>
      </c>
      <c r="G219" s="216" t="s">
        <v>269</v>
      </c>
      <c r="H219" s="217">
        <v>11</v>
      </c>
      <c r="I219" s="240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548</v>
      </c>
      <c r="E220" s="236" t="s">
        <v>1648</v>
      </c>
      <c r="F220" s="237" t="s">
        <v>1649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548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548</v>
      </c>
      <c r="E221" s="236" t="s">
        <v>1650</v>
      </c>
      <c r="F221" s="237" t="s">
        <v>1651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548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1652</v>
      </c>
      <c r="F222" s="215" t="s">
        <v>1653</v>
      </c>
      <c r="G222" s="216" t="s">
        <v>346</v>
      </c>
      <c r="H222" s="217">
        <v>111.4</v>
      </c>
      <c r="I222" s="240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1654</v>
      </c>
      <c r="F223" s="215" t="s">
        <v>1655</v>
      </c>
      <c r="G223" s="216" t="s">
        <v>346</v>
      </c>
      <c r="H223" s="217">
        <v>67.7</v>
      </c>
      <c r="I223" s="240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1592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1656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1657</v>
      </c>
      <c r="F227" s="215" t="s">
        <v>1658</v>
      </c>
      <c r="G227" s="216" t="s">
        <v>346</v>
      </c>
      <c r="H227" s="217">
        <v>110.2</v>
      </c>
      <c r="I227" s="240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1592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1659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1660</v>
      </c>
      <c r="F231" s="215" t="s">
        <v>1661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1590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1662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1663</v>
      </c>
      <c r="F235" s="215" t="s">
        <v>1664</v>
      </c>
      <c r="G235" s="216" t="s">
        <v>269</v>
      </c>
      <c r="H235" s="217">
        <v>1</v>
      </c>
      <c r="I235" s="240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548</v>
      </c>
      <c r="E236" s="236" t="s">
        <v>1665</v>
      </c>
      <c r="F236" s="237" t="s">
        <v>1666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1667</v>
      </c>
      <c r="F237" s="215" t="s">
        <v>1668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1669</v>
      </c>
      <c r="F238" s="215" t="s">
        <v>1670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1671</v>
      </c>
      <c r="F239" s="215" t="s">
        <v>1672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1590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1662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1592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1673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1674</v>
      </c>
      <c r="F245" s="215" t="s">
        <v>1675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679</v>
      </c>
      <c r="F246" s="211" t="s">
        <v>680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682</v>
      </c>
      <c r="F247" s="215" t="s">
        <v>683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1676</v>
      </c>
      <c r="F249" s="211" t="s">
        <v>1677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1678</v>
      </c>
      <c r="F250" s="215" t="s">
        <v>1679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1680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1681</v>
      </c>
      <c r="F253" s="215" t="s">
        <v>1682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1683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1684</v>
      </c>
      <c r="F256" s="215" t="s">
        <v>1685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1686</v>
      </c>
      <c r="F257" s="215" t="s">
        <v>1687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1228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1688</v>
      </c>
      <c r="F260" s="215" t="s">
        <v>1689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1690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1691</v>
      </c>
      <c r="F263" s="215" t="s">
        <v>1692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1693</v>
      </c>
      <c r="F264" s="215" t="s">
        <v>1694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1695</v>
      </c>
      <c r="F267" s="215" t="s">
        <v>1696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1697</v>
      </c>
      <c r="F268" s="215" t="s">
        <v>1698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1699</v>
      </c>
      <c r="F269" s="215" t="s">
        <v>1700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1701</v>
      </c>
      <c r="F270" s="215" t="s">
        <v>1702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1703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1704</v>
      </c>
      <c r="F273" s="215" t="s">
        <v>1705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678</v>
      </c>
    </row>
    <row r="274" spans="1:65" s="2" customFormat="1" ht="49.15" customHeight="1">
      <c r="A274" s="21"/>
      <c r="B274" s="137"/>
      <c r="C274" s="213" t="s">
        <v>681</v>
      </c>
      <c r="D274" s="213" t="s">
        <v>164</v>
      </c>
      <c r="E274" s="214" t="s">
        <v>1706</v>
      </c>
      <c r="F274" s="215" t="s">
        <v>1707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684</v>
      </c>
    </row>
    <row r="275" spans="1:65" s="12" customFormat="1" ht="22.9" customHeight="1">
      <c r="B275" s="206"/>
      <c r="C275" s="207"/>
      <c r="D275" s="208" t="s">
        <v>71</v>
      </c>
      <c r="E275" s="211" t="s">
        <v>1708</v>
      </c>
      <c r="F275" s="211" t="s">
        <v>1709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1710</v>
      </c>
      <c r="F276" s="215" t="s">
        <v>1711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689</v>
      </c>
    </row>
    <row r="277" spans="1:65" s="2" customFormat="1" ht="33" customHeight="1">
      <c r="A277" s="21"/>
      <c r="B277" s="137"/>
      <c r="C277" s="213" t="s">
        <v>691</v>
      </c>
      <c r="D277" s="213" t="s">
        <v>164</v>
      </c>
      <c r="E277" s="214" t="s">
        <v>1712</v>
      </c>
      <c r="F277" s="215" t="s">
        <v>1713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694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1714</v>
      </c>
      <c r="F278" s="215" t="s">
        <v>1715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698</v>
      </c>
    </row>
    <row r="279" spans="1:65" s="2" customFormat="1" ht="33" customHeight="1">
      <c r="A279" s="21"/>
      <c r="B279" s="137"/>
      <c r="C279" s="213" t="s">
        <v>700</v>
      </c>
      <c r="D279" s="213" t="s">
        <v>164</v>
      </c>
      <c r="E279" s="214" t="s">
        <v>1716</v>
      </c>
      <c r="F279" s="215" t="s">
        <v>1717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703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1718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1719</v>
      </c>
      <c r="F282" s="215" t="s">
        <v>1720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707</v>
      </c>
    </row>
    <row r="283" spans="1:65" s="2" customFormat="1" ht="55.5" customHeight="1">
      <c r="A283" s="21"/>
      <c r="B283" s="137"/>
      <c r="C283" s="213" t="s">
        <v>708</v>
      </c>
      <c r="D283" s="213" t="s">
        <v>164</v>
      </c>
      <c r="E283" s="214" t="s">
        <v>1721</v>
      </c>
      <c r="F283" s="215" t="s">
        <v>1722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711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1723</v>
      </c>
      <c r="F284" s="215" t="s">
        <v>1724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715</v>
      </c>
    </row>
    <row r="285" spans="1:65" s="2" customFormat="1" ht="37.9" customHeight="1">
      <c r="A285" s="21"/>
      <c r="B285" s="137"/>
      <c r="C285" s="213" t="s">
        <v>716</v>
      </c>
      <c r="D285" s="213" t="s">
        <v>164</v>
      </c>
      <c r="E285" s="214" t="s">
        <v>1725</v>
      </c>
      <c r="F285" s="215" t="s">
        <v>1726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719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1727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1728</v>
      </c>
      <c r="F288" s="215" t="s">
        <v>1729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725</v>
      </c>
    </row>
    <row r="289" spans="1:65" s="2" customFormat="1" ht="16.5" customHeight="1">
      <c r="A289" s="21"/>
      <c r="B289" s="137"/>
      <c r="C289" s="213" t="s">
        <v>727</v>
      </c>
      <c r="D289" s="213" t="s">
        <v>164</v>
      </c>
      <c r="E289" s="214" t="s">
        <v>1730</v>
      </c>
      <c r="F289" s="215" t="s">
        <v>1731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730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1732</v>
      </c>
      <c r="F290" s="215" t="s">
        <v>1733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733</v>
      </c>
    </row>
    <row r="291" spans="1:65" s="2" customFormat="1" ht="16.5" customHeight="1">
      <c r="A291" s="21"/>
      <c r="B291" s="137"/>
      <c r="C291" s="213" t="s">
        <v>735</v>
      </c>
      <c r="D291" s="213" t="s">
        <v>164</v>
      </c>
      <c r="E291" s="214" t="s">
        <v>1734</v>
      </c>
      <c r="F291" s="215" t="s">
        <v>1735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738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1736</v>
      </c>
      <c r="F292" s="215" t="s">
        <v>1737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744</v>
      </c>
    </row>
    <row r="293" spans="1:65" s="12" customFormat="1" ht="22.9" customHeight="1">
      <c r="B293" s="206"/>
      <c r="C293" s="207"/>
      <c r="D293" s="208" t="s">
        <v>71</v>
      </c>
      <c r="E293" s="211" t="s">
        <v>1738</v>
      </c>
      <c r="F293" s="211" t="s">
        <v>1739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746</v>
      </c>
      <c r="D294" s="213" t="s">
        <v>164</v>
      </c>
      <c r="E294" s="214" t="s">
        <v>1740</v>
      </c>
      <c r="F294" s="215" t="s">
        <v>1741</v>
      </c>
      <c r="G294" s="216" t="s">
        <v>1742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749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1743</v>
      </c>
      <c r="F295" s="215" t="s">
        <v>1744</v>
      </c>
      <c r="G295" s="216" t="s">
        <v>1742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753</v>
      </c>
    </row>
    <row r="296" spans="1:65" s="2" customFormat="1" ht="24.2" customHeight="1">
      <c r="A296" s="21"/>
      <c r="B296" s="137"/>
      <c r="C296" s="235" t="s">
        <v>754</v>
      </c>
      <c r="D296" s="235" t="s">
        <v>548</v>
      </c>
      <c r="E296" s="236" t="s">
        <v>1745</v>
      </c>
      <c r="F296" s="237" t="s">
        <v>1746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548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757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1747</v>
      </c>
      <c r="F297" s="215" t="s">
        <v>1748</v>
      </c>
      <c r="G297" s="216" t="s">
        <v>1742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641</v>
      </c>
    </row>
    <row r="298" spans="1:65" s="2" customFormat="1" ht="41.25" customHeight="1">
      <c r="A298" s="21"/>
      <c r="B298" s="137"/>
      <c r="C298" s="213" t="s">
        <v>806</v>
      </c>
      <c r="D298" s="213" t="s">
        <v>164</v>
      </c>
      <c r="E298" s="214" t="s">
        <v>1749</v>
      </c>
      <c r="F298" s="215" t="s">
        <v>2344</v>
      </c>
      <c r="G298" s="216" t="s">
        <v>1742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809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1750</v>
      </c>
      <c r="F299" s="215" t="s">
        <v>1751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812</v>
      </c>
    </row>
    <row r="300" spans="1:65" s="2" customFormat="1" ht="16.5" customHeight="1">
      <c r="A300" s="21"/>
      <c r="B300" s="137"/>
      <c r="C300" s="235" t="s">
        <v>814</v>
      </c>
      <c r="D300" s="235" t="s">
        <v>548</v>
      </c>
      <c r="E300" s="236" t="s">
        <v>1752</v>
      </c>
      <c r="F300" s="237" t="s">
        <v>1753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548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817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1754</v>
      </c>
      <c r="F301" s="215" t="s">
        <v>1755</v>
      </c>
      <c r="G301" s="216" t="s">
        <v>1742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821</v>
      </c>
    </row>
    <row r="302" spans="1:65" s="2" customFormat="1" ht="38.25" customHeight="1">
      <c r="A302" s="21"/>
      <c r="B302" s="137"/>
      <c r="C302" s="213" t="s">
        <v>823</v>
      </c>
      <c r="D302" s="213" t="s">
        <v>164</v>
      </c>
      <c r="E302" s="214" t="s">
        <v>1756</v>
      </c>
      <c r="F302" s="215" t="s">
        <v>2345</v>
      </c>
      <c r="G302" s="216" t="s">
        <v>1742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826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1757</v>
      </c>
      <c r="F303" s="215" t="s">
        <v>2346</v>
      </c>
      <c r="G303" s="216" t="s">
        <v>1742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838</v>
      </c>
    </row>
    <row r="304" spans="1:65" s="2" customFormat="1" ht="37.9" customHeight="1">
      <c r="A304" s="21"/>
      <c r="B304" s="137"/>
      <c r="C304" s="213" t="s">
        <v>853</v>
      </c>
      <c r="D304" s="213" t="s">
        <v>164</v>
      </c>
      <c r="E304" s="214" t="s">
        <v>1758</v>
      </c>
      <c r="F304" s="215" t="s">
        <v>1759</v>
      </c>
      <c r="G304" s="216" t="s">
        <v>1742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856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1760</v>
      </c>
      <c r="F305" s="215" t="s">
        <v>1761</v>
      </c>
      <c r="G305" s="216" t="s">
        <v>1742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861</v>
      </c>
    </row>
    <row r="306" spans="1:65" s="2" customFormat="1" ht="24.2" customHeight="1">
      <c r="A306" s="21"/>
      <c r="B306" s="137"/>
      <c r="C306" s="213" t="s">
        <v>862</v>
      </c>
      <c r="D306" s="213" t="s">
        <v>164</v>
      </c>
      <c r="E306" s="214" t="s">
        <v>1762</v>
      </c>
      <c r="F306" s="215" t="s">
        <v>1763</v>
      </c>
      <c r="G306" s="216" t="s">
        <v>1742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865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1764</v>
      </c>
      <c r="F307" s="215" t="s">
        <v>1765</v>
      </c>
      <c r="G307" s="216" t="s">
        <v>1742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872</v>
      </c>
    </row>
    <row r="308" spans="1:65" s="2" customFormat="1" ht="16.5" customHeight="1">
      <c r="A308" s="21"/>
      <c r="B308" s="137"/>
      <c r="C308" s="213" t="s">
        <v>874</v>
      </c>
      <c r="D308" s="213" t="s">
        <v>164</v>
      </c>
      <c r="E308" s="214" t="s">
        <v>1766</v>
      </c>
      <c r="F308" s="215" t="s">
        <v>1767</v>
      </c>
      <c r="G308" s="216" t="s">
        <v>1742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877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1768</v>
      </c>
      <c r="F309" s="215" t="s">
        <v>1769</v>
      </c>
      <c r="G309" s="216" t="s">
        <v>1742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881</v>
      </c>
    </row>
    <row r="310" spans="1:65" s="2" customFormat="1" ht="24.2" customHeight="1">
      <c r="A310" s="21"/>
      <c r="B310" s="137"/>
      <c r="C310" s="213" t="s">
        <v>885</v>
      </c>
      <c r="D310" s="213" t="s">
        <v>164</v>
      </c>
      <c r="E310" s="214" t="s">
        <v>1770</v>
      </c>
      <c r="F310" s="215" t="s">
        <v>1771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888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1772</v>
      </c>
      <c r="F311" s="215" t="s">
        <v>1773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891</v>
      </c>
    </row>
    <row r="312" spans="1:65" s="2" customFormat="1" ht="24.2" customHeight="1">
      <c r="A312" s="21"/>
      <c r="B312" s="137"/>
      <c r="C312" s="235" t="s">
        <v>892</v>
      </c>
      <c r="D312" s="235" t="s">
        <v>548</v>
      </c>
      <c r="E312" s="236" t="s">
        <v>1774</v>
      </c>
      <c r="F312" s="237" t="s">
        <v>1775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548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895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1776</v>
      </c>
      <c r="F313" s="215" t="s">
        <v>1777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898</v>
      </c>
    </row>
    <row r="314" spans="1:65" s="12" customFormat="1" ht="22.9" customHeight="1">
      <c r="B314" s="206"/>
      <c r="C314" s="207"/>
      <c r="D314" s="208" t="s">
        <v>71</v>
      </c>
      <c r="E314" s="211" t="s">
        <v>1778</v>
      </c>
      <c r="F314" s="211" t="s">
        <v>1779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899</v>
      </c>
      <c r="D315" s="213" t="s">
        <v>164</v>
      </c>
      <c r="E315" s="214" t="s">
        <v>1780</v>
      </c>
      <c r="F315" s="215" t="s">
        <v>1781</v>
      </c>
      <c r="G315" s="216" t="s">
        <v>1742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902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1782</v>
      </c>
      <c r="F316" s="215" t="s">
        <v>1783</v>
      </c>
      <c r="G316" s="216" t="s">
        <v>1742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905</v>
      </c>
    </row>
    <row r="317" spans="1:65" s="2" customFormat="1" ht="24.2" customHeight="1">
      <c r="A317" s="21"/>
      <c r="B317" s="137"/>
      <c r="C317" s="213" t="s">
        <v>906</v>
      </c>
      <c r="D317" s="213" t="s">
        <v>164</v>
      </c>
      <c r="E317" s="214" t="s">
        <v>1784</v>
      </c>
      <c r="F317" s="215" t="s">
        <v>1785</v>
      </c>
      <c r="G317" s="216" t="s">
        <v>1742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909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1786</v>
      </c>
      <c r="F318" s="215" t="s">
        <v>1787</v>
      </c>
      <c r="G318" s="216" t="s">
        <v>1742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912</v>
      </c>
    </row>
    <row r="319" spans="1:65" s="2" customFormat="1" ht="24.2" customHeight="1">
      <c r="A319" s="21"/>
      <c r="B319" s="137"/>
      <c r="C319" s="235" t="s">
        <v>913</v>
      </c>
      <c r="D319" s="235" t="s">
        <v>548</v>
      </c>
      <c r="E319" s="236" t="s">
        <v>1788</v>
      </c>
      <c r="F319" s="237" t="s">
        <v>1789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548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915</v>
      </c>
    </row>
    <row r="320" spans="1:65" s="2" customFormat="1" ht="16.5" customHeight="1">
      <c r="A320" s="21"/>
      <c r="B320" s="137"/>
      <c r="C320" s="235" t="s">
        <v>487</v>
      </c>
      <c r="D320" s="235" t="s">
        <v>548</v>
      </c>
      <c r="E320" s="236" t="s">
        <v>1790</v>
      </c>
      <c r="F320" s="237" t="s">
        <v>1791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548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917</v>
      </c>
    </row>
    <row r="321" spans="1:65" s="2" customFormat="1" ht="49.15" customHeight="1">
      <c r="A321" s="21"/>
      <c r="B321" s="137"/>
      <c r="C321" s="213" t="s">
        <v>918</v>
      </c>
      <c r="D321" s="213" t="s">
        <v>164</v>
      </c>
      <c r="E321" s="214" t="s">
        <v>1792</v>
      </c>
      <c r="F321" s="215" t="s">
        <v>1793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920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1794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205 - Vytápění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1795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1796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1797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1798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0" t="str">
        <f>E9</f>
        <v>SO 205 - Vytápění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1799</v>
      </c>
      <c r="F123" s="211" t="s">
        <v>1800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1801</v>
      </c>
      <c r="F124" s="215" t="s">
        <v>1802</v>
      </c>
      <c r="G124" s="216" t="s">
        <v>1742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1803</v>
      </c>
      <c r="F125" s="215" t="s">
        <v>1804</v>
      </c>
      <c r="G125" s="216" t="s">
        <v>1742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1805</v>
      </c>
      <c r="F126" s="215" t="s">
        <v>1806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1807</v>
      </c>
      <c r="F127" s="215" t="s">
        <v>1808</v>
      </c>
      <c r="G127" s="216" t="s">
        <v>2331</v>
      </c>
      <c r="H127" s="217">
        <v>1</v>
      </c>
      <c r="I127" s="123"/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1809</v>
      </c>
      <c r="F128" s="215" t="s">
        <v>1810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1811</v>
      </c>
      <c r="F129" s="211" t="s">
        <v>1812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1813</v>
      </c>
      <c r="F130" s="215" t="s">
        <v>1814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1815</v>
      </c>
      <c r="F131" s="215" t="s">
        <v>1816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1817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1818</v>
      </c>
      <c r="F135" s="215" t="s">
        <v>1819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1820</v>
      </c>
      <c r="F136" s="215" t="s">
        <v>1821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1822</v>
      </c>
      <c r="F137" s="215" t="s">
        <v>1823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1824</v>
      </c>
      <c r="F138" s="215" t="s">
        <v>1825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1522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1826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1827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1828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1829</v>
      </c>
      <c r="F145" s="215" t="s">
        <v>1830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1831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1337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1828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1832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1833</v>
      </c>
      <c r="F152" s="215" t="s">
        <v>1834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1835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1836</v>
      </c>
      <c r="F155" s="215" t="s">
        <v>1837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1838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1839</v>
      </c>
      <c r="F158" s="215" t="s">
        <v>1840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1841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1842</v>
      </c>
      <c r="F161" s="215" t="s">
        <v>1843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1844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1845</v>
      </c>
      <c r="F164" s="215" t="s">
        <v>1846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1847</v>
      </c>
      <c r="F165" s="215" t="s">
        <v>1848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1849</v>
      </c>
      <c r="F166" s="211" t="s">
        <v>1850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1851</v>
      </c>
      <c r="F167" s="215" t="s">
        <v>1852</v>
      </c>
      <c r="G167" s="216" t="s">
        <v>1742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1853</v>
      </c>
      <c r="F168" s="215" t="s">
        <v>1854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1855</v>
      </c>
      <c r="F169" s="215" t="s">
        <v>1856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1857</v>
      </c>
      <c r="F170" s="215" t="s">
        <v>1858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1859</v>
      </c>
      <c r="F171" s="211" t="s">
        <v>1860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1861</v>
      </c>
      <c r="F172" s="215" t="s">
        <v>1862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1863</v>
      </c>
      <c r="F173" s="215" t="s">
        <v>1864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1865</v>
      </c>
      <c r="F174" s="215" t="s">
        <v>1866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1867</v>
      </c>
      <c r="F175" s="215" t="s">
        <v>1868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1869</v>
      </c>
      <c r="F176" s="215" t="s">
        <v>1870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1871</v>
      </c>
      <c r="F177" s="215" t="s">
        <v>1872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1873</v>
      </c>
      <c r="F178" s="215" t="s">
        <v>1874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1875</v>
      </c>
      <c r="F179" s="215" t="s">
        <v>1876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1877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1031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1878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1879</v>
      </c>
      <c r="F184" s="215" t="s">
        <v>1880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1031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1182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1881</v>
      </c>
      <c r="F188" s="215" t="s">
        <v>1882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1031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1883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1884</v>
      </c>
      <c r="F192" s="215" t="s">
        <v>1885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1886</v>
      </c>
      <c r="F193" s="215" t="s">
        <v>1887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1888</v>
      </c>
      <c r="F194" s="215" t="s">
        <v>1889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1890</v>
      </c>
      <c r="F195" s="215" t="s">
        <v>1891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1892</v>
      </c>
      <c r="F196" s="215" t="s">
        <v>1893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1894</v>
      </c>
      <c r="F197" s="215" t="s">
        <v>1895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1896</v>
      </c>
      <c r="F198" s="215" t="s">
        <v>1897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1898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207 - VZT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1899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207 - VZT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1900</v>
      </c>
      <c r="F120" s="211" t="s">
        <v>1901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1902</v>
      </c>
      <c r="F121" s="215" t="s">
        <v>1903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548</v>
      </c>
      <c r="E122" s="236" t="s">
        <v>1904</v>
      </c>
      <c r="F122" s="237" t="s">
        <v>1905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548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1906</v>
      </c>
      <c r="F123" s="215" t="s">
        <v>1907</v>
      </c>
      <c r="G123" s="216" t="s">
        <v>346</v>
      </c>
      <c r="H123" s="217">
        <v>127.8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1474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1908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1909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1910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1911</v>
      </c>
      <c r="F130" s="215" t="s">
        <v>1912</v>
      </c>
      <c r="G130" s="216" t="s">
        <v>346</v>
      </c>
      <c r="H130" s="217">
        <v>71.900000000000006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1474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1913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1914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1915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1916</v>
      </c>
      <c r="F137" s="215" t="s">
        <v>1917</v>
      </c>
      <c r="G137" s="216" t="s">
        <v>346</v>
      </c>
      <c r="H137" s="217">
        <v>48.9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1474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1918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1919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1920</v>
      </c>
      <c r="F143" s="215" t="s">
        <v>1921</v>
      </c>
      <c r="G143" s="216" t="s">
        <v>346</v>
      </c>
      <c r="H143" s="217">
        <v>15</v>
      </c>
      <c r="I143" s="123"/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1922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1923</v>
      </c>
      <c r="F147" s="215" t="s">
        <v>1924</v>
      </c>
      <c r="G147" s="216" t="s">
        <v>346</v>
      </c>
      <c r="H147" s="217">
        <v>8</v>
      </c>
      <c r="I147" s="123"/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1925</v>
      </c>
      <c r="F151" s="215" t="s">
        <v>1926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548</v>
      </c>
      <c r="E152" s="236" t="s">
        <v>1927</v>
      </c>
      <c r="F152" s="237" t="s">
        <v>1928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548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1929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1930</v>
      </c>
      <c r="F155" s="215" t="s">
        <v>1931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1932</v>
      </c>
      <c r="F156" s="215" t="s">
        <v>1933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1934</v>
      </c>
      <c r="F157" s="215" t="s">
        <v>1935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1936</v>
      </c>
      <c r="F158" s="215" t="s">
        <v>1937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1938</v>
      </c>
      <c r="F159" s="215" t="s">
        <v>1939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1940</v>
      </c>
      <c r="F160" s="215" t="s">
        <v>1941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548</v>
      </c>
      <c r="E161" s="236" t="s">
        <v>1942</v>
      </c>
      <c r="F161" s="237" t="s">
        <v>1943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548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1944</v>
      </c>
      <c r="F162" s="215" t="s">
        <v>1945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1946</v>
      </c>
      <c r="F163" s="215" t="s">
        <v>1947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1948</v>
      </c>
      <c r="F164" s="215" t="s">
        <v>1949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1950</v>
      </c>
      <c r="F165" s="215" t="s">
        <v>1951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1952</v>
      </c>
      <c r="F166" s="215" t="s">
        <v>1953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1954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1582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1017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1094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9" t="str">
        <f>E7</f>
        <v>Rekonstrukce historické budovy krematoria Nymburk 25.10.2024</v>
      </c>
      <c r="F115" s="280"/>
      <c r="G115" s="280"/>
      <c r="H115" s="280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60" t="str">
        <f>E9</f>
        <v>SO 301 - Bourací práce</v>
      </c>
      <c r="F117" s="278"/>
      <c r="G117" s="278"/>
      <c r="H117" s="27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1955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1956</v>
      </c>
      <c r="F131" s="215" t="s">
        <v>1957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1958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1959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1960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1961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1962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1022</v>
      </c>
      <c r="F140" s="215" t="s">
        <v>1023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1963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1964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1965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1026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1966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1127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1967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1968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1969</v>
      </c>
      <c r="F152" s="215" t="s">
        <v>1970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1971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1972</v>
      </c>
      <c r="F156" s="215" t="s">
        <v>1973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1974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1975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1976</v>
      </c>
      <c r="F162" s="215" t="s">
        <v>1977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1978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1979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1980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1981</v>
      </c>
      <c r="F167" s="215" t="s">
        <v>1982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1983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1984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1985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1986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1987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1988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1989</v>
      </c>
      <c r="F175" s="215" t="s">
        <v>1990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1991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1992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1053</v>
      </c>
      <c r="F179" s="215" t="s">
        <v>1054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1055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1993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1994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1995</v>
      </c>
      <c r="F184" s="215" t="s">
        <v>1996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1997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1998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1999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2000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2001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2002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2003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2004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2005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2006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2007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2008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2009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2010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2011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2012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2013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2014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2015</v>
      </c>
      <c r="F210" s="215" t="s">
        <v>2016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2017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2018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2019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2020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2021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1070</v>
      </c>
      <c r="F226" s="215" t="s">
        <v>1071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2022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2023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2024</v>
      </c>
      <c r="F230" s="215" t="s">
        <v>2025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2026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2027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2028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2029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2030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2031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2032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679</v>
      </c>
      <c r="F241" s="211" t="s">
        <v>680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682</v>
      </c>
      <c r="F242" s="215" t="s">
        <v>683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1738</v>
      </c>
      <c r="F244" s="211" t="s">
        <v>1739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2033</v>
      </c>
      <c r="F245" s="215" t="s">
        <v>2034</v>
      </c>
      <c r="G245" s="216" t="s">
        <v>1742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2035</v>
      </c>
      <c r="F249" s="215" t="s">
        <v>2036</v>
      </c>
      <c r="G249" s="216" t="s">
        <v>1742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2037</v>
      </c>
      <c r="F253" s="215" t="s">
        <v>2038</v>
      </c>
      <c r="G253" s="216" t="s">
        <v>1742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1077</v>
      </c>
      <c r="F257" s="211" t="s">
        <v>1078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1079</v>
      </c>
      <c r="F258" s="215" t="s">
        <v>1080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2039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1081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2040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1083</v>
      </c>
      <c r="F265" s="215" t="s">
        <v>1084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2041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1304</v>
      </c>
      <c r="F269" s="211" t="s">
        <v>1305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2042</v>
      </c>
      <c r="F270" s="215" t="s">
        <v>2043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2044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2045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2046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2047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2048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2049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2050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991</v>
      </c>
      <c r="F281" s="211" t="s">
        <v>992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2051</v>
      </c>
      <c r="F282" s="215" t="s">
        <v>2052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1332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2053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2054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1017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1094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1095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79" t="str">
        <f>E7</f>
        <v>Rekonstrukce historické budovy krematoria Nymburk 25.10.2024</v>
      </c>
      <c r="F120" s="280"/>
      <c r="G120" s="280"/>
      <c r="H120" s="280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60" t="str">
        <f>E9</f>
        <v>SO 302 - Stavební část</v>
      </c>
      <c r="F122" s="278"/>
      <c r="G122" s="278"/>
      <c r="H122" s="27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2055</v>
      </c>
      <c r="F133" s="215" t="s">
        <v>2056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1100</v>
      </c>
      <c r="F134" s="215" t="s">
        <v>1101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2057</v>
      </c>
      <c r="F135" s="215" t="s">
        <v>2058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1983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1984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2059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1986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1987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1988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548</v>
      </c>
      <c r="E143" s="236" t="s">
        <v>2060</v>
      </c>
      <c r="F143" s="237" t="s">
        <v>2061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548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2062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1121</v>
      </c>
      <c r="F146" s="215" t="s">
        <v>1122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2063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2064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2065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2066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2065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2067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2065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579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1141</v>
      </c>
      <c r="F157" s="215" t="s">
        <v>1142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2068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2069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1145</v>
      </c>
      <c r="F161" s="215" t="s">
        <v>1146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1147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2070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2071</v>
      </c>
      <c r="F165" s="215" t="s">
        <v>2072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2073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2074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2075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2076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2077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2078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2079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2080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1153</v>
      </c>
      <c r="F175" s="215" t="s">
        <v>1154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1155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2081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2082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2083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2084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2085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2086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1098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2087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1156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2088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2089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2073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2074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2075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2076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1165</v>
      </c>
      <c r="F199" s="215" t="s">
        <v>1166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1167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2090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2091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1168</v>
      </c>
      <c r="F204" s="215" t="s">
        <v>1169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2092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2093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2094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1173</v>
      </c>
      <c r="F209" s="215" t="s">
        <v>1174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1155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2081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2082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2083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2084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2085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2086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1098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2087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1156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2088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1175</v>
      </c>
      <c r="F228" s="215" t="s">
        <v>1176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1147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2070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1183</v>
      </c>
      <c r="F232" s="215" t="s">
        <v>1184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548</v>
      </c>
      <c r="E233" s="236" t="s">
        <v>2095</v>
      </c>
      <c r="F233" s="237" t="s">
        <v>2096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548</v>
      </c>
      <c r="E234" s="236" t="s">
        <v>1187</v>
      </c>
      <c r="F234" s="237" t="s">
        <v>1188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548</v>
      </c>
      <c r="E235" s="236" t="s">
        <v>2097</v>
      </c>
      <c r="F235" s="237" t="s">
        <v>2098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2099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1214</v>
      </c>
      <c r="F240" s="215" t="s">
        <v>1215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2099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2100</v>
      </c>
      <c r="F243" s="215" t="s">
        <v>2101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679</v>
      </c>
      <c r="F244" s="211" t="s">
        <v>680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682</v>
      </c>
      <c r="F245" s="215" t="s">
        <v>683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762</v>
      </c>
      <c r="F247" s="211" t="s">
        <v>763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2102</v>
      </c>
      <c r="F248" s="215" t="s">
        <v>2103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2073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2074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2075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2076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2077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2078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2079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2080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548</v>
      </c>
      <c r="E258" s="236" t="s">
        <v>2104</v>
      </c>
      <c r="F258" s="237" t="s">
        <v>2105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548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2106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795</v>
      </c>
      <c r="F261" s="215" t="s">
        <v>796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1221</v>
      </c>
      <c r="F263" s="215" t="s">
        <v>1222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2107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2108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1225</v>
      </c>
      <c r="F267" s="215" t="s">
        <v>1226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2109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2110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1229</v>
      </c>
      <c r="F271" s="215" t="s">
        <v>1230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2111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1232</v>
      </c>
      <c r="F274" s="215" t="s">
        <v>1233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2112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2113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548</v>
      </c>
      <c r="E278" s="236" t="s">
        <v>1234</v>
      </c>
      <c r="F278" s="237" t="s">
        <v>1235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2114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1237</v>
      </c>
      <c r="F281" s="215" t="s">
        <v>1238</v>
      </c>
      <c r="G281" s="216" t="s">
        <v>167</v>
      </c>
      <c r="H281" s="217">
        <v>44.55</v>
      </c>
      <c r="I281" s="123"/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2112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2113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548</v>
      </c>
      <c r="E285" s="236" t="s">
        <v>1239</v>
      </c>
      <c r="F285" s="237" t="s">
        <v>1240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548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2115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2116</v>
      </c>
      <c r="F288" s="215" t="s">
        <v>2117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2118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2119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1242</v>
      </c>
      <c r="F292" s="215" t="s">
        <v>1243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2120</v>
      </c>
      <c r="F294" s="215" t="s">
        <v>2121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2122</v>
      </c>
      <c r="F295" s="215" t="s">
        <v>2123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2124</v>
      </c>
      <c r="F296" s="215" t="s">
        <v>2125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2126</v>
      </c>
      <c r="F297" s="215" t="s">
        <v>2127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2128</v>
      </c>
      <c r="F298" s="215" t="s">
        <v>2127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2129</v>
      </c>
      <c r="F299" s="215" t="s">
        <v>2130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2131</v>
      </c>
      <c r="F300" s="215" t="s">
        <v>2130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2132</v>
      </c>
      <c r="F301" s="215" t="s">
        <v>1252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1255</v>
      </c>
      <c r="F302" s="215" t="s">
        <v>1254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2133</v>
      </c>
      <c r="F303" s="215" t="s">
        <v>2134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2135</v>
      </c>
      <c r="F304" s="215" t="s">
        <v>2134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941</v>
      </c>
      <c r="F305" s="215" t="s">
        <v>942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2136</v>
      </c>
      <c r="F307" s="215" t="s">
        <v>2137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2138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2139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548</v>
      </c>
      <c r="E311" s="236" t="s">
        <v>2140</v>
      </c>
      <c r="F311" s="237" t="s">
        <v>2141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548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2142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2143</v>
      </c>
      <c r="F314" s="215" t="s">
        <v>2144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2145</v>
      </c>
      <c r="F315" s="215" t="s">
        <v>2146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988</v>
      </c>
      <c r="F316" s="215" t="s">
        <v>989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1077</v>
      </c>
      <c r="F317" s="211" t="s">
        <v>1078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1256</v>
      </c>
      <c r="F318" s="215" t="s">
        <v>1257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678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2147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2148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681</v>
      </c>
      <c r="D322" s="213" t="s">
        <v>164</v>
      </c>
      <c r="E322" s="214" t="s">
        <v>1262</v>
      </c>
      <c r="F322" s="215" t="s">
        <v>1263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684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2147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2148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1264</v>
      </c>
      <c r="F326" s="215" t="s">
        <v>1265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689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2147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2149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691</v>
      </c>
      <c r="D330" s="235" t="s">
        <v>548</v>
      </c>
      <c r="E330" s="236" t="s">
        <v>1267</v>
      </c>
      <c r="F330" s="237" t="s">
        <v>1268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548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694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2150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1275</v>
      </c>
      <c r="F333" s="215" t="s">
        <v>1276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698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2147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2148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700</v>
      </c>
      <c r="D337" s="235" t="s">
        <v>548</v>
      </c>
      <c r="E337" s="236" t="s">
        <v>1278</v>
      </c>
      <c r="F337" s="237" t="s">
        <v>1279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548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703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2151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1288</v>
      </c>
      <c r="F340" s="215" t="s">
        <v>1289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707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2152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2153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708</v>
      </c>
      <c r="D344" s="213" t="s">
        <v>164</v>
      </c>
      <c r="E344" s="214" t="s">
        <v>1290</v>
      </c>
      <c r="F344" s="215" t="s">
        <v>1291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711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1292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2109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2154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1293</v>
      </c>
      <c r="F349" s="215" t="s">
        <v>1294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715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2155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716</v>
      </c>
      <c r="D352" s="213" t="s">
        <v>164</v>
      </c>
      <c r="E352" s="214" t="s">
        <v>1296</v>
      </c>
      <c r="F352" s="215" t="s">
        <v>1297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719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1292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2156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2157</v>
      </c>
      <c r="F357" s="215" t="s">
        <v>2158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725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727</v>
      </c>
      <c r="D360" s="213" t="s">
        <v>164</v>
      </c>
      <c r="E360" s="214" t="s">
        <v>1298</v>
      </c>
      <c r="F360" s="215" t="s">
        <v>1299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730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1292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2156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1300</v>
      </c>
      <c r="F365" s="215" t="s">
        <v>1301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733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2147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2148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735</v>
      </c>
      <c r="D369" s="213" t="s">
        <v>164</v>
      </c>
      <c r="E369" s="214" t="s">
        <v>1302</v>
      </c>
      <c r="F369" s="215" t="s">
        <v>1303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738</v>
      </c>
    </row>
    <row r="370" spans="1:65" s="12" customFormat="1" ht="22.9" customHeight="1">
      <c r="B370" s="206"/>
      <c r="C370" s="207"/>
      <c r="D370" s="208" t="s">
        <v>71</v>
      </c>
      <c r="E370" s="211" t="s">
        <v>1304</v>
      </c>
      <c r="F370" s="211" t="s">
        <v>1305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1306</v>
      </c>
      <c r="F371" s="215" t="s">
        <v>1307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744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2159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2090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2091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746</v>
      </c>
      <c r="D376" s="213" t="s">
        <v>164</v>
      </c>
      <c r="E376" s="214" t="s">
        <v>1309</v>
      </c>
      <c r="F376" s="215" t="s">
        <v>1310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749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2159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2090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2091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1311</v>
      </c>
      <c r="F381" s="215" t="s">
        <v>1312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753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1292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2109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2091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754</v>
      </c>
      <c r="D386" s="213" t="s">
        <v>164</v>
      </c>
      <c r="E386" s="214" t="s">
        <v>1313</v>
      </c>
      <c r="F386" s="215" t="s">
        <v>1314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757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2160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1316</v>
      </c>
      <c r="F389" s="215" t="s">
        <v>1317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761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2159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2090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2091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764</v>
      </c>
      <c r="D394" s="235" t="s">
        <v>548</v>
      </c>
      <c r="E394" s="236" t="s">
        <v>1318</v>
      </c>
      <c r="F394" s="237" t="s">
        <v>1319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548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544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2161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2162</v>
      </c>
      <c r="F397" s="215" t="s">
        <v>2163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770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2164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1522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2165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2166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772</v>
      </c>
      <c r="D403" s="235" t="s">
        <v>548</v>
      </c>
      <c r="E403" s="236" t="s">
        <v>2167</v>
      </c>
      <c r="F403" s="237" t="s">
        <v>2168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548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775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2169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1321</v>
      </c>
      <c r="F406" s="215" t="s">
        <v>1322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781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2164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2170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783</v>
      </c>
      <c r="D410" s="213" t="s">
        <v>164</v>
      </c>
      <c r="E410" s="214" t="s">
        <v>1323</v>
      </c>
      <c r="F410" s="215" t="s">
        <v>1324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786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2171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1326</v>
      </c>
      <c r="F413" s="215" t="s">
        <v>1327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789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2159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2090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2091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790</v>
      </c>
      <c r="D418" s="213" t="s">
        <v>164</v>
      </c>
      <c r="E418" s="214" t="s">
        <v>1328</v>
      </c>
      <c r="F418" s="215" t="s">
        <v>1329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793</v>
      </c>
    </row>
    <row r="419" spans="1:65" s="12" customFormat="1" ht="22.9" customHeight="1">
      <c r="B419" s="206"/>
      <c r="C419" s="207"/>
      <c r="D419" s="208" t="s">
        <v>71</v>
      </c>
      <c r="E419" s="211" t="s">
        <v>991</v>
      </c>
      <c r="F419" s="211" t="s">
        <v>992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1330</v>
      </c>
      <c r="F420" s="215" t="s">
        <v>1331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797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1332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2172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800</v>
      </c>
      <c r="D424" s="213" t="s">
        <v>164</v>
      </c>
      <c r="E424" s="214" t="s">
        <v>1334</v>
      </c>
      <c r="F424" s="215" t="s">
        <v>1335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803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1336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2173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1338</v>
      </c>
      <c r="F428" s="215" t="s">
        <v>1339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641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1336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2173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1332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2172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806</v>
      </c>
      <c r="D434" s="213" t="s">
        <v>164</v>
      </c>
      <c r="E434" s="214" t="s">
        <v>1340</v>
      </c>
      <c r="F434" s="215" t="s">
        <v>1341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809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1336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2173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1332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2172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1342</v>
      </c>
      <c r="F440" s="215" t="s">
        <v>1343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812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1336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2173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1332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2172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1348</v>
      </c>
      <c r="F446" s="211" t="s">
        <v>1349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814</v>
      </c>
      <c r="D447" s="213" t="s">
        <v>164</v>
      </c>
      <c r="E447" s="214" t="s">
        <v>1350</v>
      </c>
      <c r="F447" s="215" t="s">
        <v>1351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817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1352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2174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664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2175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1355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2094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1356</v>
      </c>
      <c r="F455" s="215" t="s">
        <v>1357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821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1358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2176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2177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303 - Zpevněné plochy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2178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2179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0" t="str">
        <f>E9</f>
        <v>SO 303 - Zpevněné plochy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2180</v>
      </c>
      <c r="F126" s="215" t="s">
        <v>2181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2182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2183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2184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2185</v>
      </c>
      <c r="F131" s="215" t="s">
        <v>2186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2183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2184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2187</v>
      </c>
      <c r="F135" s="215" t="s">
        <v>2188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2189</v>
      </c>
      <c r="F136" s="215" t="s">
        <v>2190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2191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2192</v>
      </c>
      <c r="F139" s="215" t="s">
        <v>2193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2194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1373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2195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2196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2197</v>
      </c>
      <c r="F155" s="215" t="s">
        <v>2198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2199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548</v>
      </c>
      <c r="E158" s="236" t="s">
        <v>2200</v>
      </c>
      <c r="F158" s="237" t="s">
        <v>2201</v>
      </c>
      <c r="G158" s="238" t="s">
        <v>697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2202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2203</v>
      </c>
      <c r="F161" s="215" t="s">
        <v>2204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2205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2182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2206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2207</v>
      </c>
      <c r="F167" s="215" t="s">
        <v>2208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2209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2210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548</v>
      </c>
      <c r="E171" s="236" t="s">
        <v>2211</v>
      </c>
      <c r="F171" s="237" t="s">
        <v>2212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548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2213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2214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2215</v>
      </c>
      <c r="F175" s="215" t="s">
        <v>2216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2205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2182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2206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2217</v>
      </c>
      <c r="F181" s="215" t="s">
        <v>2218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2205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2219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2182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2206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2220</v>
      </c>
      <c r="F188" s="215" t="s">
        <v>2221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2222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548</v>
      </c>
      <c r="E192" s="236" t="s">
        <v>2223</v>
      </c>
      <c r="F192" s="237" t="s">
        <v>2347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2224</v>
      </c>
      <c r="F193" s="215" t="s">
        <v>2225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2205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2182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2226</v>
      </c>
      <c r="F197" s="215" t="s">
        <v>2227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2183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2184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548</v>
      </c>
      <c r="E201" s="236" t="s">
        <v>2228</v>
      </c>
      <c r="F201" s="237" t="s">
        <v>2348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2229</v>
      </c>
      <c r="F203" s="215" t="s">
        <v>2230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2231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2191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548</v>
      </c>
      <c r="E207" s="236" t="s">
        <v>2232</v>
      </c>
      <c r="F207" s="237" t="s">
        <v>2233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548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2234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2235</v>
      </c>
      <c r="F210" s="215" t="s">
        <v>2236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548</v>
      </c>
      <c r="E211" s="236" t="s">
        <v>2237</v>
      </c>
      <c r="F211" s="237" t="s">
        <v>2238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548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548</v>
      </c>
      <c r="E212" s="236" t="s">
        <v>2239</v>
      </c>
      <c r="F212" s="237" t="s">
        <v>2240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548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548</v>
      </c>
      <c r="E213" s="236" t="s">
        <v>2241</v>
      </c>
      <c r="F213" s="237" t="s">
        <v>2242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548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2243</v>
      </c>
      <c r="F215" s="215" t="s">
        <v>2244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2245</v>
      </c>
      <c r="F216" s="215" t="s">
        <v>2246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2247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2248</v>
      </c>
      <c r="F219" s="215" t="s">
        <v>2249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2250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2251</v>
      </c>
      <c r="F222" s="215" t="s">
        <v>2252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2253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2254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2255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2256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2257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679</v>
      </c>
      <c r="F230" s="211" t="s">
        <v>680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2258</v>
      </c>
      <c r="F231" s="215" t="s">
        <v>2259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2260</v>
      </c>
      <c r="F232" s="209" t="s">
        <v>2261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2262</v>
      </c>
      <c r="F233" s="215" t="s">
        <v>2263</v>
      </c>
      <c r="G233" s="216" t="s">
        <v>2264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2265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2265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2266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VRN - Vedlejší rozpočtové...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2267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2268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2269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2270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2271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0" t="str">
        <f>E9</f>
        <v>VRN - Vedlejší rozpočtové...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2272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2273</v>
      </c>
      <c r="F123" s="211" t="s">
        <v>2274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2275</v>
      </c>
      <c r="F124" s="215" t="s">
        <v>2276</v>
      </c>
      <c r="G124" s="216" t="s">
        <v>1742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2277</v>
      </c>
      <c r="F125" s="215" t="s">
        <v>2278</v>
      </c>
      <c r="G125" s="216" t="s">
        <v>1742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2279</v>
      </c>
      <c r="F126" s="215" t="s">
        <v>2280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2281</v>
      </c>
      <c r="F127" s="211" t="s">
        <v>2282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2283</v>
      </c>
      <c r="F128" s="215" t="s">
        <v>2284</v>
      </c>
      <c r="G128" s="216" t="s">
        <v>1742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2285</v>
      </c>
      <c r="F129" s="215" t="s">
        <v>2286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2287</v>
      </c>
      <c r="F130" s="211" t="s">
        <v>2288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2289</v>
      </c>
      <c r="F131" s="215" t="s">
        <v>2290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2291</v>
      </c>
      <c r="F132" s="215" t="s">
        <v>2292</v>
      </c>
      <c r="G132" s="216" t="s">
        <v>1742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2293</v>
      </c>
      <c r="F133" s="211" t="s">
        <v>2294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2295</v>
      </c>
      <c r="F134" s="215" t="s">
        <v>2296</v>
      </c>
      <c r="G134" s="216" t="s">
        <v>1742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2297</v>
      </c>
      <c r="F135" s="215" t="s">
        <v>2298</v>
      </c>
      <c r="G135" s="216" t="s">
        <v>1742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2299</v>
      </c>
      <c r="F136" s="215" t="s">
        <v>2300</v>
      </c>
      <c r="G136" s="216" t="s">
        <v>2264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2301</v>
      </c>
      <c r="F137" s="215" t="s">
        <v>2302</v>
      </c>
      <c r="G137" s="216" t="s">
        <v>2264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2303</v>
      </c>
      <c r="F138" s="215" t="s">
        <v>2304</v>
      </c>
      <c r="G138" s="216" t="s">
        <v>1742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2305</v>
      </c>
      <c r="F139" s="215" t="s">
        <v>2306</v>
      </c>
      <c r="G139" s="216" t="s">
        <v>2264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2307</v>
      </c>
      <c r="F140" s="215" t="s">
        <v>2308</v>
      </c>
      <c r="G140" s="216" t="s">
        <v>2264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2309</v>
      </c>
      <c r="F141" s="215" t="s">
        <v>2310</v>
      </c>
      <c r="G141" s="216" t="s">
        <v>2264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2311</v>
      </c>
      <c r="F142" s="215" t="s">
        <v>2312</v>
      </c>
      <c r="G142" s="216" t="s">
        <v>2264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2313</v>
      </c>
      <c r="F143" s="215" t="s">
        <v>2314</v>
      </c>
      <c r="G143" s="216" t="s">
        <v>2264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2315</v>
      </c>
      <c r="F144" s="215" t="s">
        <v>2316</v>
      </c>
      <c r="G144" s="216" t="s">
        <v>2264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2317</v>
      </c>
      <c r="F145" s="215" t="s">
        <v>2318</v>
      </c>
      <c r="G145" s="216" t="s">
        <v>2319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2320</v>
      </c>
      <c r="F146" s="215" t="s">
        <v>2321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2322</v>
      </c>
      <c r="F147" s="215" t="s">
        <v>2323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2324</v>
      </c>
      <c r="F148" s="215" t="s">
        <v>2325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2326</v>
      </c>
      <c r="F149" s="215" t="s">
        <v>2327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2328</v>
      </c>
      <c r="F150" s="215" t="s">
        <v>2329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2025-04-02T04:18:24Z</dcterms:modified>
</cp:coreProperties>
</file>