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tomas.mladek\Desktop\"/>
    </mc:Choice>
  </mc:AlternateContent>
  <bookViews>
    <workbookView xWindow="0" yWindow="0" windowWidth="0" windowHeight="0"/>
  </bookViews>
  <sheets>
    <sheet name="Rekapitulace stavby" sheetId="1" r:id="rId1"/>
    <sheet name="STV - Stavební část" sheetId="2" r:id="rId2"/>
    <sheet name="VRN - Vedlejší a ostatní ..."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'STV - Stavební část'!$C$122:$K$397</definedName>
    <definedName name="_xlnm.Print_Area" localSheetId="1">'STV - Stavební část'!$C$4:$J$39,'STV - Stavební část'!$C$50:$J$76,'STV - Stavební část'!$C$82:$J$104,'STV - Stavební část'!$C$110:$J$397</definedName>
    <definedName name="_xlnm.Print_Titles" localSheetId="1">'STV - Stavební část'!$122:$122</definedName>
    <definedName name="_xlnm._FilterDatabase" localSheetId="2" hidden="1">'VRN - Vedlejší a ostatní ...'!$C$121:$K$207</definedName>
    <definedName name="_xlnm.Print_Area" localSheetId="2">'VRN - Vedlejší a ostatní ...'!$C$4:$J$39,'VRN - Vedlejší a ostatní ...'!$C$50:$J$76,'VRN - Vedlejší a ostatní ...'!$C$82:$J$103,'VRN - Vedlejší a ostatní ...'!$C$109:$J$207</definedName>
    <definedName name="_xlnm.Print_Titles" localSheetId="2">'VRN - Vedlejší a ostatní ...'!$121:$121</definedName>
  </definedNames>
  <calcPr/>
</workbook>
</file>

<file path=xl/calcChain.xml><?xml version="1.0" encoding="utf-8"?>
<calcChain xmlns="http://schemas.openxmlformats.org/spreadsheetml/2006/main">
  <c i="3" l="1" r="J37"/>
  <c r="J36"/>
  <c i="1" r="AY96"/>
  <c i="3" r="J35"/>
  <c i="1" r="AX96"/>
  <c i="3" r="BI204"/>
  <c r="BH204"/>
  <c r="BG204"/>
  <c r="BF204"/>
  <c r="T204"/>
  <c r="R204"/>
  <c r="P204"/>
  <c r="BI200"/>
  <c r="BH200"/>
  <c r="BG200"/>
  <c r="BF200"/>
  <c r="T200"/>
  <c r="R200"/>
  <c r="P200"/>
  <c r="BI196"/>
  <c r="BH196"/>
  <c r="BG196"/>
  <c r="BF196"/>
  <c r="T196"/>
  <c r="R196"/>
  <c r="P196"/>
  <c r="BI192"/>
  <c r="BH192"/>
  <c r="BG192"/>
  <c r="BF192"/>
  <c r="T192"/>
  <c r="R192"/>
  <c r="P192"/>
  <c r="BI187"/>
  <c r="BH187"/>
  <c r="BG187"/>
  <c r="BF187"/>
  <c r="T187"/>
  <c r="R187"/>
  <c r="P187"/>
  <c r="BI183"/>
  <c r="BH183"/>
  <c r="BG183"/>
  <c r="BF183"/>
  <c r="T183"/>
  <c r="R183"/>
  <c r="P183"/>
  <c r="BI180"/>
  <c r="BH180"/>
  <c r="BG180"/>
  <c r="BF180"/>
  <c r="T180"/>
  <c r="R180"/>
  <c r="P180"/>
  <c r="BI176"/>
  <c r="BH176"/>
  <c r="BG176"/>
  <c r="BF176"/>
  <c r="T176"/>
  <c r="R176"/>
  <c r="P176"/>
  <c r="BI172"/>
  <c r="BH172"/>
  <c r="BG172"/>
  <c r="BF172"/>
  <c r="T172"/>
  <c r="R172"/>
  <c r="P172"/>
  <c r="BI168"/>
  <c r="BH168"/>
  <c r="BG168"/>
  <c r="BF168"/>
  <c r="T168"/>
  <c r="R168"/>
  <c r="P168"/>
  <c r="BI164"/>
  <c r="BH164"/>
  <c r="BG164"/>
  <c r="BF164"/>
  <c r="T164"/>
  <c r="R164"/>
  <c r="P164"/>
  <c r="BI159"/>
  <c r="BH159"/>
  <c r="BG159"/>
  <c r="BF159"/>
  <c r="T159"/>
  <c r="R159"/>
  <c r="P159"/>
  <c r="BI155"/>
  <c r="BH155"/>
  <c r="BG155"/>
  <c r="BF155"/>
  <c r="T155"/>
  <c r="R155"/>
  <c r="P155"/>
  <c r="BI151"/>
  <c r="BH151"/>
  <c r="BG151"/>
  <c r="BF151"/>
  <c r="T151"/>
  <c r="R151"/>
  <c r="P151"/>
  <c r="BI146"/>
  <c r="BH146"/>
  <c r="BG146"/>
  <c r="BF146"/>
  <c r="T146"/>
  <c r="R146"/>
  <c r="P146"/>
  <c r="BI142"/>
  <c r="BH142"/>
  <c r="BG142"/>
  <c r="BF142"/>
  <c r="T142"/>
  <c r="R142"/>
  <c r="P142"/>
  <c r="BI137"/>
  <c r="BH137"/>
  <c r="BG137"/>
  <c r="BF137"/>
  <c r="T137"/>
  <c r="R137"/>
  <c r="P137"/>
  <c r="BI133"/>
  <c r="BH133"/>
  <c r="BG133"/>
  <c r="BF133"/>
  <c r="T133"/>
  <c r="R133"/>
  <c r="P133"/>
  <c r="BI129"/>
  <c r="BH129"/>
  <c r="BG129"/>
  <c r="BF129"/>
  <c r="T129"/>
  <c r="R129"/>
  <c r="P129"/>
  <c r="BI125"/>
  <c r="BH125"/>
  <c r="BG125"/>
  <c r="BF125"/>
  <c r="T125"/>
  <c r="R125"/>
  <c r="P125"/>
  <c r="J118"/>
  <c r="F118"/>
  <c r="F116"/>
  <c r="E114"/>
  <c r="J91"/>
  <c r="F91"/>
  <c r="F89"/>
  <c r="E87"/>
  <c r="J24"/>
  <c r="E24"/>
  <c r="J119"/>
  <c r="J23"/>
  <c r="J18"/>
  <c r="E18"/>
  <c r="F92"/>
  <c r="J17"/>
  <c r="J12"/>
  <c r="J116"/>
  <c r="E7"/>
  <c r="E85"/>
  <c i="2" r="J37"/>
  <c r="J36"/>
  <c i="1" r="AY95"/>
  <c i="2" r="J35"/>
  <c i="1" r="AX95"/>
  <c i="2" r="BI394"/>
  <c r="BH394"/>
  <c r="BG394"/>
  <c r="BF394"/>
  <c r="T394"/>
  <c r="R394"/>
  <c r="P394"/>
  <c r="BI390"/>
  <c r="BH390"/>
  <c r="BG390"/>
  <c r="BF390"/>
  <c r="T390"/>
  <c r="R390"/>
  <c r="P390"/>
  <c r="BI386"/>
  <c r="BH386"/>
  <c r="BG386"/>
  <c r="BF386"/>
  <c r="T386"/>
  <c r="R386"/>
  <c r="P386"/>
  <c r="BI382"/>
  <c r="BH382"/>
  <c r="BG382"/>
  <c r="BF382"/>
  <c r="T382"/>
  <c r="R382"/>
  <c r="P382"/>
  <c r="BI377"/>
  <c r="BH377"/>
  <c r="BG377"/>
  <c r="BF377"/>
  <c r="T377"/>
  <c r="R377"/>
  <c r="P377"/>
  <c r="BI374"/>
  <c r="BH374"/>
  <c r="BG374"/>
  <c r="BF374"/>
  <c r="T374"/>
  <c r="R374"/>
  <c r="P374"/>
  <c r="BI370"/>
  <c r="BH370"/>
  <c r="BG370"/>
  <c r="BF370"/>
  <c r="T370"/>
  <c r="R370"/>
  <c r="P370"/>
  <c r="BI367"/>
  <c r="BH367"/>
  <c r="BG367"/>
  <c r="BF367"/>
  <c r="T367"/>
  <c r="R367"/>
  <c r="P367"/>
  <c r="BI363"/>
  <c r="BH363"/>
  <c r="BG363"/>
  <c r="BF363"/>
  <c r="T363"/>
  <c r="R363"/>
  <c r="P363"/>
  <c r="BI359"/>
  <c r="BH359"/>
  <c r="BG359"/>
  <c r="BF359"/>
  <c r="T359"/>
  <c r="R359"/>
  <c r="P359"/>
  <c r="BI355"/>
  <c r="BH355"/>
  <c r="BG355"/>
  <c r="BF355"/>
  <c r="T355"/>
  <c r="R355"/>
  <c r="P355"/>
  <c r="BI351"/>
  <c r="BH351"/>
  <c r="BG351"/>
  <c r="BF351"/>
  <c r="T351"/>
  <c r="R351"/>
  <c r="P351"/>
  <c r="BI346"/>
  <c r="BH346"/>
  <c r="BG346"/>
  <c r="BF346"/>
  <c r="T346"/>
  <c r="R346"/>
  <c r="P346"/>
  <c r="BI343"/>
  <c r="BH343"/>
  <c r="BG343"/>
  <c r="BF343"/>
  <c r="T343"/>
  <c r="R343"/>
  <c r="P343"/>
  <c r="BI337"/>
  <c r="BH337"/>
  <c r="BG337"/>
  <c r="BF337"/>
  <c r="T337"/>
  <c r="R337"/>
  <c r="P337"/>
  <c r="BI333"/>
  <c r="BH333"/>
  <c r="BG333"/>
  <c r="BF333"/>
  <c r="T333"/>
  <c r="R333"/>
  <c r="P333"/>
  <c r="BI327"/>
  <c r="BH327"/>
  <c r="BG327"/>
  <c r="BF327"/>
  <c r="T327"/>
  <c r="R327"/>
  <c r="P327"/>
  <c r="BI319"/>
  <c r="BH319"/>
  <c r="BG319"/>
  <c r="BF319"/>
  <c r="T319"/>
  <c r="R319"/>
  <c r="P319"/>
  <c r="BI312"/>
  <c r="BH312"/>
  <c r="BG312"/>
  <c r="BF312"/>
  <c r="T312"/>
  <c r="R312"/>
  <c r="P312"/>
  <c r="BI307"/>
  <c r="BH307"/>
  <c r="BG307"/>
  <c r="BF307"/>
  <c r="T307"/>
  <c r="R307"/>
  <c r="P307"/>
  <c r="BI301"/>
  <c r="BH301"/>
  <c r="BG301"/>
  <c r="BF301"/>
  <c r="T301"/>
  <c r="R301"/>
  <c r="P301"/>
  <c r="BI297"/>
  <c r="BH297"/>
  <c r="BG297"/>
  <c r="BF297"/>
  <c r="T297"/>
  <c r="R297"/>
  <c r="P297"/>
  <c r="BI292"/>
  <c r="BH292"/>
  <c r="BG292"/>
  <c r="BF292"/>
  <c r="T292"/>
  <c r="R292"/>
  <c r="P292"/>
  <c r="BI288"/>
  <c r="BH288"/>
  <c r="BG288"/>
  <c r="BF288"/>
  <c r="T288"/>
  <c r="R288"/>
  <c r="P288"/>
  <c r="BI285"/>
  <c r="BH285"/>
  <c r="BG285"/>
  <c r="BF285"/>
  <c r="T285"/>
  <c r="R285"/>
  <c r="P285"/>
  <c r="BI281"/>
  <c r="BH281"/>
  <c r="BG281"/>
  <c r="BF281"/>
  <c r="T281"/>
  <c r="R281"/>
  <c r="P281"/>
  <c r="BI277"/>
  <c r="BH277"/>
  <c r="BG277"/>
  <c r="BF277"/>
  <c r="T277"/>
  <c r="R277"/>
  <c r="P277"/>
  <c r="BI273"/>
  <c r="BH273"/>
  <c r="BG273"/>
  <c r="BF273"/>
  <c r="T273"/>
  <c r="R273"/>
  <c r="P273"/>
  <c r="BI269"/>
  <c r="BH269"/>
  <c r="BG269"/>
  <c r="BF269"/>
  <c r="T269"/>
  <c r="R269"/>
  <c r="P269"/>
  <c r="BI266"/>
  <c r="BH266"/>
  <c r="BG266"/>
  <c r="BF266"/>
  <c r="T266"/>
  <c r="R266"/>
  <c r="P266"/>
  <c r="BI262"/>
  <c r="BH262"/>
  <c r="BG262"/>
  <c r="BF262"/>
  <c r="T262"/>
  <c r="R262"/>
  <c r="P262"/>
  <c r="BI260"/>
  <c r="BH260"/>
  <c r="BG260"/>
  <c r="BF260"/>
  <c r="T260"/>
  <c r="R260"/>
  <c r="P260"/>
  <c r="BI256"/>
  <c r="BH256"/>
  <c r="BG256"/>
  <c r="BF256"/>
  <c r="T256"/>
  <c r="R256"/>
  <c r="P256"/>
  <c r="BI253"/>
  <c r="BH253"/>
  <c r="BG253"/>
  <c r="BF253"/>
  <c r="T253"/>
  <c r="R253"/>
  <c r="P253"/>
  <c r="BI249"/>
  <c r="BH249"/>
  <c r="BG249"/>
  <c r="BF249"/>
  <c r="T249"/>
  <c r="R249"/>
  <c r="P249"/>
  <c r="BI245"/>
  <c r="BH245"/>
  <c r="BG245"/>
  <c r="BF245"/>
  <c r="T245"/>
  <c r="R245"/>
  <c r="P245"/>
  <c r="BI242"/>
  <c r="BH242"/>
  <c r="BG242"/>
  <c r="BF242"/>
  <c r="T242"/>
  <c r="R242"/>
  <c r="P242"/>
  <c r="BI238"/>
  <c r="BH238"/>
  <c r="BG238"/>
  <c r="BF238"/>
  <c r="T238"/>
  <c r="R238"/>
  <c r="P238"/>
  <c r="BI235"/>
  <c r="BH235"/>
  <c r="BG235"/>
  <c r="BF235"/>
  <c r="T235"/>
  <c r="R235"/>
  <c r="P235"/>
  <c r="BI231"/>
  <c r="BH231"/>
  <c r="BG231"/>
  <c r="BF231"/>
  <c r="T231"/>
  <c r="R231"/>
  <c r="P231"/>
  <c r="BI227"/>
  <c r="BH227"/>
  <c r="BG227"/>
  <c r="BF227"/>
  <c r="T227"/>
  <c r="R227"/>
  <c r="P227"/>
  <c r="BI220"/>
  <c r="BH220"/>
  <c r="BG220"/>
  <c r="BF220"/>
  <c r="T220"/>
  <c r="R220"/>
  <c r="P220"/>
  <c r="BI216"/>
  <c r="BH216"/>
  <c r="BG216"/>
  <c r="BF216"/>
  <c r="T216"/>
  <c r="R216"/>
  <c r="P216"/>
  <c r="BI212"/>
  <c r="BH212"/>
  <c r="BG212"/>
  <c r="BF212"/>
  <c r="T212"/>
  <c r="R212"/>
  <c r="P212"/>
  <c r="BI208"/>
  <c r="BH208"/>
  <c r="BG208"/>
  <c r="BF208"/>
  <c r="T208"/>
  <c r="R208"/>
  <c r="P208"/>
  <c r="BI204"/>
  <c r="BH204"/>
  <c r="BG204"/>
  <c r="BF204"/>
  <c r="T204"/>
  <c r="R204"/>
  <c r="P204"/>
  <c r="BI200"/>
  <c r="BH200"/>
  <c r="BG200"/>
  <c r="BF200"/>
  <c r="T200"/>
  <c r="R200"/>
  <c r="P200"/>
  <c r="BI196"/>
  <c r="BH196"/>
  <c r="BG196"/>
  <c r="BF196"/>
  <c r="T196"/>
  <c r="R196"/>
  <c r="P196"/>
  <c r="BI190"/>
  <c r="BH190"/>
  <c r="BG190"/>
  <c r="BF190"/>
  <c r="T190"/>
  <c r="R190"/>
  <c r="P190"/>
  <c r="BI185"/>
  <c r="BH185"/>
  <c r="BG185"/>
  <c r="BF185"/>
  <c r="T185"/>
  <c r="R185"/>
  <c r="P185"/>
  <c r="BI179"/>
  <c r="BH179"/>
  <c r="BG179"/>
  <c r="BF179"/>
  <c r="T179"/>
  <c r="R179"/>
  <c r="P179"/>
  <c r="BI173"/>
  <c r="BH173"/>
  <c r="BG173"/>
  <c r="BF173"/>
  <c r="T173"/>
  <c r="R173"/>
  <c r="P173"/>
  <c r="BI167"/>
  <c r="BH167"/>
  <c r="BG167"/>
  <c r="BF167"/>
  <c r="T167"/>
  <c r="R167"/>
  <c r="P167"/>
  <c r="BI160"/>
  <c r="BH160"/>
  <c r="BG160"/>
  <c r="BF160"/>
  <c r="T160"/>
  <c r="R160"/>
  <c r="P160"/>
  <c r="BI155"/>
  <c r="BH155"/>
  <c r="BG155"/>
  <c r="BF155"/>
  <c r="T155"/>
  <c r="R155"/>
  <c r="P155"/>
  <c r="BI150"/>
  <c r="BH150"/>
  <c r="BG150"/>
  <c r="BF150"/>
  <c r="T150"/>
  <c r="R150"/>
  <c r="P150"/>
  <c r="BI146"/>
  <c r="BH146"/>
  <c r="BG146"/>
  <c r="BF146"/>
  <c r="T146"/>
  <c r="R146"/>
  <c r="P146"/>
  <c r="BI142"/>
  <c r="BH142"/>
  <c r="BG142"/>
  <c r="BF142"/>
  <c r="T142"/>
  <c r="R142"/>
  <c r="P142"/>
  <c r="BI138"/>
  <c r="BH138"/>
  <c r="BG138"/>
  <c r="BF138"/>
  <c r="T138"/>
  <c r="R138"/>
  <c r="P138"/>
  <c r="BI134"/>
  <c r="BH134"/>
  <c r="BG134"/>
  <c r="BF134"/>
  <c r="T134"/>
  <c r="R134"/>
  <c r="P134"/>
  <c r="BI130"/>
  <c r="BH130"/>
  <c r="BG130"/>
  <c r="BF130"/>
  <c r="T130"/>
  <c r="R130"/>
  <c r="P130"/>
  <c r="BI126"/>
  <c r="BH126"/>
  <c r="BG126"/>
  <c r="BF126"/>
  <c r="T126"/>
  <c r="R126"/>
  <c r="P126"/>
  <c r="J119"/>
  <c r="F119"/>
  <c r="F117"/>
  <c r="E115"/>
  <c r="J91"/>
  <c r="F91"/>
  <c r="F89"/>
  <c r="E87"/>
  <c r="J24"/>
  <c r="E24"/>
  <c r="J92"/>
  <c r="J23"/>
  <c r="J18"/>
  <c r="E18"/>
  <c r="F92"/>
  <c r="J17"/>
  <c r="J12"/>
  <c r="J89"/>
  <c r="E7"/>
  <c r="E85"/>
  <c i="1" r="L90"/>
  <c r="AM90"/>
  <c r="AM89"/>
  <c r="L89"/>
  <c r="AM87"/>
  <c r="L87"/>
  <c r="L85"/>
  <c r="L84"/>
  <c i="2" r="BK346"/>
  <c r="BK292"/>
  <c r="BK266"/>
  <c r="BK245"/>
  <c r="J220"/>
  <c r="BK185"/>
  <c r="BK155"/>
  <c i="1" r="AS94"/>
  <c i="2" r="J343"/>
  <c r="BK301"/>
  <c r="BK285"/>
  <c r="J262"/>
  <c r="J242"/>
  <c r="J208"/>
  <c r="BK160"/>
  <c r="BK390"/>
  <c r="J374"/>
  <c r="BK351"/>
  <c r="J307"/>
  <c r="BK256"/>
  <c r="BK220"/>
  <c r="J196"/>
  <c r="BK150"/>
  <c r="J126"/>
  <c r="BK337"/>
  <c r="J285"/>
  <c r="BK253"/>
  <c r="BK208"/>
  <c r="J179"/>
  <c r="J150"/>
  <c i="3" r="J204"/>
  <c r="BK168"/>
  <c r="J137"/>
  <c r="BK192"/>
  <c r="BK183"/>
  <c r="BK159"/>
  <c r="BK200"/>
  <c r="BK180"/>
  <c r="BK142"/>
  <c r="J142"/>
  <c r="BK129"/>
  <c i="2" r="J363"/>
  <c r="J297"/>
  <c r="BK269"/>
  <c r="J249"/>
  <c r="J227"/>
  <c r="BK173"/>
  <c r="BK130"/>
  <c r="J386"/>
  <c r="J370"/>
  <c r="J359"/>
  <c r="BK333"/>
  <c r="BK297"/>
  <c r="J277"/>
  <c r="J245"/>
  <c r="J216"/>
  <c r="BK179"/>
  <c r="BK142"/>
  <c r="BK386"/>
  <c r="BK370"/>
  <c r="J346"/>
  <c r="BK319"/>
  <c r="J269"/>
  <c r="BK227"/>
  <c r="J212"/>
  <c r="J173"/>
  <c r="J138"/>
  <c r="BK359"/>
  <c r="BK327"/>
  <c r="BK262"/>
  <c r="BK238"/>
  <c r="BK196"/>
  <c r="J146"/>
  <c i="3" r="J200"/>
  <c r="BK164"/>
  <c r="BK146"/>
  <c r="BK187"/>
  <c r="J168"/>
  <c r="J146"/>
  <c r="J192"/>
  <c r="BK172"/>
  <c r="BK125"/>
  <c r="BK137"/>
  <c i="2" r="J333"/>
  <c r="J288"/>
  <c r="J256"/>
  <c r="J235"/>
  <c r="BK200"/>
  <c r="BK138"/>
  <c r="J394"/>
  <c r="J377"/>
  <c r="J367"/>
  <c r="J351"/>
  <c r="BK312"/>
  <c r="BK288"/>
  <c r="J266"/>
  <c r="BK249"/>
  <c r="J231"/>
  <c r="J185"/>
  <c r="BK146"/>
  <c r="BK382"/>
  <c r="BK367"/>
  <c r="J337"/>
  <c r="BK281"/>
  <c r="J238"/>
  <c r="BK216"/>
  <c r="BK190"/>
  <c r="BK134"/>
  <c r="J355"/>
  <c r="J312"/>
  <c r="BK277"/>
  <c r="BK242"/>
  <c r="J204"/>
  <c r="J142"/>
  <c i="3" r="J187"/>
  <c r="J151"/>
  <c r="J155"/>
  <c r="BK196"/>
  <c r="J176"/>
  <c r="J159"/>
  <c r="BK204"/>
  <c r="J133"/>
  <c i="2" r="J382"/>
  <c r="BK307"/>
  <c r="BK273"/>
  <c r="J253"/>
  <c r="BK204"/>
  <c r="J160"/>
  <c r="BK126"/>
  <c r="J390"/>
  <c r="BK374"/>
  <c r="BK363"/>
  <c r="J319"/>
  <c r="J292"/>
  <c r="J281"/>
  <c r="J260"/>
  <c r="BK235"/>
  <c r="J190"/>
  <c r="J155"/>
  <c r="BK394"/>
  <c r="BK377"/>
  <c r="BK355"/>
  <c r="J327"/>
  <c r="J273"/>
  <c r="BK231"/>
  <c r="J200"/>
  <c r="BK167"/>
  <c r="J130"/>
  <c r="BK343"/>
  <c r="J301"/>
  <c r="BK260"/>
  <c r="BK212"/>
  <c r="J167"/>
  <c r="J134"/>
  <c i="3" r="BK176"/>
  <c r="BK155"/>
  <c r="J129"/>
  <c r="J196"/>
  <c r="J180"/>
  <c r="BK151"/>
  <c r="BK133"/>
  <c r="J183"/>
  <c r="J164"/>
  <c r="J172"/>
  <c r="J125"/>
  <c i="2" l="1" r="R125"/>
  <c r="BK296"/>
  <c r="J296"/>
  <c r="J99"/>
  <c r="R306"/>
  <c r="T350"/>
  <c r="R381"/>
  <c r="R389"/>
  <c i="3" r="P124"/>
  <c r="P141"/>
  <c r="P150"/>
  <c r="R163"/>
  <c i="2" r="T125"/>
  <c r="P296"/>
  <c r="P306"/>
  <c r="R350"/>
  <c r="T381"/>
  <c r="T389"/>
  <c i="3" r="BK124"/>
  <c r="J124"/>
  <c r="J98"/>
  <c r="BK141"/>
  <c r="J141"/>
  <c r="J99"/>
  <c r="R141"/>
  <c r="BK163"/>
  <c r="J163"/>
  <c r="J101"/>
  <c r="BK191"/>
  <c r="J191"/>
  <c r="J102"/>
  <c r="P191"/>
  <c i="2" r="P125"/>
  <c r="R296"/>
  <c r="BK306"/>
  <c r="J306"/>
  <c r="J100"/>
  <c r="BK350"/>
  <c r="J350"/>
  <c r="J101"/>
  <c r="BK381"/>
  <c r="J381"/>
  <c r="J102"/>
  <c r="BK389"/>
  <c r="J389"/>
  <c r="J103"/>
  <c i="3" r="R124"/>
  <c r="T141"/>
  <c r="R150"/>
  <c r="P163"/>
  <c r="R191"/>
  <c i="2" r="BK125"/>
  <c r="J125"/>
  <c r="J98"/>
  <c r="T296"/>
  <c r="T306"/>
  <c r="P350"/>
  <c r="P381"/>
  <c r="P389"/>
  <c i="3" r="T124"/>
  <c r="BK150"/>
  <c r="J150"/>
  <c r="J100"/>
  <c r="T150"/>
  <c r="T163"/>
  <c r="T191"/>
  <c r="J89"/>
  <c r="J92"/>
  <c r="BE146"/>
  <c r="BE155"/>
  <c r="BE187"/>
  <c r="F119"/>
  <c r="BE133"/>
  <c r="BE151"/>
  <c r="BE164"/>
  <c r="BE168"/>
  <c r="BE183"/>
  <c r="BE200"/>
  <c r="BE204"/>
  <c r="E112"/>
  <c r="BE125"/>
  <c r="BE137"/>
  <c r="BE176"/>
  <c r="BE129"/>
  <c r="BE142"/>
  <c r="BE159"/>
  <c r="BE172"/>
  <c r="BE180"/>
  <c r="BE192"/>
  <c r="BE196"/>
  <c i="2" r="E113"/>
  <c r="J117"/>
  <c r="J120"/>
  <c r="BE126"/>
  <c r="BE142"/>
  <c r="BE155"/>
  <c r="BE190"/>
  <c r="BE227"/>
  <c r="BE231"/>
  <c r="BE253"/>
  <c r="BE266"/>
  <c r="BE269"/>
  <c r="BE273"/>
  <c r="BE281"/>
  <c r="BE285"/>
  <c r="BE288"/>
  <c r="BE307"/>
  <c r="BE179"/>
  <c r="BE204"/>
  <c r="BE235"/>
  <c r="BE242"/>
  <c r="BE245"/>
  <c r="BE249"/>
  <c r="BE260"/>
  <c r="BE262"/>
  <c r="BE327"/>
  <c r="BE337"/>
  <c r="BE343"/>
  <c r="BE359"/>
  <c r="BE363"/>
  <c r="BE374"/>
  <c r="BE382"/>
  <c r="BE386"/>
  <c r="BE390"/>
  <c r="F120"/>
  <c r="BE130"/>
  <c r="BE134"/>
  <c r="BE138"/>
  <c r="BE150"/>
  <c r="BE167"/>
  <c r="BE173"/>
  <c r="BE196"/>
  <c r="BE200"/>
  <c r="BE212"/>
  <c r="BE216"/>
  <c r="BE220"/>
  <c r="BE238"/>
  <c r="BE277"/>
  <c r="BE292"/>
  <c r="BE312"/>
  <c r="BE351"/>
  <c r="BE355"/>
  <c r="BE377"/>
  <c r="BE394"/>
  <c r="BE146"/>
  <c r="BE160"/>
  <c r="BE185"/>
  <c r="BE208"/>
  <c r="BE256"/>
  <c r="BE297"/>
  <c r="BE301"/>
  <c r="BE319"/>
  <c r="BE333"/>
  <c r="BE346"/>
  <c r="BE367"/>
  <c r="BE370"/>
  <c r="F36"/>
  <c i="1" r="BC95"/>
  <c i="3" r="F35"/>
  <c i="1" r="BB96"/>
  <c i="2" r="F34"/>
  <c i="1" r="BA95"/>
  <c i="3" r="F37"/>
  <c i="1" r="BD96"/>
  <c i="3" r="J34"/>
  <c i="1" r="AW96"/>
  <c i="2" r="F35"/>
  <c i="1" r="BB95"/>
  <c i="2" r="J34"/>
  <c i="1" r="AW95"/>
  <c i="3" r="F34"/>
  <c i="1" r="BA96"/>
  <c i="2" r="F37"/>
  <c i="1" r="BD95"/>
  <c i="3" r="F36"/>
  <c i="1" r="BC96"/>
  <c i="3" l="1" r="T123"/>
  <c r="T122"/>
  <c i="2" r="T124"/>
  <c r="T123"/>
  <c i="3" r="P123"/>
  <c r="P122"/>
  <c i="1" r="AU96"/>
  <c i="3" r="R123"/>
  <c r="R122"/>
  <c i="2" r="P124"/>
  <c r="P123"/>
  <c i="1" r="AU95"/>
  <c i="2" r="R124"/>
  <c r="R123"/>
  <c r="BK124"/>
  <c r="BK123"/>
  <c r="J123"/>
  <c r="J96"/>
  <c i="3" r="BK123"/>
  <c r="J123"/>
  <c r="J97"/>
  <c i="2" r="J124"/>
  <c r="J97"/>
  <c i="1" r="BA94"/>
  <c r="AW94"/>
  <c r="AK30"/>
  <c r="BB94"/>
  <c r="W31"/>
  <c r="BD94"/>
  <c r="W33"/>
  <c i="2" r="J30"/>
  <c i="1" r="AG95"/>
  <c i="3" r="J33"/>
  <c i="1" r="AV96"/>
  <c r="AT96"/>
  <c i="2" r="J33"/>
  <c i="1" r="AV95"/>
  <c r="AT95"/>
  <c i="2" r="F33"/>
  <c i="1" r="AZ95"/>
  <c r="BC94"/>
  <c r="AY94"/>
  <c i="3" r="F33"/>
  <c i="1" r="AZ96"/>
  <c i="3" l="1" r="BK122"/>
  <c r="J122"/>
  <c i="1" r="AN95"/>
  <c i="2" r="J39"/>
  <c i="1" r="AU94"/>
  <c i="3" r="J30"/>
  <c i="1" r="AG96"/>
  <c r="AZ94"/>
  <c r="W29"/>
  <c r="AX94"/>
  <c r="W30"/>
  <c r="W32"/>
  <c i="3" l="1" r="J39"/>
  <c r="J96"/>
  <c i="1" r="AG94"/>
  <c r="AK26"/>
  <c r="AN96"/>
  <c r="AV94"/>
  <c r="AK29"/>
  <c r="AK35"/>
  <c l="1" r="AT94"/>
  <c l="1" r="AN94"/>
</calcChain>
</file>

<file path=xl/sharedStrings.xml><?xml version="1.0" encoding="utf-8"?>
<sst xmlns="http://schemas.openxmlformats.org/spreadsheetml/2006/main">
  <si>
    <t>Export Komplet</t>
  </si>
  <si>
    <t/>
  </si>
  <si>
    <t>2.0</t>
  </si>
  <si>
    <t>ZAMOK</t>
  </si>
  <si>
    <t>False</t>
  </si>
  <si>
    <t>{c0f78e56-a651-4e01-84c7-43ea11f74429}</t>
  </si>
  <si>
    <t>0,01</t>
  </si>
  <si>
    <t>21</t>
  </si>
  <si>
    <t>12</t>
  </si>
  <si>
    <t>REKAPITULACE STAVBY</t>
  </si>
  <si>
    <t xml:space="preserve">v ---  níže se nacházejí doplnkové a pomocné údaje k sestavám  --- v</t>
  </si>
  <si>
    <t>Návod na vyplnění</t>
  </si>
  <si>
    <t>0,001</t>
  </si>
  <si>
    <t>Kód:</t>
  </si>
  <si>
    <t>10607241349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</si>
  <si>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</si>
  <si>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</si>
  <si>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Opevnění svahů u lávky nb-16, Na Parkáně, Nymburk</t>
  </si>
  <si>
    <t>KSO:</t>
  </si>
  <si>
    <t>CC-CZ:</t>
  </si>
  <si>
    <t>Místo:</t>
  </si>
  <si>
    <t>v. t. Velké Valy - lávka NB-16</t>
  </si>
  <si>
    <t>Datum:</t>
  </si>
  <si>
    <t>29. 11. 2024</t>
  </si>
  <si>
    <t>Zadavatel:</t>
  </si>
  <si>
    <t>IČ:</t>
  </si>
  <si>
    <t>00239500</t>
  </si>
  <si>
    <t>Město Nymburk</t>
  </si>
  <si>
    <t>DIČ:</t>
  </si>
  <si>
    <t>CZ00239500</t>
  </si>
  <si>
    <t>Uchazeč:</t>
  </si>
  <si>
    <t>Vyplň údaj</t>
  </si>
  <si>
    <t>Projektant:</t>
  </si>
  <si>
    <t>15053695</t>
  </si>
  <si>
    <t>Vodní zdroje Ekomonitor spol. s r. o.</t>
  </si>
  <si>
    <t>CZ15053695</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</si>
  <si>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</si>
  <si>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</si>
  <si>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</si>
  <si>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</si>
  <si>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</si>
  <si>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</si>
  <si>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</si>
  <si>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</si>
  <si>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</si>
  <si>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</si>
  <si>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</si>
  <si>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</si>
  <si>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</si>
  <si>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</si>
  <si>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</si>
  <si>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</si>
  <si>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</si>
  <si>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</si>
  <si>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</si>
  <si>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</si>
  <si>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</si>
  <si>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</si>
  <si>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</si>
  <si>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</si>
  <si>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</si>
  <si>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</si>
  <si>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</si>
  <si>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</si>
  <si>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</si>
  <si>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</si>
  <si>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</si>
  <si>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</si>
  <si>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</si>
  <si>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</si>
  <si>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</si>
  <si>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</si>
  <si>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</si>
  <si>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</si>
  <si>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</si>
  <si>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</si>
  <si>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</si>
  <si>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</si>
  <si>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</si>
  <si>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</si>
  <si>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</si>
  <si>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</si>
  <si>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</si>
  <si>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</si>
  <si>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</si>
  <si>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</si>
  <si>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STV</t>
  </si>
  <si>
    <t>Stavební část</t>
  </si>
  <si>
    <t>STA</t>
  </si>
  <si>
    <t>1</t>
  </si>
  <si>
    <t>{e08b2a6b-e8c0-419c-b143-5afb55de5c91}</t>
  </si>
  <si>
    <t>2</t>
  </si>
  <si>
    <t>VRN</t>
  </si>
  <si>
    <t>Vedlejší a ostatní rozpočtové náklady</t>
  </si>
  <si>
    <t>VON</t>
  </si>
  <si>
    <t>{5e55bb85-a313-4c77-9aa6-0c5a12c46ed0}</t>
  </si>
  <si>
    <t>KRYCÍ LIST SOUPISU PRACÍ</t>
  </si>
  <si>
    <t>Objekt:</t>
  </si>
  <si>
    <t>STV - Stavební část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</si>
  <si>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</si>
  <si>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</si>
  <si>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</si>
  <si>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</si>
  <si>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</si>
  <si>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</si>
  <si>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</si>
  <si>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</si>
  <si>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</si>
  <si>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6 - Úpravy povrchů, podlahy a osazování výplní</t>
  </si>
  <si>
    <t xml:space="preserve">    9 - Ostatní konstrukce a práce, bourání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</si>
  <si>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</si>
  <si>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</si>
  <si>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</si>
  <si>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</si>
  <si>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</si>
  <si>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</si>
  <si>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</si>
  <si>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</si>
  <si>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</si>
  <si>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</si>
  <si>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</si>
  <si>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</si>
  <si>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</si>
  <si>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</si>
  <si>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</si>
  <si>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</si>
  <si>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</si>
  <si>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</si>
  <si>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</si>
  <si>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111251201</t>
  </si>
  <si>
    <t>Odstranění křovin a stromů průměru kmene do 100 mm i s kořeny sklonu terénu přes 1:5 z celkové plochy do 100 m2 strojně</t>
  </si>
  <si>
    <t>m2</t>
  </si>
  <si>
    <t>4</t>
  </si>
  <si>
    <t>-254114161</t>
  </si>
  <si>
    <t>PP</t>
  </si>
  <si>
    <t>Odstranění křovin a stromů s odstraněním kořenů strojně průměru kmene do 100 mm v rovině nebo ve svahu sklonu terénu přes 1:5, při celkové ploše do 100 m2</t>
  </si>
  <si>
    <t>Online PSC</t>
  </si>
  <si>
    <t>https://podminky.urs.cz/item/CS_URS_2024_02/111251201</t>
  </si>
  <si>
    <t>VV</t>
  </si>
  <si>
    <t>32+19</t>
  </si>
  <si>
    <t>112101101</t>
  </si>
  <si>
    <t>Odstranění stromů listnatých průměru kmene přes 100 do 300 mm</t>
  </si>
  <si>
    <t>kus</t>
  </si>
  <si>
    <t>-1324335020</t>
  </si>
  <si>
    <t>Odstranění stromů s odřezáním kmene a s odvětvením listnatých, průměru kmene přes 100 do 300 mm</t>
  </si>
  <si>
    <t>https://podminky.urs.cz/item/CS_URS_2024_02/112101101</t>
  </si>
  <si>
    <t>1 "spadlý strom (vývrat) při levém břehu"</t>
  </si>
  <si>
    <t>3</t>
  </si>
  <si>
    <t>112201133</t>
  </si>
  <si>
    <t>Odstranění pařezů D přes 0,3 do 0,4 m ve svahu přes 1:5 do 1:2 s odklizením do 20 m a zasypáním jámy</t>
  </si>
  <si>
    <t>420485347</t>
  </si>
  <si>
    <t>Odstranění pařezu na svahu přes 1:5 do 1:2 o průměru pařezu na řezné ploše přes 300 do 400 mm</t>
  </si>
  <si>
    <t>https://podminky.urs.cz/item/CS_URS_2024_02/112201133</t>
  </si>
  <si>
    <t>112155115-01</t>
  </si>
  <si>
    <t>Štěpkování vzniklé dřevní hmoty</t>
  </si>
  <si>
    <t>soubor</t>
  </si>
  <si>
    <t>-1039556004</t>
  </si>
  <si>
    <t>P</t>
  </si>
  <si>
    <t>Poznámka k položce:_x000d_
Štěpkování větví do průměru 3,0 cm, drobných větví a klestí._x000d_
V případě štěpkování dřevní hmoty z rostlých dřevin, použita štěpka na mulčování - předpoklad 2 m3._x000d_
V případě stěpokování dřevní hmoty z plošných porostů naložení na dopravní prostředek - předpoklad 4,5 m3.</t>
  </si>
  <si>
    <t>5</t>
  </si>
  <si>
    <t>112155115-02</t>
  </si>
  <si>
    <t>Krácení a vyrovnání větví a kmenů</t>
  </si>
  <si>
    <t>-535002755</t>
  </si>
  <si>
    <t>Poznámka k položce:_x000d_
Krácení a vyrovnání větví a kmenů na polena 1,0 m dlouhá, příprava k transportu.</t>
  </si>
  <si>
    <t>6</t>
  </si>
  <si>
    <t>997013811-01</t>
  </si>
  <si>
    <t>Likvidace dřevního materiálu dle platné legislativy</t>
  </si>
  <si>
    <t>1982071603</t>
  </si>
  <si>
    <t xml:space="preserve">Likvidace dřevního materiálu dle platné legislativy
</t>
  </si>
  <si>
    <t>Poznámka k položce:_x000d_
-naložení, doprava, uložení a poplatek za uložení_x000d_
-předpokládané zatřízení dle katalogu odpadů - 20 02 01_x000d_
-ohledně likvidace dřevního materiálu v množství 5 m3 (3,5 t) je předpokládáno s likvidací ve Sběrném dvoře Nymburk vzdáleném cca 0,8 km_x000d_
Finální nakládání se vzniklým odpadem a místo případné likvidace stanový zhotovitel po domluvě s investorem. Zhotovitel může navrhnout vlastní způsob nakládání se vzniklými odpady po domluvě s investorem splňující požadavky platné legislativy._x000d_
-viz technická zpráva AB</t>
  </si>
  <si>
    <t>7</t>
  </si>
  <si>
    <t>184911421</t>
  </si>
  <si>
    <t>Mulčování rostlin kůrou tl do 0,1 m v rovině a svahu do 1:5</t>
  </si>
  <si>
    <t>1408965234</t>
  </si>
  <si>
    <t>Mulčování vysazených rostlin mulčovací kůrou, tl. do 100 mm v rovině nebo na svahu do 1:5</t>
  </si>
  <si>
    <t>https://podminky.urs.cz/item/CS_URS_2024_02/184911421</t>
  </si>
  <si>
    <t>Poznámka k položce:_x000d_
-mulčování u náhradní výsadby dřevin vzniklou štěpkou</t>
  </si>
  <si>
    <t>4*(1,5*1,5)</t>
  </si>
  <si>
    <t>8</t>
  </si>
  <si>
    <t>129153201</t>
  </si>
  <si>
    <t>Čištění otevřených koryt vodotečí šíře dna přes 5 m hl do 5 m v hornině třídy těžitelnosti I skupiny 1 a 2 strojně</t>
  </si>
  <si>
    <t>m3</t>
  </si>
  <si>
    <t>-66713223</t>
  </si>
  <si>
    <t>Čištění otevřených koryt vodotečí strojně s přehozením rozpojeného nánosu do 3 m nebo s naložením na dopravní prostředek při šířce původního dna přes 5 m a hloubce koryta do 5 m v hornině třídy těžitelnosti I skupiny 1 a 2</t>
  </si>
  <si>
    <t>https://podminky.urs.cz/item/CS_URS_2024_02/129153201</t>
  </si>
  <si>
    <t>Poznámka k položce:_x000d_
-provedeno 2x dle etap</t>
  </si>
  <si>
    <t>2*8*2 "přesun sedimentů v rámci toku situovaných při pravém břehu za mostem (po směru toku)"</t>
  </si>
  <si>
    <t>9</t>
  </si>
  <si>
    <t>127751111</t>
  </si>
  <si>
    <t>Vykopávky pod vodou v hornině třídy těžitelnosti I a II skupiny 1 až 4 tl vrstvy přes 0,5 m objem do 1000 m3 strojně</t>
  </si>
  <si>
    <t>-101877863</t>
  </si>
  <si>
    <t>Vykopávky pod vodou strojně na hloubku do 5 m pod projektem stanovenou hladinou vody v horninách třídy těžitelnosti I a II skupiny 1 až 4, průměrné tloušťky projektované vrstvy přes 0,50 m do 1 000 m3</t>
  </si>
  <si>
    <t>https://podminky.urs.cz/item/CS_URS_2024_02/127751111</t>
  </si>
  <si>
    <t>(1,24*7)+(0,79*7)+(1,15*9)+(1,19*9,5)+(1,76*9,5) "výkopy v rámci opevnění dna"</t>
  </si>
  <si>
    <t>((1,28+1,45)*7,3)+((1,57+1,55)*7,5) "vykopávky pro založení paty stabilizace svahů"</t>
  </si>
  <si>
    <t>1,7*14,01+1,7+17,21 "výkopávky pro prahy"</t>
  </si>
  <si>
    <t>Součet</t>
  </si>
  <si>
    <t>10</t>
  </si>
  <si>
    <t>124153100</t>
  </si>
  <si>
    <t>Vykopávky pro koryta vodotečí v hornině třídy těžitelnosti I skupiny 1 a 2 objem do 100 m3 strojně</t>
  </si>
  <si>
    <t>-1390190117</t>
  </si>
  <si>
    <t>Vykopávky pro koryta vodotečí strojně v hornině třídy těžitelnosti I skupiny 1 a 2 do 100 m3</t>
  </si>
  <si>
    <t>https://podminky.urs.cz/item/CS_URS_2024_02/124153100</t>
  </si>
  <si>
    <t>(1,77+1,53)*7,3 "vykopávky svahy nad hladinou vody - proti toku od mostu"</t>
  </si>
  <si>
    <t xml:space="preserve">(1,44+1,66)*7,5  "vykopávky svahy nad hladinou vody - po toku od mostu"</t>
  </si>
  <si>
    <t>11</t>
  </si>
  <si>
    <t>131151201</t>
  </si>
  <si>
    <t>Hloubení jam zapažených v hornině třídy těžitelnosti I skupiny 1 a 2 objem do 20 m3 strojně</t>
  </si>
  <si>
    <t>-1376647590</t>
  </si>
  <si>
    <t>Hloubení zapažených jam a zářezů strojně s urovnáním dna do předepsaného profilu a spádu v hornině třídy těžitelnosti I skupiny 1 a 2 do 20 m3</t>
  </si>
  <si>
    <t>https://podminky.urs.cz/item/CS_URS_2024_02/131151201</t>
  </si>
  <si>
    <t xml:space="preserve">(7,54+4,56)*1,7  "výkop práh nad vodou"</t>
  </si>
  <si>
    <t>(6,61+5,31)*1,7 "výkop práh nad vodou"</t>
  </si>
  <si>
    <t>162251102</t>
  </si>
  <si>
    <t>Vodorovné přemístění přes 20 do 50 m výkopku/sypaniny z horniny třídy těžitelnosti I skupiny 1 až 3</t>
  </si>
  <si>
    <t>-1093710406</t>
  </si>
  <si>
    <t>Vodorovné přemístění výkopku nebo sypaniny po suchu na obvyklém dopravním prostředku, bez naložení výkopku, avšak se složením bez rozhrnutí z horniny třídy těžitelnosti I skupiny 1 až 3 na vzdálenost přes 20 do 50 m</t>
  </si>
  <si>
    <t>https://podminky.urs.cz/item/CS_URS_2024_02/162251102</t>
  </si>
  <si>
    <t>138,641+47,34+40,834 "přesun výkopku do místa mezideponie"</t>
  </si>
  <si>
    <t>65,794 "přesun výkopku ke zpětnému zásypu"</t>
  </si>
  <si>
    <t>13</t>
  </si>
  <si>
    <t>171251101</t>
  </si>
  <si>
    <t>Uložení sypaniny do násypů nezhutněných strojně</t>
  </si>
  <si>
    <t>-1303390438</t>
  </si>
  <si>
    <t>Uložení sypanin do násypů strojně s rozprostřením sypaniny ve vrstvách a s hrubým urovnáním nezhutněných jakékoliv třídy těžitelnosti</t>
  </si>
  <si>
    <t>https://podminky.urs.cz/item/CS_URS_2024_02/171251101</t>
  </si>
  <si>
    <t>Poznámka k položce:_x000d_
mezideponie výkopku zeminy</t>
  </si>
  <si>
    <t>226,815</t>
  </si>
  <si>
    <t>14</t>
  </si>
  <si>
    <t>151101202</t>
  </si>
  <si>
    <t>Zřízení příložného pažení stěn výkopu hl přes 4 do 8 m</t>
  </si>
  <si>
    <t>-253699693</t>
  </si>
  <si>
    <t>Zřízení pažení stěn výkopu bez rozepření nebo vzepření příložné, hloubky přes 4 do 8 m</t>
  </si>
  <si>
    <t>https://podminky.urs.cz/item/CS_URS_2024_02/151101202</t>
  </si>
  <si>
    <t>(10,11+9,22+(8,5*1,7))</t>
  </si>
  <si>
    <t>(10,08+9,02+(9,9*1,7))</t>
  </si>
  <si>
    <t>15</t>
  </si>
  <si>
    <t>151101212</t>
  </si>
  <si>
    <t>Odstranění příložného pažení stěn hl přes 4 do 8 m</t>
  </si>
  <si>
    <t>-1843209327</t>
  </si>
  <si>
    <t>Odstranění pažení stěn výkopu bez rozepření nebo vzepření s uložením pažin na vzdálenost do 3 m od okraje výkopu příložné, hloubky přes 4 do 8 m</t>
  </si>
  <si>
    <t>https://podminky.urs.cz/item/CS_URS_2024_02/151101212</t>
  </si>
  <si>
    <t>69,71</t>
  </si>
  <si>
    <t>16</t>
  </si>
  <si>
    <t>151101302</t>
  </si>
  <si>
    <t>Zřízení rozepření stěn při pažení příložném hl přes 4 do 8 m</t>
  </si>
  <si>
    <t>-1234814119</t>
  </si>
  <si>
    <t>Zřízení rozepření zapažených stěn výkopů s potřebným přepažováním při pažení příložném, hloubky přes 4 do 8 m</t>
  </si>
  <si>
    <t>https://podminky.urs.cz/item/CS_URS_2024_02/151101302</t>
  </si>
  <si>
    <t>10,11*1,7+9,92*1,7+10,08*1,7+9,02*1,7</t>
  </si>
  <si>
    <t>17</t>
  </si>
  <si>
    <t>151101312</t>
  </si>
  <si>
    <t>Odstranění rozepření stěn při pažení příložném hl přes 4 do 8 m</t>
  </si>
  <si>
    <t>-690662419</t>
  </si>
  <si>
    <t>Odstranění rozepření stěn výkopů s uložením materiálu na vzdálenost do 3 m od okraje výkopu pažení příložného, hloubky přes 4 do 8 m</t>
  </si>
  <si>
    <t>https://podminky.urs.cz/item/CS_URS_2024_02/151101312</t>
  </si>
  <si>
    <t>66,521</t>
  </si>
  <si>
    <t>18</t>
  </si>
  <si>
    <t>167151101</t>
  </si>
  <si>
    <t>Nakládání výkopku z hornin třídy těžitelnosti I skupiny 1 až 3 do 100 m3</t>
  </si>
  <si>
    <t>1159157838</t>
  </si>
  <si>
    <t>Nakládání, skládání a překládání neulehlého výkopku nebo sypaniny strojně nakládání, množství do 100 m3, z horniny třídy těžitelnosti I, skupiny 1 až 3</t>
  </si>
  <si>
    <t>https://podminky.urs.cz/item/CS_URS_2024_02/167151101</t>
  </si>
  <si>
    <t>19</t>
  </si>
  <si>
    <t>174151101</t>
  </si>
  <si>
    <t>Zásyp jam, šachet rýh nebo kolem objektů sypaninou se zhutněním</t>
  </si>
  <si>
    <t>880857320</t>
  </si>
  <si>
    <t>Zásyp sypaninou z jakékoliv horniny strojně s uložením výkopku ve vrstvách se zhutněním jam, šachet, rýh nebo kolem objektů v těchto vykopávkách</t>
  </si>
  <si>
    <t>https://podminky.urs.cz/item/CS_URS_2024_02/174151101</t>
  </si>
  <si>
    <t>65,794</t>
  </si>
  <si>
    <t>20</t>
  </si>
  <si>
    <t>182151111</t>
  </si>
  <si>
    <t>Svahování v zářezech v hornině třídy těžitelnosti I skupiny 1 až 3 strojně</t>
  </si>
  <si>
    <t>-592985047</t>
  </si>
  <si>
    <t>Svahování trvalých svahů do projektovaných profilů strojně s potřebným přemístěním výkopku při svahování v zářezech v hornině třídy těžitelnosti I, skupiny 1 až 3</t>
  </si>
  <si>
    <t>https://podminky.urs.cz/item/CS_URS_2024_02/182151111</t>
  </si>
  <si>
    <t>89,904</t>
  </si>
  <si>
    <t>182111111</t>
  </si>
  <si>
    <t>Zpevnění svahu tkaninou nebo rohoží na svahu sklonu přes 1:2 do 1:1</t>
  </si>
  <si>
    <t>2013326704</t>
  </si>
  <si>
    <t>https://podminky.urs.cz/item/CS_URS_2024_02/182111111</t>
  </si>
  <si>
    <t>Poznámka k položce:_x000d_
-včetně kotvení</t>
  </si>
  <si>
    <t>(3,66+2,07)*7,3</t>
  </si>
  <si>
    <t>(2,83+1,5+2,08)*7,5</t>
  </si>
  <si>
    <t>22</t>
  </si>
  <si>
    <t>M</t>
  </si>
  <si>
    <t>61894012</t>
  </si>
  <si>
    <t>síť protierozní z kokosových vláken 400g/m2</t>
  </si>
  <si>
    <t>1023621816</t>
  </si>
  <si>
    <t>Poznámka k položce:_x000d_
kokosová rohož protierozní 400g/m2 s integrovaným semenem</t>
  </si>
  <si>
    <t>89,904*1,1 'Přepočtené koeficientem množství</t>
  </si>
  <si>
    <t>23</t>
  </si>
  <si>
    <t>182303113</t>
  </si>
  <si>
    <t>Doplnění zeminy nebo substrátu na travnatých plochách tl do 50 mm rovina ve svahu přes 1:2 do 1:1</t>
  </si>
  <si>
    <t>177242956</t>
  </si>
  <si>
    <t>Doplnění zeminy nebo substrátu na travnatých plochách tloušťky do 50 mm na svahu přes 1:2 do 1:1</t>
  </si>
  <si>
    <t>https://podminky.urs.cz/item/CS_URS_2024_02/182303113</t>
  </si>
  <si>
    <t>24</t>
  </si>
  <si>
    <t>10371500</t>
  </si>
  <si>
    <t>substrát pro trávníky VL</t>
  </si>
  <si>
    <t>737054311</t>
  </si>
  <si>
    <t>89,904*0,051 'Přepočtené koeficientem množství</t>
  </si>
  <si>
    <t>25</t>
  </si>
  <si>
    <t>181451312</t>
  </si>
  <si>
    <t>Založení trávníku strojně v jedné operaci ve svahu přes 1:5 do 1:2</t>
  </si>
  <si>
    <t>209300136</t>
  </si>
  <si>
    <t>Založení trávníku strojně výsevem včetně utažení na ploše na svahu přes 1:5 do 1:2</t>
  </si>
  <si>
    <t>https://podminky.urs.cz/item/CS_URS_2024_02/181451312</t>
  </si>
  <si>
    <t>26</t>
  </si>
  <si>
    <t>00572474</t>
  </si>
  <si>
    <t>osivo směs travní krajinná-svahová</t>
  </si>
  <si>
    <t>kg</t>
  </si>
  <si>
    <t>2004166700</t>
  </si>
  <si>
    <t>89,904*0,025 'Přepočtené koeficientem množství</t>
  </si>
  <si>
    <t>27</t>
  </si>
  <si>
    <t>183151115</t>
  </si>
  <si>
    <t>Hloubení jam pro výsadbu dřevin strojně v rovině nebo ve svahu do 1:5 obj jamky přes 0,7 do 1,1 m3</t>
  </si>
  <si>
    <t>1078825957</t>
  </si>
  <si>
    <t>Hloubení jam pro výsadbu dřevin strojně v rovině nebo ve svahu do 1:5, objem přes 0,70 do 1,10 m3</t>
  </si>
  <si>
    <t>https://podminky.urs.cz/item/CS_URS_2024_02/183151115</t>
  </si>
  <si>
    <t>28</t>
  </si>
  <si>
    <t>184215412</t>
  </si>
  <si>
    <t>Zhotovení závlahové mísy dřevin D přes 0,5 do 1,0 m v rovině nebo na svahu do 1:5</t>
  </si>
  <si>
    <t>-1757807008</t>
  </si>
  <si>
    <t>Zhotovení závlahové mísy u solitérních dřevin v rovině nebo na svahu do 1:5, o průměru mísy přes 0,5 do 1 m</t>
  </si>
  <si>
    <t>https://podminky.urs.cz/item/CS_URS_2024_02/184215412</t>
  </si>
  <si>
    <t>1*4</t>
  </si>
  <si>
    <t>29</t>
  </si>
  <si>
    <t>58343930</t>
  </si>
  <si>
    <t>kamenivo drcené hrubé frakce 16/32</t>
  </si>
  <si>
    <t>t</t>
  </si>
  <si>
    <t>-372941042</t>
  </si>
  <si>
    <t>0,3*2*4</t>
  </si>
  <si>
    <t>30</t>
  </si>
  <si>
    <t>184102114</t>
  </si>
  <si>
    <t>Výsadba dřeviny s balem D přes 0,4 do 0,5 m do jamky se zalitím v rovině a svahu do 1:5</t>
  </si>
  <si>
    <t>-735414940</t>
  </si>
  <si>
    <t>Výsadba dřeviny s balem do předem vyhloubené jamky se zalitím v rovině nebo na svahu do 1:5, při průměru balu přes 400 do 500 mm</t>
  </si>
  <si>
    <t>https://podminky.urs.cz/item/CS_URS_2024_02/184102114</t>
  </si>
  <si>
    <t>31</t>
  </si>
  <si>
    <t>02650483-01</t>
  </si>
  <si>
    <t xml:space="preserve">vrba bílá převislá / Salix alba Tristis  / 270-300  cm</t>
  </si>
  <si>
    <t>-1888693975</t>
  </si>
  <si>
    <t>32</t>
  </si>
  <si>
    <t>184215132</t>
  </si>
  <si>
    <t>Ukotvení kmene dřevin v rovině nebo na svahu do 1:5 třemi kůly D do 0,1 m dl přes 1 do 2 m</t>
  </si>
  <si>
    <t>1203604443</t>
  </si>
  <si>
    <t>Ukotvení dřeviny kůly v rovině nebo na svahu do 1:5 třemi kůly, délky přes 1 do 2 m</t>
  </si>
  <si>
    <t>https://podminky.urs.cz/item/CS_URS_2024_02/184215132</t>
  </si>
  <si>
    <t>33</t>
  </si>
  <si>
    <t>60591253</t>
  </si>
  <si>
    <t>kůl vyvazovací dřevěný impregnovaný D 8cm dl 2m</t>
  </si>
  <si>
    <t>1414415152</t>
  </si>
  <si>
    <t>4*3 'Přepočtené koeficientem množství</t>
  </si>
  <si>
    <t>34</t>
  </si>
  <si>
    <t>184813121</t>
  </si>
  <si>
    <t>Ochrana dřevin před okusem ručně pletivem v rovině a svahu do 1:5</t>
  </si>
  <si>
    <t>1592741841</t>
  </si>
  <si>
    <t>Ochrana dřevin před okusem zvěří ručně v rovině nebo ve svahu do 1:5, pletivem, výšky do 2 m</t>
  </si>
  <si>
    <t>https://podminky.urs.cz/item/CS_URS_2024_02/184813121</t>
  </si>
  <si>
    <t>35</t>
  </si>
  <si>
    <t>184801121</t>
  </si>
  <si>
    <t>Ošetřování vysazených dřevin solitérních v rovině a svahu do 1:5</t>
  </si>
  <si>
    <t>-1244849357</t>
  </si>
  <si>
    <t>Ošetření vysazených dřevin solitérních v rovině nebo na svahu do 1:5</t>
  </si>
  <si>
    <t>https://podminky.urs.cz/item/CS_URS_2024_02/184801121</t>
  </si>
  <si>
    <t>36</t>
  </si>
  <si>
    <t>184806112</t>
  </si>
  <si>
    <t>Řez stromů netrnitých průklestem D koruny přes 2 do 4 m</t>
  </si>
  <si>
    <t>1893692153</t>
  </si>
  <si>
    <t>Řez stromů, keřů nebo růží průklestem stromů netrnitých, o průměru koruny přes 2 do 4 m</t>
  </si>
  <si>
    <t>https://podminky.urs.cz/item/CS_URS_2024_02/184806112</t>
  </si>
  <si>
    <t>37</t>
  </si>
  <si>
    <t>185802114</t>
  </si>
  <si>
    <t>Hnojení půdy umělým hnojivem k jednotlivým rostlinám v rovině a svahu do 1:5</t>
  </si>
  <si>
    <t>623936655</t>
  </si>
  <si>
    <t>Hnojení půdy nebo trávníku v rovině nebo na svahu do 1:5 umělým hnojivem s rozdělením k jednotlivým rostlinám</t>
  </si>
  <si>
    <t>https://podminky.urs.cz/item/CS_URS_2024_02/185802114</t>
  </si>
  <si>
    <t>4*0,25/1000</t>
  </si>
  <si>
    <t>38</t>
  </si>
  <si>
    <t>25191155</t>
  </si>
  <si>
    <t>hnojivo průmyslové</t>
  </si>
  <si>
    <t>-2147042866</t>
  </si>
  <si>
    <t>0,001*1000 'Přepočtené koeficientem množství</t>
  </si>
  <si>
    <t>39</t>
  </si>
  <si>
    <t>184801122-01</t>
  </si>
  <si>
    <t>Následná péče o vysazené dřeviny</t>
  </si>
  <si>
    <t>280065574</t>
  </si>
  <si>
    <t>Poznámka k položce:_x000d_
Následná péče o vysazené dřeviny - péče po dobu min. 2 let. Zálivka v době vegetace (2x měsíčně, v době sucha 4x měsíčně), výchovný řez, v případě úhynu dřeviny náhradní výsadba._x000d_
- 4 ks dřeviny - vrby bílé převislé</t>
  </si>
  <si>
    <t>40</t>
  </si>
  <si>
    <t>171201231-01</t>
  </si>
  <si>
    <t>Likvidace přebytečného výkopku zeminy dle platné legislativy</t>
  </si>
  <si>
    <t>-1704263172</t>
  </si>
  <si>
    <t xml:space="preserve">Likvidace přebytečného výkopku zeminy dle platné legislativy
</t>
  </si>
  <si>
    <t>Poznámka k položce:_x000d_
-likvidace přebytečného výkopku zeminy dle platné legislativy_x000d_
-přesun do finálního místa likvidace (doprava, poplatek za uložení, případné požadované lab. rozbory apod._x000d_
-předpokládané zatřízení dle Katalogu odpadů pod kódem 17 05 04_x000d_
-předpokládané množství zeminy = 161,021 m3</t>
  </si>
  <si>
    <t>Zakládání</t>
  </si>
  <si>
    <t>41</t>
  </si>
  <si>
    <t>273322511</t>
  </si>
  <si>
    <t>Základové desky ze ŽB se zvýšenými nároky na prostředí tř. C 25/30</t>
  </si>
  <si>
    <t>1788761040</t>
  </si>
  <si>
    <t>Základy z betonu železového (bez výztuže) desky z betonu se zvýšenými nároky na prostředí tř. C 25/30</t>
  </si>
  <si>
    <t>https://podminky.urs.cz/item/CS_URS_2024_02/273322511</t>
  </si>
  <si>
    <t>1,51*0,8+0,8*1,66 "podkladní beton C25/30-XA2"</t>
  </si>
  <si>
    <t>42</t>
  </si>
  <si>
    <t>270210233</t>
  </si>
  <si>
    <t>Zdivo základové z lomového kamene rubové se zatřením spár na maltu MC 25</t>
  </si>
  <si>
    <t>-1977594703</t>
  </si>
  <si>
    <t>Zdivo základové z lomového kamene na hloubku do 5 m, v prostoru zapaženém nebo nezapaženém s odstraněním napadávky, bez úpravy povrchu základové spáry, s dodáním všech hmot rubové z lomového kamene lomařsky upraveného, jednostranně lícované, tl. od 250 do 450 mm se zatřením spár, na maltu cementovou MC 25</t>
  </si>
  <si>
    <t>https://podminky.urs.cz/item/CS_URS_2024_02/270210233</t>
  </si>
  <si>
    <t>Poznámka k položce:_x000d_
-konstrukce stabilizačních prahů_x000d_
-sprárování provedeno MC25 s přísadou plastifikátoru_x000d_
-v rámci dna provedeno miskovité zahloubení viz výkresová část PD</t>
  </si>
  <si>
    <t>16,57*0,6+17,76*0,6</t>
  </si>
  <si>
    <t>Vodorovné konstrukce</t>
  </si>
  <si>
    <t>43</t>
  </si>
  <si>
    <t>451571111</t>
  </si>
  <si>
    <t>Lože pod dlažby ze štěrkopísku vrstva tl do 100 mm</t>
  </si>
  <si>
    <t>-1534982361</t>
  </si>
  <si>
    <t>Lože pod dlažby ze štěrkopísků, tl. vrstvy do 100 mm</t>
  </si>
  <si>
    <t>https://podminky.urs.cz/item/CS_URS_2024_02/451571111</t>
  </si>
  <si>
    <t>Poznámka k položce:_x000d_
-podkladní lože pro opevnění dna, fr.0-4 mm</t>
  </si>
  <si>
    <t>105</t>
  </si>
  <si>
    <t>44</t>
  </si>
  <si>
    <t>451571112</t>
  </si>
  <si>
    <t>Lože pod dlažby ze štěrkopísku vrstva tl přes 100 do 150 mm</t>
  </si>
  <si>
    <t>-733417481</t>
  </si>
  <si>
    <t>Lože pod dlažby ze štěrkopísků, tl. vrstvy přes 100 do 150 mm</t>
  </si>
  <si>
    <t>https://podminky.urs.cz/item/CS_URS_2024_02/451571112</t>
  </si>
  <si>
    <t>Poznámka k položce:_x000d_
-podkladní lože pro opevnění paty a svahu, fr.0-4 mm</t>
  </si>
  <si>
    <t>(3,14+3,47)*7,3</t>
  </si>
  <si>
    <t>(3,15+3,3)*7,5</t>
  </si>
  <si>
    <t>45</t>
  </si>
  <si>
    <t>463212111</t>
  </si>
  <si>
    <t>Rovnanina z lomového kamene upraveného s vyklínováním spár úlomky kamene</t>
  </si>
  <si>
    <t>-146746730</t>
  </si>
  <si>
    <t>Rovnanina z lomového kamene upraveného, tříděného jakékoliv tloušťky rovnaniny s vyklínováním spár a dutin úlomky kamene</t>
  </si>
  <si>
    <t>https://podminky.urs.cz/item/CS_URS_2024_02/463212111</t>
  </si>
  <si>
    <t>Poznámka k položce:_x000d_
-rozsah prací viz výkresová část PD</t>
  </si>
  <si>
    <t>105*0,35 "opevnění dna"</t>
  </si>
  <si>
    <t>3,44*7,3 "opevnění svahů a paty svahů před mostem ve směru toku"</t>
  </si>
  <si>
    <t>3,34*7,5 "opevnění svahů a paty svahů za mostem ve směru toku"</t>
  </si>
  <si>
    <t>46</t>
  </si>
  <si>
    <t>463212191</t>
  </si>
  <si>
    <t>Příplatek za vypracováni líce rovnaniny</t>
  </si>
  <si>
    <t>575166163</t>
  </si>
  <si>
    <t>Rovnanina z lomového kamene upraveného, tříděného Příplatek k cenám za vypracování líce</t>
  </si>
  <si>
    <t>https://podminky.urs.cz/item/CS_URS_2024_02/463212191</t>
  </si>
  <si>
    <t>(1,9+2,45)*7,3</t>
  </si>
  <si>
    <t>(1,95+2,19)*7,5</t>
  </si>
  <si>
    <t>47</t>
  </si>
  <si>
    <t>464511122-01</t>
  </si>
  <si>
    <t>Pohoz z kamene záhozového hmotnosti do 200 kg z terénu</t>
  </si>
  <si>
    <t>-1130034001</t>
  </si>
  <si>
    <t>Pohoz dna nebo svahů jakékoliv tloušťky z kamene záhozového z terénu, hmotnosti jednotlivých kamenů do 200 kg</t>
  </si>
  <si>
    <t>Poznámka k položce:_x000d_
-kamenný zához z kamene do 200 kg s urovnáním (porovnáním) líce a proštěrkováním - opevnění dna a svahů u stabilizačních prahů</t>
  </si>
  <si>
    <t>((1,24*7)+(1,19*9,5))*1,3</t>
  </si>
  <si>
    <t>48</t>
  </si>
  <si>
    <t>457971122</t>
  </si>
  <si>
    <t>Zřízení vrstvy z geotextilie o sklonu přes 10° do 35° š přes 3 do 7,5 m</t>
  </si>
  <si>
    <t>1030148764</t>
  </si>
  <si>
    <t>Zřízení vrstvy z geotextilie s přesahem bez připevnění k podkladu, s potřebným dočasným zatěžováním včetně zakotvení okraje o sklonu přes 10° do 35°, šířky geotextilie přes 3 do 7,5 m</t>
  </si>
  <si>
    <t>https://podminky.urs.cz/item/CS_URS_2024_02/457971122</t>
  </si>
  <si>
    <t>(3,79+4,11)*7,3</t>
  </si>
  <si>
    <t>(3,80+3,94)*7,5</t>
  </si>
  <si>
    <t>49</t>
  </si>
  <si>
    <t>69311199</t>
  </si>
  <si>
    <t>geotextilie netkaná separační, ochranná, filtrační, drenážní PES(70%)+PP(30%) 300g/m2</t>
  </si>
  <si>
    <t>-1901472067</t>
  </si>
  <si>
    <t>115,72*1,08 'Přepočtené koeficientem množství</t>
  </si>
  <si>
    <t>50</t>
  </si>
  <si>
    <t>457979122</t>
  </si>
  <si>
    <t>Příplatek za připevnění geotextilie k podkladu o sklonu přes 10° do 35° 8 skob na 10 m2</t>
  </si>
  <si>
    <t>-883698883</t>
  </si>
  <si>
    <t>Zřízení vrstvy z geotextilie s přesahem Příplatek k cenám za připevnění geotextilie k podkladu ocelovými skobami z betonářské oceli o sklonu přes 10° do 35°, při počtu skob na 10 m2 plochy přes 4 do 8 ks</t>
  </si>
  <si>
    <t>https://podminky.urs.cz/item/CS_URS_2024_02/457979122</t>
  </si>
  <si>
    <t>115,72</t>
  </si>
  <si>
    <t>Úpravy povrchů, podlahy a osazování výplní</t>
  </si>
  <si>
    <t>51</t>
  </si>
  <si>
    <t>632902221</t>
  </si>
  <si>
    <t>Příprava zatvrdlého povrchu betonových mazanin pro cementový potěr spojovacím můstkem</t>
  </si>
  <si>
    <t>-67737667</t>
  </si>
  <si>
    <t>Příprava zatvrdlého povrchu betonových mazanin pro cementový potěr spojovacím (adhezním) můstkem</t>
  </si>
  <si>
    <t>https://podminky.urs.cz/item/CS_URS_2024_02/632902221</t>
  </si>
  <si>
    <t>2*(0,625+0,150)*3,6</t>
  </si>
  <si>
    <t>52</t>
  </si>
  <si>
    <t>631361821</t>
  </si>
  <si>
    <t>Výztuž mazanin betonářskou ocelí 10 505</t>
  </si>
  <si>
    <t>1795471103</t>
  </si>
  <si>
    <t>Výztuž mazanin 10 505 (R) nebo BSt 500</t>
  </si>
  <si>
    <t>https://podminky.urs.cz/item/CS_URS_2024_02/631361821</t>
  </si>
  <si>
    <t>(24*0,15*1,05*0,4)/1000</t>
  </si>
  <si>
    <t>53</t>
  </si>
  <si>
    <t>631362021</t>
  </si>
  <si>
    <t>Výztuž mazanin svařovanými sítěmi Kari</t>
  </si>
  <si>
    <t>1420614673</t>
  </si>
  <si>
    <t>Výztuž mazanin ze svařovaných sítí z drátů typu KARI</t>
  </si>
  <si>
    <t>https://podminky.urs.cz/item/CS_URS_2024_02/631362021</t>
  </si>
  <si>
    <t>(2*(3,6*0,775)*4,44*1,05)/1000</t>
  </si>
  <si>
    <t>54</t>
  </si>
  <si>
    <t>631351101</t>
  </si>
  <si>
    <t>Zřízení bednění rýh a hran v podlahách</t>
  </si>
  <si>
    <t>449166064</t>
  </si>
  <si>
    <t>Bednění v podlahách rýh a hran zřízení</t>
  </si>
  <si>
    <t>https://podminky.urs.cz/item/CS_URS_2024_02/631351101</t>
  </si>
  <si>
    <t>2*0,075*3,6+4*0,07</t>
  </si>
  <si>
    <t>55</t>
  </si>
  <si>
    <t>631311224-01</t>
  </si>
  <si>
    <t>Mazanina tl přes 75 do 150 mm z betonu prostého se zvýšenými nároky na prostředí tř. C 25/30</t>
  </si>
  <si>
    <t>1235416361</t>
  </si>
  <si>
    <t>Mazanina z betonu prostého se zvýšenými nároky na prostředí tl. přes 75 do 150 mm tř. C 25/30</t>
  </si>
  <si>
    <t>2*0,07*3,6</t>
  </si>
  <si>
    <t>56</t>
  </si>
  <si>
    <t>631319012-01</t>
  </si>
  <si>
    <t>Příplatek k mazanině tl přes 75 do 150 mm za přehlazení povrchu</t>
  </si>
  <si>
    <t>1213448053</t>
  </si>
  <si>
    <t>Příplatek k cenám mazanin za úpravu povrchu mazaniny přehlazením, mazanina tl. přes 75 do 150 mm</t>
  </si>
  <si>
    <t>Poznámka k položce:_x000d_
-provedení textury "obkladový kámen"</t>
  </si>
  <si>
    <t>0,504</t>
  </si>
  <si>
    <t>57</t>
  </si>
  <si>
    <t>631319196-01</t>
  </si>
  <si>
    <t>Příplatek k mazanině tl přes 75 do 150 mm za plochu do 5 m2</t>
  </si>
  <si>
    <t>1232813764</t>
  </si>
  <si>
    <t>Příplatek k cenám mazanin za malou plochu do 5 m2 jednotlivě mazanina tl. přes 75 do 150 mm</t>
  </si>
  <si>
    <t>58</t>
  </si>
  <si>
    <t>631351102</t>
  </si>
  <si>
    <t>Odstranění bednění rýh a hran v podlahách</t>
  </si>
  <si>
    <t>-1681871057</t>
  </si>
  <si>
    <t>Bednění v podlahách rýh a hran odstranění</t>
  </si>
  <si>
    <t>https://podminky.urs.cz/item/CS_URS_2024_02/631351102</t>
  </si>
  <si>
    <t>0,82</t>
  </si>
  <si>
    <t>Ostatní konstrukce a práce, bourání</t>
  </si>
  <si>
    <t>59</t>
  </si>
  <si>
    <t>985131111</t>
  </si>
  <si>
    <t>Očištění ploch stěn, rubu kleneb a podlah tlakovou vodou</t>
  </si>
  <si>
    <t>-1155144754</t>
  </si>
  <si>
    <t>https://podminky.urs.cz/item/CS_URS_2024_02/985131111</t>
  </si>
  <si>
    <t>60</t>
  </si>
  <si>
    <t>953961112-01</t>
  </si>
  <si>
    <t>Kotva chemickým tmelem M 10 hl 150 mm do betonu, ŽB nebo kamene s vyvrtáním otvoru</t>
  </si>
  <si>
    <t>1571900216</t>
  </si>
  <si>
    <t>Kotva chemická s vyvrtáním otvoru do betonu, železobetonu nebo tvrdého kamene tmel, velikost M 10, hloubka 90 mm</t>
  </si>
  <si>
    <t>2*12</t>
  </si>
  <si>
    <t>998</t>
  </si>
  <si>
    <t>Přesun hmot</t>
  </si>
  <si>
    <t>61</t>
  </si>
  <si>
    <t>998231311</t>
  </si>
  <si>
    <t>Přesun hmot pro sadovnické a krajinářské úpravy vodorovně do 5000 m</t>
  </si>
  <si>
    <t>1915814412</t>
  </si>
  <si>
    <t>Přesun hmot pro sadovnické a krajinářské úpravy strojně dopravní vzdálenost do 5000 m</t>
  </si>
  <si>
    <t>https://podminky.urs.cz/item/CS_URS_2024_02/998231311</t>
  </si>
  <si>
    <t>62</t>
  </si>
  <si>
    <t>998332011</t>
  </si>
  <si>
    <t>Přesun hmot pro úpravy vodních toků a kanály</t>
  </si>
  <si>
    <t>-1643741249</t>
  </si>
  <si>
    <t>Přesun hmot pro úpravy vodních toků a kanály, hráze rybníků apod. dopravní vzdálenost do 500 m</t>
  </si>
  <si>
    <t>https://podminky.urs.cz/item/CS_URS_2024_02/998332011</t>
  </si>
  <si>
    <t>362-13</t>
  </si>
  <si>
    <t>VRN - Vedlejší a ostatní rozpočtové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</si>
  <si>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</si>
  <si>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</si>
  <si>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</si>
  <si>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</si>
  <si>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</si>
  <si>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VRN6 - Územní vlivy</t>
  </si>
  <si>
    <t>Vedlejší rozpočtové náklady</t>
  </si>
  <si>
    <t>VRN1</t>
  </si>
  <si>
    <t>Průzkumné, geodetické a projektové práce</t>
  </si>
  <si>
    <t>012203000-1</t>
  </si>
  <si>
    <t>Geodetické práce při provádění stavby</t>
  </si>
  <si>
    <t>1024</t>
  </si>
  <si>
    <t>2069465814</t>
  </si>
  <si>
    <t>Poznámka k položce:_x000d_
Zajištění veškerých geodetických prací souvisejících s realizací díla._x000d_
Vytyčení stavby (případně pozemků nebo provedení jiných geodetických prací) odborně způsobilou osobou v oboru zeměměřičství a geodetické práce v průběhu realizace stavby.</t>
  </si>
  <si>
    <t>012303000-1</t>
  </si>
  <si>
    <t>Geodetické práce po výstavbě</t>
  </si>
  <si>
    <t>-583532250</t>
  </si>
  <si>
    <t>Poznámka k položce:_x000d_
Zaměření skutečného stavu po dokončení realizace._x000d_
Geodetické zaměření skutečného provedení vybudovaného díla zpracované v tištěné a elektronické podobě odpovědným geodetem zhotovitele ve 3 vyhotoveních včetně ověření dle zákona č. 200/1994 Sb., o zeměměřičství.</t>
  </si>
  <si>
    <t>013254000-1</t>
  </si>
  <si>
    <t>Dokumentace skutečného provedení stavby</t>
  </si>
  <si>
    <t>-213409341</t>
  </si>
  <si>
    <t xml:space="preserve">Poznámka k položce:_x000d_
Zpracování a předání dokumentace skutečného provedení stavby objednateli, pořízení fotodokumentace stavby - zpracování a předání dokumentace skutečného provedení stavby objednateli (3 paré tištěné + 1 paré elektronická forma+1x původní situace s překryvem zaměřeného skutečného stavu).  Pořízení fotodokumentace z celého průběhu stavby včetně stavebních a konstrukčních detailů v rozlišení a kvalitě pro tisk</t>
  </si>
  <si>
    <t>013274000-1</t>
  </si>
  <si>
    <t>Pasportizace objektu před započetím prací</t>
  </si>
  <si>
    <t>287206988</t>
  </si>
  <si>
    <t>Poznámka k položce:_x000d_
Provedení pasportizace stávajících nemovitostí včetně pozemků a jejich příslušenství, zajištění fotodokumentace stávajícího stavu pozemních komunikací před započetím stavebních prací.</t>
  </si>
  <si>
    <t>VRN2</t>
  </si>
  <si>
    <t>Příprava staveniště</t>
  </si>
  <si>
    <t>021103000-1</t>
  </si>
  <si>
    <t>Zabezpečení přírodních hodnot na místě - ochrana dřevin</t>
  </si>
  <si>
    <t>-1538239535</t>
  </si>
  <si>
    <t>Poznámka k položce:_x000d_
Ochrana dřevin se předpokládá dočasným prkenným bedněním. V případě průběžně přemísťované ochrany je uvažováno se 2 kusy kmenů dřevin viz výkresová část PD. V ceně je kompletní dodávka, montáž a demontáž ochrany kmenů a náběhů. Stromy budou nejprve obaleny geotextilií nebo jinou tkaninou a následně bude zřízeno po celém obvodu kmene obednění kmene a kořenových náběhů prkny min. tl. 25 mm na výšku min. 2,5 m (dle zavětvení a místních podmínek). Uchycení bude provedeno ovázáním např. drátem, provazem případně jiným způsobem nepoškozující kmen. V případě jiného variantního řešení musí být postupováno dle příslušné normy ČSN 83 9061. Ochrana dřevin je dále řešena v rámci zprávy AB.</t>
  </si>
  <si>
    <t>024002000-1</t>
  </si>
  <si>
    <t>Přestěhování lidí, zvířat - transfer chráněných živočichů a slovení rybí osádky</t>
  </si>
  <si>
    <t>2041450638</t>
  </si>
  <si>
    <t xml:space="preserve">Poznámka k položce:_x000d_
Zajištění transferu chráněných živočichů viz zpráva AB (v případě jejich výskytu) a slovení rybí osádky v rámci dané části toku dle etap._x000d_
_x000d_
</t>
  </si>
  <si>
    <t>VRN3</t>
  </si>
  <si>
    <t>Zařízení staveniště</t>
  </si>
  <si>
    <t>030001000-1</t>
  </si>
  <si>
    <t>692224826</t>
  </si>
  <si>
    <t>Zařízení staveniště včetně všech nákladů spojených s jeho zřízením, provozem, zabezpečením a likvidací - zřízení a propojení potřebných ploch pro zařízení staveniště, skládky materiálu, mezideponie, oplocení včetně úhrady poplatků a úpravy povrchu po likvidaci staveniště.</t>
  </si>
  <si>
    <t>Poznámka k položce:_x000d_
"v adekvátním rozsahu"_x000d_
_x000d_
předpoklad činností v rámci zařízení staveniště:_x000d_
-zajištění místnosti pro TDI v ZS vč. jejího vybavení_x000d_
-zajištění ohlášení všech staveb zařízení staveniště dle §104 odst. 2 zákona č. 183/2006 Sb._x000d_
-zajištění oplocení prostoru ZS, jeho napojení na inž. sítě_x000d_
-zajištění následné likvidace všech objektů ZS včetně připojení na sítě_x000d_
-zajištění zřízení a odstranění dočasných komunikací, sjezdů a nájezdů pro realizaci stavby_x000d_
-zajištění ostrahy stavby a staveniště po dobu realizace stavby_x000d_
-zajištění podmínek pro použití přístupových komunikací dotčených stavbou s příslušnými vlastníky či správci a zajištění jejich splnění_x000d_
-zřízení čistících zón před výjezdem z obvodu staveniště_x000d_
-provedení takových opatření, aby plochy obvodu staveniště nebyly znečištěny ropnými látkami a jinými podobnými produkty_x000d_
-provedení takových opatření, aby nebyly překročeny limity prašnosti a hlučnosti dané obecně závaznou vyhláškou_x000d_
-zajištění péče o nepředané objekty a konstrukce stavby a jejich ošetřování_x000d_
-zajištění ochrany veškeré zeleně v prostoru staveniště a v jeho bezprostřední blízkosti pro poškození během realizace stavby_x000d_
-zajištění obnovy ploch v případě jejich poškození</t>
  </si>
  <si>
    <t>031002000-1</t>
  </si>
  <si>
    <t>Související práce pro zařízení staveniště - inženýrské sítě</t>
  </si>
  <si>
    <t>-285599041</t>
  </si>
  <si>
    <t xml:space="preserve">Poznámka k položce:_x000d_
Zajištění všech nezbytných opatření, jimiž bude předejito porušení jakékoliv IS během výstavby, aktualizaci vyjádření k existenci sítí, jejich vytyčení, označení a ochrana stávajících IS a zařízení v obvodu staveniště. Doklady o vytyčení, včetně zaměření, budou před zahájením stavebníh prací předány objednateli v tištěné, příp. digitální formě. Dále respektování ochranných pásem IS dle příslušných norem a vyhlášek a údajů majetkových správců, provedení potřebných přeložek podzemních a nadzemních sítí, jejich ochranu a zajištění, potřebného vypínání vzdušných el. vedení při práci pod nimi, zajištění výluk a náhradního zásobování, související s realizací a propojením IS,úhrada poplatků za připojení el. vedení na náhradní síť, zajištění kopaných ověřovacích sond apod._x000d_
- jedná se zejména o zajištění kabelového vedení  veřejného osvětlení</t>
  </si>
  <si>
    <t>039203000-1</t>
  </si>
  <si>
    <t>Úprava terénu po dokončení realizace stavby (obnova ploch)</t>
  </si>
  <si>
    <t>661433661</t>
  </si>
  <si>
    <t>Poznámka k položce:_x000d_
Úprava - uvedení do půdního stavu nezpevněných a zpevněných ploch využívaných v rámci realizace stavby._x000d_
Rozsah předpokládaných obnov ploch je uveden v rámci technické zprávy AB._x000d_
Předpoklad záboru plochy = 575,00 m2_x000d_
-urovnání terénu s případným doplněním ornice, ohumusování, osetí travním semenem, zalití včetně přesunu, dopravy a dodání potřebného materiálu_x000d_
-v případě oprav zpevněných ploch dle požadavků jejich vlastníků</t>
  </si>
  <si>
    <t>VRN4</t>
  </si>
  <si>
    <t>Inženýrská činnost</t>
  </si>
  <si>
    <t>041002000-1</t>
  </si>
  <si>
    <t>Dozory - biologický dozor</t>
  </si>
  <si>
    <t>739856059</t>
  </si>
  <si>
    <t>Poznámka k položce:_x000d_
Biologický dozor - zajištění biologického dozoru pro dobu provádění prací. Přítomnost odborně způsobilého pracovníka na stavbě alespoň 1x týdně v době provádění prací. V případě nálezu ZCHŽ zajištění jejich transferu.</t>
  </si>
  <si>
    <t>042503000-1</t>
  </si>
  <si>
    <t>Plán BOZP na staveništi - vyhotovení či aktualizace</t>
  </si>
  <si>
    <t>739986213</t>
  </si>
  <si>
    <t>Poznámka k položce:_x000d_
Vyhotovení či aktualizace plánu BOZP - a následné zajištění plnění povinností vyplývajících ze zák. č. 309/2006 Sb. a nařízení vlády č. 591/2006 Sb., v platném znění_x000d_
"v adekvátním rozsahu"</t>
  </si>
  <si>
    <t>042903000-1</t>
  </si>
  <si>
    <t>Ostatní posudky - vyhotovení či aktualizace povodňového plánu a zajištění opatření z něj vyplývajících</t>
  </si>
  <si>
    <t>1783248492</t>
  </si>
  <si>
    <t>Poznámka k položce:_x000d_
"v adekvátním rozsahu"</t>
  </si>
  <si>
    <t>042903000-2</t>
  </si>
  <si>
    <t>Ostatní posudky - vyhotovení či aktualizace havarijního plánu a zajištění opatření z něj vyplývajících</t>
  </si>
  <si>
    <t>1606719082</t>
  </si>
  <si>
    <t>049002000-1</t>
  </si>
  <si>
    <t>Zajištění fotodokumentace veškerých konstrukcí, které budou v průběhu výstavby skryty nebo zakryty</t>
  </si>
  <si>
    <t>-1088240955</t>
  </si>
  <si>
    <t>049002000-2</t>
  </si>
  <si>
    <t>Ostatní inženýrská činnost - protokolární předání stavbou dotčených pozemků a komunikací, uvedených do původního stavu, zpět jejich vlastníkům</t>
  </si>
  <si>
    <t>1916953352</t>
  </si>
  <si>
    <t>Poznámka k položce:_x000d_
Pasportizace objektu po provedení prací a protokolární předání stavbou dotčených pozemků a komunikací, uvedených do původního stavu, zpět jejich vlastníkům.</t>
  </si>
  <si>
    <t>049002000-3</t>
  </si>
  <si>
    <t>Zajištění umístění štítku o povolení stavby (příp. stejnopisu oznámení o zahájení stavebních prací oblastnímu inspektorátu práce) na viditelném místě u vstupu na staveniště</t>
  </si>
  <si>
    <t>491138822</t>
  </si>
  <si>
    <t>VRN6</t>
  </si>
  <si>
    <t>Územní vlivy</t>
  </si>
  <si>
    <t>062503000-1</t>
  </si>
  <si>
    <t>Zajištění zřízení a odstranění dočasných komunikací, sjezdů, nájezdů a přejezdů pro realizaci</t>
  </si>
  <si>
    <t>-369828818</t>
  </si>
  <si>
    <t xml:space="preserve">Poznámka k položce:_x000d_
- rozsah uveden ve výkresové části PD s uvedením předpokládaného umístění přístupového pera (sjezdu) k zájmové stavbě_x000d_
- zřízení/úprava přístupu pro potřeby stavby, následné uvedení dotčených ploch do stavu odpovídajícího před započetím realizace stavby (předpoklad umístění bet. panelů či hutněný lom. kámen, který bude případně následmě použit pro potřeby záhozu)_x000d_
_x000d_
_x000d_
</t>
  </si>
  <si>
    <t>063214000-1</t>
  </si>
  <si>
    <t xml:space="preserve">Čerpání průsakových vod - zajištění  čerpání průsakových vod, osazení vhodné čerpací techniky, zajištění jejího provozu a odvod čerpaných vod mimo prostor staveniště. </t>
  </si>
  <si>
    <t>-1448537650</t>
  </si>
  <si>
    <t>Poznámka k položce:_x000d_
V cenách jsou započteny i náklady na montáž a demontáž potrubí nebo hadice v délce do 20 m._x000d_
- předpokládaná doba čerpání 500h_x000d_
- předpoklad přítoku do 500 l/min_x000d_
- předpoklad pohotovosního čerpání 10 dní_x000d_
_x000d_
ZPŮSOB MĚŘENÍ_x000d_
- Doba, po kterou nejsou čerpadla v činnosti, se neoceňuje. Výjimkou je přerušení čerpání vody na dobu do 15 minut jednotlivě; toto přerušení se od doby čerpání neodečítá._x000d_
- Množství jednotek se určuje v hodinách doby, po kterou je jednotlivé čerpadlo, popř. celý soubor čerpadel v činnosti._x000d_
- Počet měrných jednotek se určí samostatně za každé čerpací místo (jámu, studnu, šachtu).</t>
  </si>
  <si>
    <t>063503000-1</t>
  </si>
  <si>
    <t>Ochrana stávajícíh staveb v prostoru stavby</t>
  </si>
  <si>
    <t>1799083249</t>
  </si>
  <si>
    <t>Poznámka k položce:_x000d_
-ochrana stávajícíh staveb v prostor stavby_x000d_
-předpoklad demontáže a zpětné montáže oplocení na levém břehu z důvodu provedení opevnění paty svahu realizace s případnou dodávkou materiálu (nová betonová patka pro plotový sloupek)_x000d_
-předpoklad demontáže sloupu osvětlení (dle domluvy s investorem)_x000d_
-v rámci vlastní stavby nesmí dojít k poškození sousedních staveb-zařízení</t>
  </si>
  <si>
    <t>063603000-1</t>
  </si>
  <si>
    <t>Zřízení provizorního přehrazení vodního toku. provizorní hrazení z vaků neplněných vhodnou zeminou, nebo zemní hrázky z lokálních zdrojů opatřené ochrannou vrstvou geotextilií a nepropustnou folií. Hrazení bude rozebíratelné a bude podle potřeb průběhu st</t>
  </si>
  <si>
    <t>-1507136934</t>
  </si>
  <si>
    <t>Zřízení provizorního přehrazení vodního toku. provizorní hrazení z vaků neplněných vhodnou zeminou, nebo zemní hrázky z lokálních zdrojů opatřené ochrannou vrstvou geotextilií a nepropustnou folií. Hrazení bude rozebíratelné a bude podle potřeb průběhu stavebních prací přemisťováno. Rozsah a způsob provizorního hrazení je specifikován v projektové dokumentaci a bude konzultován se správcem vodního toku.</t>
  </si>
  <si>
    <t>Poznámka k položce:_x000d_
- předpoklad provedení provizorních hrázek z velkoobjemových vak, na těleso hrázek tvořených naplněnými velkoobjemovými vaky, na vaky bude umístěna těsnící (jezírková) folie s ochranou spodní a horní vrstvy geotextilie, v rámci spodní hrany bude folie s ochrannými vrstvami zatažena pod stávající dno koryta toku a v patě bude provedeno přitížení výkopkem_x000d_
- předpokládaný rozsah hrázek dle etap provádění prací, viz technická zpráva AB a výkresová dokumentace_x000d_
- po ukončení realizace stavby bude zemní materiál využit na terénní úpravy, nebo odvezen k likvidaci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</si>
</sst>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7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0" xfId="0"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22" xfId="0"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2/111251201" TargetMode="External" /><Relationship Id="rId2" Type="http://schemas.openxmlformats.org/officeDocument/2006/relationships/hyperlink" Target="https://podminky.urs.cz/item/CS_URS_2024_02/112101101" TargetMode="External" /><Relationship Id="rId3" Type="http://schemas.openxmlformats.org/officeDocument/2006/relationships/hyperlink" Target="https://podminky.urs.cz/item/CS_URS_2024_02/112201133" TargetMode="External" /><Relationship Id="rId4" Type="http://schemas.openxmlformats.org/officeDocument/2006/relationships/hyperlink" Target="https://podminky.urs.cz/item/CS_URS_2024_02/184911421" TargetMode="External" /><Relationship Id="rId5" Type="http://schemas.openxmlformats.org/officeDocument/2006/relationships/hyperlink" Target="https://podminky.urs.cz/item/CS_URS_2024_02/129153201" TargetMode="External" /><Relationship Id="rId6" Type="http://schemas.openxmlformats.org/officeDocument/2006/relationships/hyperlink" Target="https://podminky.urs.cz/item/CS_URS_2024_02/127751111" TargetMode="External" /><Relationship Id="rId7" Type="http://schemas.openxmlformats.org/officeDocument/2006/relationships/hyperlink" Target="https://podminky.urs.cz/item/CS_URS_2024_02/124153100" TargetMode="External" /><Relationship Id="rId8" Type="http://schemas.openxmlformats.org/officeDocument/2006/relationships/hyperlink" Target="https://podminky.urs.cz/item/CS_URS_2024_02/131151201" TargetMode="External" /><Relationship Id="rId9" Type="http://schemas.openxmlformats.org/officeDocument/2006/relationships/hyperlink" Target="https://podminky.urs.cz/item/CS_URS_2024_02/162251102" TargetMode="External" /><Relationship Id="rId10" Type="http://schemas.openxmlformats.org/officeDocument/2006/relationships/hyperlink" Target="https://podminky.urs.cz/item/CS_URS_2024_02/171251101" TargetMode="External" /><Relationship Id="rId11" Type="http://schemas.openxmlformats.org/officeDocument/2006/relationships/hyperlink" Target="https://podminky.urs.cz/item/CS_URS_2024_02/151101202" TargetMode="External" /><Relationship Id="rId12" Type="http://schemas.openxmlformats.org/officeDocument/2006/relationships/hyperlink" Target="https://podminky.urs.cz/item/CS_URS_2024_02/151101212" TargetMode="External" /><Relationship Id="rId13" Type="http://schemas.openxmlformats.org/officeDocument/2006/relationships/hyperlink" Target="https://podminky.urs.cz/item/CS_URS_2024_02/151101302" TargetMode="External" /><Relationship Id="rId14" Type="http://schemas.openxmlformats.org/officeDocument/2006/relationships/hyperlink" Target="https://podminky.urs.cz/item/CS_URS_2024_02/151101312" TargetMode="External" /><Relationship Id="rId15" Type="http://schemas.openxmlformats.org/officeDocument/2006/relationships/hyperlink" Target="https://podminky.urs.cz/item/CS_URS_2024_02/167151101" TargetMode="External" /><Relationship Id="rId16" Type="http://schemas.openxmlformats.org/officeDocument/2006/relationships/hyperlink" Target="https://podminky.urs.cz/item/CS_URS_2024_02/174151101" TargetMode="External" /><Relationship Id="rId17" Type="http://schemas.openxmlformats.org/officeDocument/2006/relationships/hyperlink" Target="https://podminky.urs.cz/item/CS_URS_2024_02/182151111" TargetMode="External" /><Relationship Id="rId18" Type="http://schemas.openxmlformats.org/officeDocument/2006/relationships/hyperlink" Target="https://podminky.urs.cz/item/CS_URS_2024_02/182111111" TargetMode="External" /><Relationship Id="rId19" Type="http://schemas.openxmlformats.org/officeDocument/2006/relationships/hyperlink" Target="https://podminky.urs.cz/item/CS_URS_2024_02/182303113" TargetMode="External" /><Relationship Id="rId20" Type="http://schemas.openxmlformats.org/officeDocument/2006/relationships/hyperlink" Target="https://podminky.urs.cz/item/CS_URS_2024_02/181451312" TargetMode="External" /><Relationship Id="rId21" Type="http://schemas.openxmlformats.org/officeDocument/2006/relationships/hyperlink" Target="https://podminky.urs.cz/item/CS_URS_2024_02/183151115" TargetMode="External" /><Relationship Id="rId22" Type="http://schemas.openxmlformats.org/officeDocument/2006/relationships/hyperlink" Target="https://podminky.urs.cz/item/CS_URS_2024_02/184215412" TargetMode="External" /><Relationship Id="rId23" Type="http://schemas.openxmlformats.org/officeDocument/2006/relationships/hyperlink" Target="https://podminky.urs.cz/item/CS_URS_2024_02/184102114" TargetMode="External" /><Relationship Id="rId24" Type="http://schemas.openxmlformats.org/officeDocument/2006/relationships/hyperlink" Target="https://podminky.urs.cz/item/CS_URS_2024_02/184215132" TargetMode="External" /><Relationship Id="rId25" Type="http://schemas.openxmlformats.org/officeDocument/2006/relationships/hyperlink" Target="https://podminky.urs.cz/item/CS_URS_2024_02/184813121" TargetMode="External" /><Relationship Id="rId26" Type="http://schemas.openxmlformats.org/officeDocument/2006/relationships/hyperlink" Target="https://podminky.urs.cz/item/CS_URS_2024_02/184801121" TargetMode="External" /><Relationship Id="rId27" Type="http://schemas.openxmlformats.org/officeDocument/2006/relationships/hyperlink" Target="https://podminky.urs.cz/item/CS_URS_2024_02/184806112" TargetMode="External" /><Relationship Id="rId28" Type="http://schemas.openxmlformats.org/officeDocument/2006/relationships/hyperlink" Target="https://podminky.urs.cz/item/CS_URS_2024_02/185802114" TargetMode="External" /><Relationship Id="rId29" Type="http://schemas.openxmlformats.org/officeDocument/2006/relationships/hyperlink" Target="https://podminky.urs.cz/item/CS_URS_2024_02/273322511" TargetMode="External" /><Relationship Id="rId30" Type="http://schemas.openxmlformats.org/officeDocument/2006/relationships/hyperlink" Target="https://podminky.urs.cz/item/CS_URS_2024_02/270210233" TargetMode="External" /><Relationship Id="rId31" Type="http://schemas.openxmlformats.org/officeDocument/2006/relationships/hyperlink" Target="https://podminky.urs.cz/item/CS_URS_2024_02/451571111" TargetMode="External" /><Relationship Id="rId32" Type="http://schemas.openxmlformats.org/officeDocument/2006/relationships/hyperlink" Target="https://podminky.urs.cz/item/CS_URS_2024_02/451571112" TargetMode="External" /><Relationship Id="rId33" Type="http://schemas.openxmlformats.org/officeDocument/2006/relationships/hyperlink" Target="https://podminky.urs.cz/item/CS_URS_2024_02/463212111" TargetMode="External" /><Relationship Id="rId34" Type="http://schemas.openxmlformats.org/officeDocument/2006/relationships/hyperlink" Target="https://podminky.urs.cz/item/CS_URS_2024_02/463212191" TargetMode="External" /><Relationship Id="rId35" Type="http://schemas.openxmlformats.org/officeDocument/2006/relationships/hyperlink" Target="https://podminky.urs.cz/item/CS_URS_2024_02/457971122" TargetMode="External" /><Relationship Id="rId36" Type="http://schemas.openxmlformats.org/officeDocument/2006/relationships/hyperlink" Target="https://podminky.urs.cz/item/CS_URS_2024_02/457979122" TargetMode="External" /><Relationship Id="rId37" Type="http://schemas.openxmlformats.org/officeDocument/2006/relationships/hyperlink" Target="https://podminky.urs.cz/item/CS_URS_2024_02/632902221" TargetMode="External" /><Relationship Id="rId38" Type="http://schemas.openxmlformats.org/officeDocument/2006/relationships/hyperlink" Target="https://podminky.urs.cz/item/CS_URS_2024_02/631361821" TargetMode="External" /><Relationship Id="rId39" Type="http://schemas.openxmlformats.org/officeDocument/2006/relationships/hyperlink" Target="https://podminky.urs.cz/item/CS_URS_2024_02/631362021" TargetMode="External" /><Relationship Id="rId40" Type="http://schemas.openxmlformats.org/officeDocument/2006/relationships/hyperlink" Target="https://podminky.urs.cz/item/CS_URS_2024_02/631351101" TargetMode="External" /><Relationship Id="rId41" Type="http://schemas.openxmlformats.org/officeDocument/2006/relationships/hyperlink" Target="https://podminky.urs.cz/item/CS_URS_2024_02/631351102" TargetMode="External" /><Relationship Id="rId42" Type="http://schemas.openxmlformats.org/officeDocument/2006/relationships/hyperlink" Target="https://podminky.urs.cz/item/CS_URS_2024_02/985131111" TargetMode="External" /><Relationship Id="rId43" Type="http://schemas.openxmlformats.org/officeDocument/2006/relationships/hyperlink" Target="https://podminky.urs.cz/item/CS_URS_2024_02/998231311" TargetMode="External" /><Relationship Id="rId44" Type="http://schemas.openxmlformats.org/officeDocument/2006/relationships/hyperlink" Target="https://podminky.urs.cz/item/CS_URS_2024_02/998332011" TargetMode="External" /><Relationship Id="rId4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26</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29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31</v>
      </c>
      <c r="AO13" s="21"/>
      <c r="AP13" s="21"/>
      <c r="AQ13" s="21"/>
      <c r="AR13" s="19"/>
      <c r="BE13" s="30"/>
      <c r="BS13" s="16" t="s">
        <v>6</v>
      </c>
    </row>
    <row r="14">
      <c r="B14" s="20"/>
      <c r="C14" s="21"/>
      <c r="D14" s="21"/>
      <c r="E14" s="33" t="s">
        <v>31</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31</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33</v>
      </c>
      <c r="AO16" s="21"/>
      <c r="AP16" s="21"/>
      <c r="AQ16" s="21"/>
      <c r="AR16" s="19"/>
      <c r="BE16" s="30"/>
      <c r="BS16" s="16" t="s">
        <v>4</v>
      </c>
    </row>
    <row r="17" s="1" customFormat="1" ht="18.48" customHeight="1">
      <c r="B17" s="20"/>
      <c r="C17" s="21"/>
      <c r="D17" s="21"/>
      <c r="E17" s="26" t="s">
        <v>34</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35</v>
      </c>
      <c r="AO17" s="21"/>
      <c r="AP17" s="21"/>
      <c r="AQ17" s="21"/>
      <c r="AR17" s="19"/>
      <c r="BE17" s="30"/>
      <c r="BS17" s="16" t="s">
        <v>36</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37</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38</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v>
      </c>
      <c r="AO20" s="21"/>
      <c r="AP20" s="21"/>
      <c r="AQ20" s="21"/>
      <c r="AR20" s="19"/>
      <c r="BE20" s="30"/>
      <c r="BS20" s="16" t="s">
        <v>36</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39</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40</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41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42</v>
      </c>
      <c r="M28" s="44"/>
      <c r="N28" s="44"/>
      <c r="O28" s="44"/>
      <c r="P28" s="44"/>
      <c r="Q28" s="39"/>
      <c r="R28" s="39"/>
      <c r="S28" s="39"/>
      <c r="T28" s="39"/>
      <c r="U28" s="39"/>
      <c r="V28" s="39"/>
      <c r="W28" s="44" t="s">
        <v>43</v>
      </c>
      <c r="X28" s="44"/>
      <c r="Y28" s="44"/>
      <c r="Z28" s="44"/>
      <c r="AA28" s="44"/>
      <c r="AB28" s="44"/>
      <c r="AC28" s="44"/>
      <c r="AD28" s="44"/>
      <c r="AE28" s="44"/>
      <c r="AF28" s="39"/>
      <c r="AG28" s="39"/>
      <c r="AH28" s="39"/>
      <c r="AI28" s="39"/>
      <c r="AJ28" s="39"/>
      <c r="AK28" s="44" t="s">
        <v>44</v>
      </c>
      <c r="AL28" s="44"/>
      <c r="AM28" s="44"/>
      <c r="AN28" s="44"/>
      <c r="AO28" s="44"/>
      <c r="AP28" s="39"/>
      <c r="AQ28" s="39"/>
      <c r="AR28" s="43"/>
      <c r="BE28" s="30"/>
    </row>
    <row r="29" s="3" customFormat="1" ht="14.4" customHeight="1">
      <c r="A29" s="3"/>
      <c r="B29" s="45"/>
      <c r="C29" s="46"/>
      <c r="D29" s="31" t="s">
        <v>45</v>
      </c>
      <c r="E29" s="46"/>
      <c r="F29" s="31" t="s">
        <v>46</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47</v>
      </c>
      <c r="G30" s="46"/>
      <c r="H30" s="46"/>
      <c r="I30" s="46"/>
      <c r="J30" s="46"/>
      <c r="K30" s="46"/>
      <c r="L30" s="47">
        <v>0.12</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48</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49</v>
      </c>
      <c r="G32" s="46"/>
      <c r="H32" s="46"/>
      <c r="I32" s="46"/>
      <c r="J32" s="46"/>
      <c r="K32" s="46"/>
      <c r="L32" s="47">
        <v>0.12</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50</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51</v>
      </c>
      <c r="E35" s="53"/>
      <c r="F35" s="53"/>
      <c r="G35" s="53"/>
      <c r="H35" s="53"/>
      <c r="I35" s="53"/>
      <c r="J35" s="53"/>
      <c r="K35" s="53"/>
      <c r="L35" s="53"/>
      <c r="M35" s="53"/>
      <c r="N35" s="53"/>
      <c r="O35" s="53"/>
      <c r="P35" s="53"/>
      <c r="Q35" s="53"/>
      <c r="R35" s="53"/>
      <c r="S35" s="53"/>
      <c r="T35" s="54" t="s">
        <v>52</v>
      </c>
      <c r="U35" s="53"/>
      <c r="V35" s="53"/>
      <c r="W35" s="53"/>
      <c r="X35" s="55" t="s">
        <v>53</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54</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55</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56</v>
      </c>
      <c r="E60" s="41"/>
      <c r="F60" s="41"/>
      <c r="G60" s="41"/>
      <c r="H60" s="41"/>
      <c r="I60" s="41"/>
      <c r="J60" s="41"/>
      <c r="K60" s="41"/>
      <c r="L60" s="41"/>
      <c r="M60" s="41"/>
      <c r="N60" s="41"/>
      <c r="O60" s="41"/>
      <c r="P60" s="41"/>
      <c r="Q60" s="41"/>
      <c r="R60" s="41"/>
      <c r="S60" s="41"/>
      <c r="T60" s="41"/>
      <c r="U60" s="41"/>
      <c r="V60" s="63" t="s">
        <v>57</v>
      </c>
      <c r="W60" s="41"/>
      <c r="X60" s="41"/>
      <c r="Y60" s="41"/>
      <c r="Z60" s="41"/>
      <c r="AA60" s="41"/>
      <c r="AB60" s="41"/>
      <c r="AC60" s="41"/>
      <c r="AD60" s="41"/>
      <c r="AE60" s="41"/>
      <c r="AF60" s="41"/>
      <c r="AG60" s="41"/>
      <c r="AH60" s="63" t="s">
        <v>56</v>
      </c>
      <c r="AI60" s="41"/>
      <c r="AJ60" s="41"/>
      <c r="AK60" s="41"/>
      <c r="AL60" s="41"/>
      <c r="AM60" s="63" t="s">
        <v>57</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58</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59</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56</v>
      </c>
      <c r="E75" s="41"/>
      <c r="F75" s="41"/>
      <c r="G75" s="41"/>
      <c r="H75" s="41"/>
      <c r="I75" s="41"/>
      <c r="J75" s="41"/>
      <c r="K75" s="41"/>
      <c r="L75" s="41"/>
      <c r="M75" s="41"/>
      <c r="N75" s="41"/>
      <c r="O75" s="41"/>
      <c r="P75" s="41"/>
      <c r="Q75" s="41"/>
      <c r="R75" s="41"/>
      <c r="S75" s="41"/>
      <c r="T75" s="41"/>
      <c r="U75" s="41"/>
      <c r="V75" s="63" t="s">
        <v>57</v>
      </c>
      <c r="W75" s="41"/>
      <c r="X75" s="41"/>
      <c r="Y75" s="41"/>
      <c r="Z75" s="41"/>
      <c r="AA75" s="41"/>
      <c r="AB75" s="41"/>
      <c r="AC75" s="41"/>
      <c r="AD75" s="41"/>
      <c r="AE75" s="41"/>
      <c r="AF75" s="41"/>
      <c r="AG75" s="41"/>
      <c r="AH75" s="63" t="s">
        <v>56</v>
      </c>
      <c r="AI75" s="41"/>
      <c r="AJ75" s="41"/>
      <c r="AK75" s="41"/>
      <c r="AL75" s="41"/>
      <c r="AM75" s="63" t="s">
        <v>57</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60</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10607241349</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Opevnění svahů u lávky nb-16, Na Parkáně, Nymburk</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v. t. Velké Valy - lávka NB-16</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29. 11. 2024</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25.65" customHeight="1">
      <c r="A89" s="37"/>
      <c r="B89" s="38"/>
      <c r="C89" s="31" t="s">
        <v>24</v>
      </c>
      <c r="D89" s="39"/>
      <c r="E89" s="39"/>
      <c r="F89" s="39"/>
      <c r="G89" s="39"/>
      <c r="H89" s="39"/>
      <c r="I89" s="39"/>
      <c r="J89" s="39"/>
      <c r="K89" s="39"/>
      <c r="L89" s="70" t="str">
        <f>IF(E11= "","",E11)</f>
        <v>Město Nymburk</v>
      </c>
      <c r="M89" s="39"/>
      <c r="N89" s="39"/>
      <c r="O89" s="39"/>
      <c r="P89" s="39"/>
      <c r="Q89" s="39"/>
      <c r="R89" s="39"/>
      <c r="S89" s="39"/>
      <c r="T89" s="39"/>
      <c r="U89" s="39"/>
      <c r="V89" s="39"/>
      <c r="W89" s="39"/>
      <c r="X89" s="39"/>
      <c r="Y89" s="39"/>
      <c r="Z89" s="39"/>
      <c r="AA89" s="39"/>
      <c r="AB89" s="39"/>
      <c r="AC89" s="39"/>
      <c r="AD89" s="39"/>
      <c r="AE89" s="39"/>
      <c r="AF89" s="39"/>
      <c r="AG89" s="39"/>
      <c r="AH89" s="39"/>
      <c r="AI89" s="31" t="s">
        <v>32</v>
      </c>
      <c r="AJ89" s="39"/>
      <c r="AK89" s="39"/>
      <c r="AL89" s="39"/>
      <c r="AM89" s="79" t="str">
        <f>IF(E17="","",E17)</f>
        <v>Vodní zdroje Ekomonitor spol. s r. o.</v>
      </c>
      <c r="AN89" s="70"/>
      <c r="AO89" s="70"/>
      <c r="AP89" s="70"/>
      <c r="AQ89" s="39"/>
      <c r="AR89" s="43"/>
      <c r="AS89" s="80" t="s">
        <v>61</v>
      </c>
      <c r="AT89" s="81"/>
      <c r="AU89" s="82"/>
      <c r="AV89" s="82"/>
      <c r="AW89" s="82"/>
      <c r="AX89" s="82"/>
      <c r="AY89" s="82"/>
      <c r="AZ89" s="82"/>
      <c r="BA89" s="82"/>
      <c r="BB89" s="82"/>
      <c r="BC89" s="82"/>
      <c r="BD89" s="83"/>
      <c r="BE89" s="37"/>
    </row>
    <row r="90" s="2" customFormat="1" ht="15.15" customHeight="1">
      <c r="A90" s="37"/>
      <c r="B90" s="38"/>
      <c r="C90" s="31" t="s">
        <v>30</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37</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62</v>
      </c>
      <c r="D92" s="93"/>
      <c r="E92" s="93"/>
      <c r="F92" s="93"/>
      <c r="G92" s="93"/>
      <c r="H92" s="94"/>
      <c r="I92" s="95" t="s">
        <v>63</v>
      </c>
      <c r="J92" s="93"/>
      <c r="K92" s="93"/>
      <c r="L92" s="93"/>
      <c r="M92" s="93"/>
      <c r="N92" s="93"/>
      <c r="O92" s="93"/>
      <c r="P92" s="93"/>
      <c r="Q92" s="93"/>
      <c r="R92" s="93"/>
      <c r="S92" s="93"/>
      <c r="T92" s="93"/>
      <c r="U92" s="93"/>
      <c r="V92" s="93"/>
      <c r="W92" s="93"/>
      <c r="X92" s="93"/>
      <c r="Y92" s="93"/>
      <c r="Z92" s="93"/>
      <c r="AA92" s="93"/>
      <c r="AB92" s="93"/>
      <c r="AC92" s="93"/>
      <c r="AD92" s="93"/>
      <c r="AE92" s="93"/>
      <c r="AF92" s="93"/>
      <c r="AG92" s="96" t="s">
        <v>64</v>
      </c>
      <c r="AH92" s="93"/>
      <c r="AI92" s="93"/>
      <c r="AJ92" s="93"/>
      <c r="AK92" s="93"/>
      <c r="AL92" s="93"/>
      <c r="AM92" s="93"/>
      <c r="AN92" s="95" t="s">
        <v>65</v>
      </c>
      <c r="AO92" s="93"/>
      <c r="AP92" s="97"/>
      <c r="AQ92" s="98" t="s">
        <v>66</v>
      </c>
      <c r="AR92" s="43"/>
      <c r="AS92" s="99" t="s">
        <v>67</v>
      </c>
      <c r="AT92" s="100" t="s">
        <v>68</v>
      </c>
      <c r="AU92" s="100" t="s">
        <v>69</v>
      </c>
      <c r="AV92" s="100" t="s">
        <v>70</v>
      </c>
      <c r="AW92" s="100" t="s">
        <v>71</v>
      </c>
      <c r="AX92" s="100" t="s">
        <v>72</v>
      </c>
      <c r="AY92" s="100" t="s">
        <v>73</v>
      </c>
      <c r="AZ92" s="100" t="s">
        <v>74</v>
      </c>
      <c r="BA92" s="100" t="s">
        <v>75</v>
      </c>
      <c r="BB92" s="100" t="s">
        <v>76</v>
      </c>
      <c r="BC92" s="100" t="s">
        <v>77</v>
      </c>
      <c r="BD92" s="101" t="s">
        <v>78</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79</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ROUND(SUM(AG95:AG96),2)</f>
        <v>0</v>
      </c>
      <c r="AH94" s="108"/>
      <c r="AI94" s="108"/>
      <c r="AJ94" s="108"/>
      <c r="AK94" s="108"/>
      <c r="AL94" s="108"/>
      <c r="AM94" s="108"/>
      <c r="AN94" s="109">
        <f>SUM(AG94,AT94)</f>
        <v>0</v>
      </c>
      <c r="AO94" s="109"/>
      <c r="AP94" s="109"/>
      <c r="AQ94" s="110" t="s">
        <v>1</v>
      </c>
      <c r="AR94" s="111"/>
      <c r="AS94" s="112">
        <f>ROUND(SUM(AS95:AS96),2)</f>
        <v>0</v>
      </c>
      <c r="AT94" s="113">
        <f>ROUND(SUM(AV94:AW94),2)</f>
        <v>0</v>
      </c>
      <c r="AU94" s="114">
        <f>ROUND(SUM(AU95:AU96),5)</f>
        <v>0</v>
      </c>
      <c r="AV94" s="113">
        <f>ROUND(AZ94*L29,2)</f>
        <v>0</v>
      </c>
      <c r="AW94" s="113">
        <f>ROUND(BA94*L30,2)</f>
        <v>0</v>
      </c>
      <c r="AX94" s="113">
        <f>ROUND(BB94*L29,2)</f>
        <v>0</v>
      </c>
      <c r="AY94" s="113">
        <f>ROUND(BC94*L30,2)</f>
        <v>0</v>
      </c>
      <c r="AZ94" s="113">
        <f>ROUND(SUM(AZ95:AZ96),2)</f>
        <v>0</v>
      </c>
      <c r="BA94" s="113">
        <f>ROUND(SUM(BA95:BA96),2)</f>
        <v>0</v>
      </c>
      <c r="BB94" s="113">
        <f>ROUND(SUM(BB95:BB96),2)</f>
        <v>0</v>
      </c>
      <c r="BC94" s="113">
        <f>ROUND(SUM(BC95:BC96),2)</f>
        <v>0</v>
      </c>
      <c r="BD94" s="115">
        <f>ROUND(SUM(BD95:BD96),2)</f>
        <v>0</v>
      </c>
      <c r="BE94" s="6"/>
      <c r="BS94" s="116" t="s">
        <v>80</v>
      </c>
      <c r="BT94" s="116" t="s">
        <v>81</v>
      </c>
      <c r="BU94" s="117" t="s">
        <v>82</v>
      </c>
      <c r="BV94" s="116" t="s">
        <v>83</v>
      </c>
      <c r="BW94" s="116" t="s">
        <v>5</v>
      </c>
      <c r="BX94" s="116" t="s">
        <v>84</v>
      </c>
      <c r="CL94" s="116" t="s">
        <v>1</v>
      </c>
    </row>
    <row r="95" s="7" customFormat="1" ht="16.5" customHeight="1">
      <c r="A95" s="118" t="s">
        <v>85</v>
      </c>
      <c r="B95" s="119"/>
      <c r="C95" s="120"/>
      <c r="D95" s="121" t="s">
        <v>86</v>
      </c>
      <c r="E95" s="121"/>
      <c r="F95" s="121"/>
      <c r="G95" s="121"/>
      <c r="H95" s="121"/>
      <c r="I95" s="122"/>
      <c r="J95" s="121" t="s">
        <v>87</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'STV - Stavební část'!J30</f>
        <v>0</v>
      </c>
      <c r="AH95" s="122"/>
      <c r="AI95" s="122"/>
      <c r="AJ95" s="122"/>
      <c r="AK95" s="122"/>
      <c r="AL95" s="122"/>
      <c r="AM95" s="122"/>
      <c r="AN95" s="123">
        <f>SUM(AG95,AT95)</f>
        <v>0</v>
      </c>
      <c r="AO95" s="122"/>
      <c r="AP95" s="122"/>
      <c r="AQ95" s="124" t="s">
        <v>88</v>
      </c>
      <c r="AR95" s="125"/>
      <c r="AS95" s="126">
        <v>0</v>
      </c>
      <c r="AT95" s="127">
        <f>ROUND(SUM(AV95:AW95),2)</f>
        <v>0</v>
      </c>
      <c r="AU95" s="128">
        <f>'STV - Stavební část'!P123</f>
        <v>0</v>
      </c>
      <c r="AV95" s="127">
        <f>'STV - Stavební část'!J33</f>
        <v>0</v>
      </c>
      <c r="AW95" s="127">
        <f>'STV - Stavební část'!J34</f>
        <v>0</v>
      </c>
      <c r="AX95" s="127">
        <f>'STV - Stavební část'!J35</f>
        <v>0</v>
      </c>
      <c r="AY95" s="127">
        <f>'STV - Stavební část'!J36</f>
        <v>0</v>
      </c>
      <c r="AZ95" s="127">
        <f>'STV - Stavební část'!F33</f>
        <v>0</v>
      </c>
      <c r="BA95" s="127">
        <f>'STV - Stavební část'!F34</f>
        <v>0</v>
      </c>
      <c r="BB95" s="127">
        <f>'STV - Stavební část'!F35</f>
        <v>0</v>
      </c>
      <c r="BC95" s="127">
        <f>'STV - Stavební část'!F36</f>
        <v>0</v>
      </c>
      <c r="BD95" s="129">
        <f>'STV - Stavební část'!F37</f>
        <v>0</v>
      </c>
      <c r="BE95" s="7"/>
      <c r="BT95" s="130" t="s">
        <v>89</v>
      </c>
      <c r="BV95" s="130" t="s">
        <v>83</v>
      </c>
      <c r="BW95" s="130" t="s">
        <v>90</v>
      </c>
      <c r="BX95" s="130" t="s">
        <v>5</v>
      </c>
      <c r="CL95" s="130" t="s">
        <v>1</v>
      </c>
      <c r="CM95" s="130" t="s">
        <v>91</v>
      </c>
    </row>
    <row r="96" s="7" customFormat="1" ht="16.5" customHeight="1">
      <c r="A96" s="118" t="s">
        <v>85</v>
      </c>
      <c r="B96" s="119"/>
      <c r="C96" s="120"/>
      <c r="D96" s="121" t="s">
        <v>92</v>
      </c>
      <c r="E96" s="121"/>
      <c r="F96" s="121"/>
      <c r="G96" s="121"/>
      <c r="H96" s="121"/>
      <c r="I96" s="122"/>
      <c r="J96" s="121" t="s">
        <v>93</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'VRN - Vedlejší a ostatní ...'!J30</f>
        <v>0</v>
      </c>
      <c r="AH96" s="122"/>
      <c r="AI96" s="122"/>
      <c r="AJ96" s="122"/>
      <c r="AK96" s="122"/>
      <c r="AL96" s="122"/>
      <c r="AM96" s="122"/>
      <c r="AN96" s="123">
        <f>SUM(AG96,AT96)</f>
        <v>0</v>
      </c>
      <c r="AO96" s="122"/>
      <c r="AP96" s="122"/>
      <c r="AQ96" s="124" t="s">
        <v>94</v>
      </c>
      <c r="AR96" s="125"/>
      <c r="AS96" s="131">
        <v>0</v>
      </c>
      <c r="AT96" s="132">
        <f>ROUND(SUM(AV96:AW96),2)</f>
        <v>0</v>
      </c>
      <c r="AU96" s="133">
        <f>'VRN - Vedlejší a ostatní ...'!P122</f>
        <v>0</v>
      </c>
      <c r="AV96" s="132">
        <f>'VRN - Vedlejší a ostatní ...'!J33</f>
        <v>0</v>
      </c>
      <c r="AW96" s="132">
        <f>'VRN - Vedlejší a ostatní ...'!J34</f>
        <v>0</v>
      </c>
      <c r="AX96" s="132">
        <f>'VRN - Vedlejší a ostatní ...'!J35</f>
        <v>0</v>
      </c>
      <c r="AY96" s="132">
        <f>'VRN - Vedlejší a ostatní ...'!J36</f>
        <v>0</v>
      </c>
      <c r="AZ96" s="132">
        <f>'VRN - Vedlejší a ostatní ...'!F33</f>
        <v>0</v>
      </c>
      <c r="BA96" s="132">
        <f>'VRN - Vedlejší a ostatní ...'!F34</f>
        <v>0</v>
      </c>
      <c r="BB96" s="132">
        <f>'VRN - Vedlejší a ostatní ...'!F35</f>
        <v>0</v>
      </c>
      <c r="BC96" s="132">
        <f>'VRN - Vedlejší a ostatní ...'!F36</f>
        <v>0</v>
      </c>
      <c r="BD96" s="134">
        <f>'VRN - Vedlejší a ostatní ...'!F37</f>
        <v>0</v>
      </c>
      <c r="BE96" s="7"/>
      <c r="BT96" s="130" t="s">
        <v>89</v>
      </c>
      <c r="BV96" s="130" t="s">
        <v>83</v>
      </c>
      <c r="BW96" s="130" t="s">
        <v>95</v>
      </c>
      <c r="BX96" s="130" t="s">
        <v>5</v>
      </c>
      <c r="CL96" s="130" t="s">
        <v>1</v>
      </c>
      <c r="CM96" s="130" t="s">
        <v>91</v>
      </c>
    </row>
    <row r="97" s="2" customFormat="1" ht="30" customHeight="1">
      <c r="A97" s="37"/>
      <c r="B97" s="38"/>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43"/>
      <c r="AS97" s="37"/>
      <c r="AT97" s="37"/>
      <c r="AU97" s="37"/>
      <c r="AV97" s="37"/>
      <c r="AW97" s="37"/>
      <c r="AX97" s="37"/>
      <c r="AY97" s="37"/>
      <c r="AZ97" s="37"/>
      <c r="BA97" s="37"/>
      <c r="BB97" s="37"/>
      <c r="BC97" s="37"/>
      <c r="BD97" s="37"/>
      <c r="BE97" s="37"/>
    </row>
    <row r="98" s="2" customFormat="1" ht="6.96" customHeight="1">
      <c r="A98" s="37"/>
      <c r="B98" s="65"/>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43"/>
      <c r="AS98" s="37"/>
      <c r="AT98" s="37"/>
      <c r="AU98" s="37"/>
      <c r="AV98" s="37"/>
      <c r="AW98" s="37"/>
      <c r="AX98" s="37"/>
      <c r="AY98" s="37"/>
      <c r="AZ98" s="37"/>
      <c r="BA98" s="37"/>
      <c r="BB98" s="37"/>
      <c r="BC98" s="37"/>
      <c r="BD98" s="37"/>
      <c r="BE98" s="37"/>
    </row>
  </sheetData>
  <sheetProtection sheet="1" formatColumns="0" formatRows="0" objects="1" scenarios="1" spinCount="100000" saltValue="W3nBzMw03vYtVWRYd/+eZnr//patBax6l5Relmx7iyw2W5OWeP1tr5v9eI1Qm32x2GoOXr2kC84hXEUPZpTBsg==" hashValue="RNWsNdYcefi/da+bu8kCSaGwap/3xsmqIuFouQkyfVBVEmAg5bMqB+vNTiAwoW5EI5bkyZhsmwTtXppNWVIxzg=="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TV - Stavební část'!C2" display="/"/>
    <hyperlink ref="A96" location="'VR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90</v>
      </c>
    </row>
    <row r="3" s="1" customFormat="1" ht="6.96" customHeight="1">
      <c r="B3" s="135"/>
      <c r="C3" s="136"/>
      <c r="D3" s="136"/>
      <c r="E3" s="136"/>
      <c r="F3" s="136"/>
      <c r="G3" s="136"/>
      <c r="H3" s="136"/>
      <c r="I3" s="136"/>
      <c r="J3" s="136"/>
      <c r="K3" s="136"/>
      <c r="L3" s="19"/>
      <c r="AT3" s="16" t="s">
        <v>91</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Opevnění svahů u lávky nb-16, Na Parkáně, Nymburk</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98</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29. 11. 2024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26</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27</v>
      </c>
      <c r="F15" s="37"/>
      <c r="G15" s="37"/>
      <c r="H15" s="37"/>
      <c r="I15" s="139" t="s">
        <v>28</v>
      </c>
      <c r="J15" s="142" t="s">
        <v>29</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30</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32</v>
      </c>
      <c r="E20" s="37"/>
      <c r="F20" s="37"/>
      <c r="G20" s="37"/>
      <c r="H20" s="37"/>
      <c r="I20" s="139" t="s">
        <v>25</v>
      </c>
      <c r="J20" s="142" t="s">
        <v>33</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34</v>
      </c>
      <c r="F21" s="37"/>
      <c r="G21" s="37"/>
      <c r="H21" s="37"/>
      <c r="I21" s="139" t="s">
        <v>28</v>
      </c>
      <c r="J21" s="142" t="s">
        <v>35</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37</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28</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39</v>
      </c>
      <c r="E26" s="37"/>
      <c r="F26" s="37"/>
      <c r="G26" s="37"/>
      <c r="H26" s="37"/>
      <c r="I26" s="37"/>
      <c r="J26" s="37"/>
      <c r="K26" s="37"/>
      <c r="L26" s="62"/>
      <c r="S26" s="37"/>
      <c r="T26" s="37"/>
      <c r="U26" s="37"/>
      <c r="V26" s="37"/>
      <c r="W26" s="37"/>
      <c r="X26" s="37"/>
      <c r="Y26" s="37"/>
      <c r="Z26" s="37"/>
      <c r="AA26" s="37"/>
      <c r="AB26" s="37"/>
      <c r="AC26" s="37"/>
      <c r="AD26" s="37"/>
      <c r="AE26" s="37"/>
    </row>
    <row r="27" s="8" customFormat="1" ht="47.25" customHeight="1">
      <c r="A27" s="144"/>
      <c r="B27" s="145"/>
      <c r="C27" s="144"/>
      <c r="D27" s="144"/>
      <c r="E27" s="146" t="s">
        <v>40</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41</v>
      </c>
      <c r="E30" s="37"/>
      <c r="F30" s="37"/>
      <c r="G30" s="37"/>
      <c r="H30" s="37"/>
      <c r="I30" s="37"/>
      <c r="J30" s="150">
        <f>ROUND(J123,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43</v>
      </c>
      <c r="G32" s="37"/>
      <c r="H32" s="37"/>
      <c r="I32" s="151" t="s">
        <v>42</v>
      </c>
      <c r="J32" s="151" t="s">
        <v>44</v>
      </c>
      <c r="K32" s="37"/>
      <c r="L32" s="62"/>
      <c r="S32" s="37"/>
      <c r="T32" s="37"/>
      <c r="U32" s="37"/>
      <c r="V32" s="37"/>
      <c r="W32" s="37"/>
      <c r="X32" s="37"/>
      <c r="Y32" s="37"/>
      <c r="Z32" s="37"/>
      <c r="AA32" s="37"/>
      <c r="AB32" s="37"/>
      <c r="AC32" s="37"/>
      <c r="AD32" s="37"/>
      <c r="AE32" s="37"/>
    </row>
    <row r="33" s="2" customFormat="1" ht="14.4" customHeight="1">
      <c r="A33" s="37"/>
      <c r="B33" s="43"/>
      <c r="C33" s="37"/>
      <c r="D33" s="152" t="s">
        <v>45</v>
      </c>
      <c r="E33" s="139" t="s">
        <v>46</v>
      </c>
      <c r="F33" s="153">
        <f>ROUND((SUM(BE123:BE397)),  2)</f>
        <v>0</v>
      </c>
      <c r="G33" s="37"/>
      <c r="H33" s="37"/>
      <c r="I33" s="154">
        <v>0.20999999999999999</v>
      </c>
      <c r="J33" s="153">
        <f>ROUND(((SUM(BE123:BE397))*I33),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47</v>
      </c>
      <c r="F34" s="153">
        <f>ROUND((SUM(BF123:BF397)),  2)</f>
        <v>0</v>
      </c>
      <c r="G34" s="37"/>
      <c r="H34" s="37"/>
      <c r="I34" s="154">
        <v>0.12</v>
      </c>
      <c r="J34" s="153">
        <f>ROUND(((SUM(BF123:BF397))*I34),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48</v>
      </c>
      <c r="F35" s="153">
        <f>ROUND((SUM(BG123:BG397)),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49</v>
      </c>
      <c r="F36" s="153">
        <f>ROUND((SUM(BH123:BH397)),  2)</f>
        <v>0</v>
      </c>
      <c r="G36" s="37"/>
      <c r="H36" s="37"/>
      <c r="I36" s="154">
        <v>0.12</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50</v>
      </c>
      <c r="F37" s="153">
        <f>ROUND((SUM(BI123:BI397)),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51</v>
      </c>
      <c r="E39" s="157"/>
      <c r="F39" s="157"/>
      <c r="G39" s="158" t="s">
        <v>52</v>
      </c>
      <c r="H39" s="159" t="s">
        <v>53</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54</v>
      </c>
      <c r="E50" s="163"/>
      <c r="F50" s="163"/>
      <c r="G50" s="162" t="s">
        <v>55</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56</v>
      </c>
      <c r="E61" s="165"/>
      <c r="F61" s="166" t="s">
        <v>57</v>
      </c>
      <c r="G61" s="164" t="s">
        <v>56</v>
      </c>
      <c r="H61" s="165"/>
      <c r="I61" s="165"/>
      <c r="J61" s="167" t="s">
        <v>57</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58</v>
      </c>
      <c r="E65" s="168"/>
      <c r="F65" s="168"/>
      <c r="G65" s="162" t="s">
        <v>59</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56</v>
      </c>
      <c r="E76" s="165"/>
      <c r="F76" s="166" t="s">
        <v>57</v>
      </c>
      <c r="G76" s="164" t="s">
        <v>56</v>
      </c>
      <c r="H76" s="165"/>
      <c r="I76" s="165"/>
      <c r="J76" s="167" t="s">
        <v>57</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Opevnění svahů u lávky nb-16, Na Parkáně, Nymburk</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STV - Stavební část</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v. t. Velké Valy - lávka NB-16</v>
      </c>
      <c r="G89" s="39"/>
      <c r="H89" s="39"/>
      <c r="I89" s="31" t="s">
        <v>22</v>
      </c>
      <c r="J89" s="78" t="str">
        <f>IF(J12="","",J12)</f>
        <v>29. 11. 2024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40.05" customHeight="1">
      <c r="A91" s="37"/>
      <c r="B91" s="38"/>
      <c r="C91" s="31" t="s">
        <v>24</v>
      </c>
      <c r="D91" s="39"/>
      <c r="E91" s="39"/>
      <c r="F91" s="26" t="str">
        <f>E15</f>
        <v>Město Nymburk</v>
      </c>
      <c r="G91" s="39"/>
      <c r="H91" s="39"/>
      <c r="I91" s="31" t="s">
        <v>32</v>
      </c>
      <c r="J91" s="35" t="str">
        <f>E21</f>
        <v>Vodní zdroje Ekomonitor spol. s r. o.</v>
      </c>
      <c r="K91" s="39"/>
      <c r="L91" s="62"/>
      <c r="S91" s="37"/>
      <c r="T91" s="37"/>
      <c r="U91" s="37"/>
      <c r="V91" s="37"/>
      <c r="W91" s="37"/>
      <c r="X91" s="37"/>
      <c r="Y91" s="37"/>
      <c r="Z91" s="37"/>
      <c r="AA91" s="37"/>
      <c r="AB91" s="37"/>
      <c r="AC91" s="37"/>
      <c r="AD91" s="37"/>
      <c r="AE91" s="37"/>
    </row>
    <row r="92" s="2" customFormat="1" ht="15.15" customHeight="1">
      <c r="A92" s="37"/>
      <c r="B92" s="38"/>
      <c r="C92" s="31" t="s">
        <v>30</v>
      </c>
      <c r="D92" s="39"/>
      <c r="E92" s="39"/>
      <c r="F92" s="26" t="str">
        <f>IF(E18="","",E18)</f>
        <v>Vyplň údaj</v>
      </c>
      <c r="G92" s="39"/>
      <c r="H92" s="39"/>
      <c r="I92" s="31" t="s">
        <v>37</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J123</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104</v>
      </c>
      <c r="E97" s="181"/>
      <c r="F97" s="181"/>
      <c r="G97" s="181"/>
      <c r="H97" s="181"/>
      <c r="I97" s="181"/>
      <c r="J97" s="182">
        <f>J124</f>
        <v>0</v>
      </c>
      <c r="K97" s="179"/>
      <c r="L97" s="183"/>
      <c r="S97" s="9"/>
      <c r="T97" s="9"/>
      <c r="U97" s="9"/>
      <c r="V97" s="9"/>
      <c r="W97" s="9"/>
      <c r="X97" s="9"/>
      <c r="Y97" s="9"/>
      <c r="Z97" s="9"/>
      <c r="AA97" s="9"/>
      <c r="AB97" s="9"/>
      <c r="AC97" s="9"/>
      <c r="AD97" s="9"/>
      <c r="AE97" s="9"/>
    </row>
    <row r="98" s="10" customFormat="1" ht="19.92" customHeight="1">
      <c r="A98" s="10"/>
      <c r="B98" s="184"/>
      <c r="C98" s="185"/>
      <c r="D98" s="186" t="s">
        <v>105</v>
      </c>
      <c r="E98" s="187"/>
      <c r="F98" s="187"/>
      <c r="G98" s="187"/>
      <c r="H98" s="187"/>
      <c r="I98" s="187"/>
      <c r="J98" s="188">
        <f>J125</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106</v>
      </c>
      <c r="E99" s="187"/>
      <c r="F99" s="187"/>
      <c r="G99" s="187"/>
      <c r="H99" s="187"/>
      <c r="I99" s="187"/>
      <c r="J99" s="188">
        <f>J296</f>
        <v>0</v>
      </c>
      <c r="K99" s="185"/>
      <c r="L99" s="189"/>
      <c r="S99" s="10"/>
      <c r="T99" s="10"/>
      <c r="U99" s="10"/>
      <c r="V99" s="10"/>
      <c r="W99" s="10"/>
      <c r="X99" s="10"/>
      <c r="Y99" s="10"/>
      <c r="Z99" s="10"/>
      <c r="AA99" s="10"/>
      <c r="AB99" s="10"/>
      <c r="AC99" s="10"/>
      <c r="AD99" s="10"/>
      <c r="AE99" s="10"/>
    </row>
    <row r="100" s="10" customFormat="1" ht="19.92" customHeight="1">
      <c r="A100" s="10"/>
      <c r="B100" s="184"/>
      <c r="C100" s="185"/>
      <c r="D100" s="186" t="s">
        <v>107</v>
      </c>
      <c r="E100" s="187"/>
      <c r="F100" s="187"/>
      <c r="G100" s="187"/>
      <c r="H100" s="187"/>
      <c r="I100" s="187"/>
      <c r="J100" s="188">
        <f>J306</f>
        <v>0</v>
      </c>
      <c r="K100" s="185"/>
      <c r="L100" s="189"/>
      <c r="S100" s="10"/>
      <c r="T100" s="10"/>
      <c r="U100" s="10"/>
      <c r="V100" s="10"/>
      <c r="W100" s="10"/>
      <c r="X100" s="10"/>
      <c r="Y100" s="10"/>
      <c r="Z100" s="10"/>
      <c r="AA100" s="10"/>
      <c r="AB100" s="10"/>
      <c r="AC100" s="10"/>
      <c r="AD100" s="10"/>
      <c r="AE100" s="10"/>
    </row>
    <row r="101" s="10" customFormat="1" ht="19.92" customHeight="1">
      <c r="A101" s="10"/>
      <c r="B101" s="184"/>
      <c r="C101" s="185"/>
      <c r="D101" s="186" t="s">
        <v>108</v>
      </c>
      <c r="E101" s="187"/>
      <c r="F101" s="187"/>
      <c r="G101" s="187"/>
      <c r="H101" s="187"/>
      <c r="I101" s="187"/>
      <c r="J101" s="188">
        <f>J350</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109</v>
      </c>
      <c r="E102" s="187"/>
      <c r="F102" s="187"/>
      <c r="G102" s="187"/>
      <c r="H102" s="187"/>
      <c r="I102" s="187"/>
      <c r="J102" s="188">
        <f>J381</f>
        <v>0</v>
      </c>
      <c r="K102" s="185"/>
      <c r="L102" s="189"/>
      <c r="S102" s="10"/>
      <c r="T102" s="10"/>
      <c r="U102" s="10"/>
      <c r="V102" s="10"/>
      <c r="W102" s="10"/>
      <c r="X102" s="10"/>
      <c r="Y102" s="10"/>
      <c r="Z102" s="10"/>
      <c r="AA102" s="10"/>
      <c r="AB102" s="10"/>
      <c r="AC102" s="10"/>
      <c r="AD102" s="10"/>
      <c r="AE102" s="10"/>
    </row>
    <row r="103" s="10" customFormat="1" ht="19.92" customHeight="1">
      <c r="A103" s="10"/>
      <c r="B103" s="184"/>
      <c r="C103" s="185"/>
      <c r="D103" s="186" t="s">
        <v>110</v>
      </c>
      <c r="E103" s="187"/>
      <c r="F103" s="187"/>
      <c r="G103" s="187"/>
      <c r="H103" s="187"/>
      <c r="I103" s="187"/>
      <c r="J103" s="188">
        <f>J389</f>
        <v>0</v>
      </c>
      <c r="K103" s="185"/>
      <c r="L103" s="189"/>
      <c r="S103" s="10"/>
      <c r="T103" s="10"/>
      <c r="U103" s="10"/>
      <c r="V103" s="10"/>
      <c r="W103" s="10"/>
      <c r="X103" s="10"/>
      <c r="Y103" s="10"/>
      <c r="Z103" s="10"/>
      <c r="AA103" s="10"/>
      <c r="AB103" s="10"/>
      <c r="AC103" s="10"/>
      <c r="AD103" s="10"/>
      <c r="AE103" s="10"/>
    </row>
    <row r="104" s="2" customFormat="1" ht="21.84" customHeight="1">
      <c r="A104" s="37"/>
      <c r="B104" s="38"/>
      <c r="C104" s="39"/>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65"/>
      <c r="C105" s="66"/>
      <c r="D105" s="66"/>
      <c r="E105" s="66"/>
      <c r="F105" s="66"/>
      <c r="G105" s="66"/>
      <c r="H105" s="66"/>
      <c r="I105" s="66"/>
      <c r="J105" s="66"/>
      <c r="K105" s="66"/>
      <c r="L105" s="62"/>
      <c r="S105" s="37"/>
      <c r="T105" s="37"/>
      <c r="U105" s="37"/>
      <c r="V105" s="37"/>
      <c r="W105" s="37"/>
      <c r="X105" s="37"/>
      <c r="Y105" s="37"/>
      <c r="Z105" s="37"/>
      <c r="AA105" s="37"/>
      <c r="AB105" s="37"/>
      <c r="AC105" s="37"/>
      <c r="AD105" s="37"/>
      <c r="AE105" s="37"/>
    </row>
    <row r="109" s="2" customFormat="1" ht="6.96" customHeight="1">
      <c r="A109" s="37"/>
      <c r="B109" s="67"/>
      <c r="C109" s="68"/>
      <c r="D109" s="68"/>
      <c r="E109" s="68"/>
      <c r="F109" s="68"/>
      <c r="G109" s="68"/>
      <c r="H109" s="68"/>
      <c r="I109" s="68"/>
      <c r="J109" s="68"/>
      <c r="K109" s="68"/>
      <c r="L109" s="62"/>
      <c r="S109" s="37"/>
      <c r="T109" s="37"/>
      <c r="U109" s="37"/>
      <c r="V109" s="37"/>
      <c r="W109" s="37"/>
      <c r="X109" s="37"/>
      <c r="Y109" s="37"/>
      <c r="Z109" s="37"/>
      <c r="AA109" s="37"/>
      <c r="AB109" s="37"/>
      <c r="AC109" s="37"/>
      <c r="AD109" s="37"/>
      <c r="AE109" s="37"/>
    </row>
    <row r="110" s="2" customFormat="1" ht="24.96" customHeight="1">
      <c r="A110" s="37"/>
      <c r="B110" s="38"/>
      <c r="C110" s="22" t="s">
        <v>111</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6.96" customHeight="1">
      <c r="A111" s="37"/>
      <c r="B111" s="38"/>
      <c r="C111" s="39"/>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2" customHeight="1">
      <c r="A112" s="37"/>
      <c r="B112" s="38"/>
      <c r="C112" s="31" t="s">
        <v>16</v>
      </c>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6.5" customHeight="1">
      <c r="A113" s="37"/>
      <c r="B113" s="38"/>
      <c r="C113" s="39"/>
      <c r="D113" s="39"/>
      <c r="E113" s="173" t="str">
        <f>E7</f>
        <v>Opevnění svahů u lávky nb-16, Na Parkáně, Nymburk</v>
      </c>
      <c r="F113" s="31"/>
      <c r="G113" s="31"/>
      <c r="H113" s="31"/>
      <c r="I113" s="39"/>
      <c r="J113" s="39"/>
      <c r="K113" s="39"/>
      <c r="L113" s="62"/>
      <c r="S113" s="37"/>
      <c r="T113" s="37"/>
      <c r="U113" s="37"/>
      <c r="V113" s="37"/>
      <c r="W113" s="37"/>
      <c r="X113" s="37"/>
      <c r="Y113" s="37"/>
      <c r="Z113" s="37"/>
      <c r="AA113" s="37"/>
      <c r="AB113" s="37"/>
      <c r="AC113" s="37"/>
      <c r="AD113" s="37"/>
      <c r="AE113" s="37"/>
    </row>
    <row r="114" s="2" customFormat="1" ht="12" customHeight="1">
      <c r="A114" s="37"/>
      <c r="B114" s="38"/>
      <c r="C114" s="31" t="s">
        <v>97</v>
      </c>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6.5" customHeight="1">
      <c r="A115" s="37"/>
      <c r="B115" s="38"/>
      <c r="C115" s="39"/>
      <c r="D115" s="39"/>
      <c r="E115" s="75" t="str">
        <f>E9</f>
        <v>STV - Stavební část</v>
      </c>
      <c r="F115" s="39"/>
      <c r="G115" s="39"/>
      <c r="H115" s="39"/>
      <c r="I115" s="39"/>
      <c r="J115" s="39"/>
      <c r="K115" s="39"/>
      <c r="L115" s="62"/>
      <c r="S115" s="37"/>
      <c r="T115" s="37"/>
      <c r="U115" s="37"/>
      <c r="V115" s="37"/>
      <c r="W115" s="37"/>
      <c r="X115" s="37"/>
      <c r="Y115" s="37"/>
      <c r="Z115" s="37"/>
      <c r="AA115" s="37"/>
      <c r="AB115" s="37"/>
      <c r="AC115" s="37"/>
      <c r="AD115" s="37"/>
      <c r="AE115" s="37"/>
    </row>
    <row r="116" s="2" customFormat="1" ht="6.96" customHeight="1">
      <c r="A116" s="37"/>
      <c r="B116" s="38"/>
      <c r="C116" s="39"/>
      <c r="D116" s="39"/>
      <c r="E116" s="39"/>
      <c r="F116" s="39"/>
      <c r="G116" s="39"/>
      <c r="H116" s="39"/>
      <c r="I116" s="39"/>
      <c r="J116" s="39"/>
      <c r="K116" s="39"/>
      <c r="L116" s="62"/>
      <c r="S116" s="37"/>
      <c r="T116" s="37"/>
      <c r="U116" s="37"/>
      <c r="V116" s="37"/>
      <c r="W116" s="37"/>
      <c r="X116" s="37"/>
      <c r="Y116" s="37"/>
      <c r="Z116" s="37"/>
      <c r="AA116" s="37"/>
      <c r="AB116" s="37"/>
      <c r="AC116" s="37"/>
      <c r="AD116" s="37"/>
      <c r="AE116" s="37"/>
    </row>
    <row r="117" s="2" customFormat="1" ht="12" customHeight="1">
      <c r="A117" s="37"/>
      <c r="B117" s="38"/>
      <c r="C117" s="31" t="s">
        <v>20</v>
      </c>
      <c r="D117" s="39"/>
      <c r="E117" s="39"/>
      <c r="F117" s="26" t="str">
        <f>F12</f>
        <v>v. t. Velké Valy - lávka NB-16</v>
      </c>
      <c r="G117" s="39"/>
      <c r="H117" s="39"/>
      <c r="I117" s="31" t="s">
        <v>22</v>
      </c>
      <c r="J117" s="78" t="str">
        <f>IF(J12="","",J12)</f>
        <v>29. 11. 2024</v>
      </c>
      <c r="K117" s="39"/>
      <c r="L117" s="62"/>
      <c r="S117" s="37"/>
      <c r="T117" s="37"/>
      <c r="U117" s="37"/>
      <c r="V117" s="37"/>
      <c r="W117" s="37"/>
      <c r="X117" s="37"/>
      <c r="Y117" s="37"/>
      <c r="Z117" s="37"/>
      <c r="AA117" s="37"/>
      <c r="AB117" s="37"/>
      <c r="AC117" s="37"/>
      <c r="AD117" s="37"/>
      <c r="AE117" s="37"/>
    </row>
    <row r="118" s="2" customFormat="1" ht="6.96" customHeight="1">
      <c r="A118" s="37"/>
      <c r="B118" s="38"/>
      <c r="C118" s="39"/>
      <c r="D118" s="39"/>
      <c r="E118" s="39"/>
      <c r="F118" s="39"/>
      <c r="G118" s="39"/>
      <c r="H118" s="39"/>
      <c r="I118" s="39"/>
      <c r="J118" s="39"/>
      <c r="K118" s="39"/>
      <c r="L118" s="62"/>
      <c r="S118" s="37"/>
      <c r="T118" s="37"/>
      <c r="U118" s="37"/>
      <c r="V118" s="37"/>
      <c r="W118" s="37"/>
      <c r="X118" s="37"/>
      <c r="Y118" s="37"/>
      <c r="Z118" s="37"/>
      <c r="AA118" s="37"/>
      <c r="AB118" s="37"/>
      <c r="AC118" s="37"/>
      <c r="AD118" s="37"/>
      <c r="AE118" s="37"/>
    </row>
    <row r="119" s="2" customFormat="1" ht="40.05" customHeight="1">
      <c r="A119" s="37"/>
      <c r="B119" s="38"/>
      <c r="C119" s="31" t="s">
        <v>24</v>
      </c>
      <c r="D119" s="39"/>
      <c r="E119" s="39"/>
      <c r="F119" s="26" t="str">
        <f>E15</f>
        <v>Město Nymburk</v>
      </c>
      <c r="G119" s="39"/>
      <c r="H119" s="39"/>
      <c r="I119" s="31" t="s">
        <v>32</v>
      </c>
      <c r="J119" s="35" t="str">
        <f>E21</f>
        <v>Vodní zdroje Ekomonitor spol. s r. o.</v>
      </c>
      <c r="K119" s="39"/>
      <c r="L119" s="62"/>
      <c r="S119" s="37"/>
      <c r="T119" s="37"/>
      <c r="U119" s="37"/>
      <c r="V119" s="37"/>
      <c r="W119" s="37"/>
      <c r="X119" s="37"/>
      <c r="Y119" s="37"/>
      <c r="Z119" s="37"/>
      <c r="AA119" s="37"/>
      <c r="AB119" s="37"/>
      <c r="AC119" s="37"/>
      <c r="AD119" s="37"/>
      <c r="AE119" s="37"/>
    </row>
    <row r="120" s="2" customFormat="1" ht="15.15" customHeight="1">
      <c r="A120" s="37"/>
      <c r="B120" s="38"/>
      <c r="C120" s="31" t="s">
        <v>30</v>
      </c>
      <c r="D120" s="39"/>
      <c r="E120" s="39"/>
      <c r="F120" s="26" t="str">
        <f>IF(E18="","",E18)</f>
        <v>Vyplň údaj</v>
      </c>
      <c r="G120" s="39"/>
      <c r="H120" s="39"/>
      <c r="I120" s="31" t="s">
        <v>37</v>
      </c>
      <c r="J120" s="35" t="str">
        <f>E24</f>
        <v xml:space="preserve"> </v>
      </c>
      <c r="K120" s="39"/>
      <c r="L120" s="62"/>
      <c r="S120" s="37"/>
      <c r="T120" s="37"/>
      <c r="U120" s="37"/>
      <c r="V120" s="37"/>
      <c r="W120" s="37"/>
      <c r="X120" s="37"/>
      <c r="Y120" s="37"/>
      <c r="Z120" s="37"/>
      <c r="AA120" s="37"/>
      <c r="AB120" s="37"/>
      <c r="AC120" s="37"/>
      <c r="AD120" s="37"/>
      <c r="AE120" s="37"/>
    </row>
    <row r="121" s="2" customFormat="1" ht="10.32" customHeight="1">
      <c r="A121" s="37"/>
      <c r="B121" s="38"/>
      <c r="C121" s="39"/>
      <c r="D121" s="39"/>
      <c r="E121" s="39"/>
      <c r="F121" s="39"/>
      <c r="G121" s="39"/>
      <c r="H121" s="39"/>
      <c r="I121" s="39"/>
      <c r="J121" s="39"/>
      <c r="K121" s="39"/>
      <c r="L121" s="62"/>
      <c r="S121" s="37"/>
      <c r="T121" s="37"/>
      <c r="U121" s="37"/>
      <c r="V121" s="37"/>
      <c r="W121" s="37"/>
      <c r="X121" s="37"/>
      <c r="Y121" s="37"/>
      <c r="Z121" s="37"/>
      <c r="AA121" s="37"/>
      <c r="AB121" s="37"/>
      <c r="AC121" s="37"/>
      <c r="AD121" s="37"/>
      <c r="AE121" s="37"/>
    </row>
    <row r="122" s="11" customFormat="1" ht="29.28" customHeight="1">
      <c r="A122" s="190"/>
      <c r="B122" s="191"/>
      <c r="C122" s="192" t="s">
        <v>112</v>
      </c>
      <c r="D122" s="193" t="s">
        <v>66</v>
      </c>
      <c r="E122" s="193" t="s">
        <v>62</v>
      </c>
      <c r="F122" s="193" t="s">
        <v>63</v>
      </c>
      <c r="G122" s="193" t="s">
        <v>113</v>
      </c>
      <c r="H122" s="193" t="s">
        <v>114</v>
      </c>
      <c r="I122" s="193" t="s">
        <v>115</v>
      </c>
      <c r="J122" s="194" t="s">
        <v>101</v>
      </c>
      <c r="K122" s="195" t="s">
        <v>116</v>
      </c>
      <c r="L122" s="196"/>
      <c r="M122" s="99" t="s">
        <v>1</v>
      </c>
      <c r="N122" s="100" t="s">
        <v>45</v>
      </c>
      <c r="O122" s="100" t="s">
        <v>117</v>
      </c>
      <c r="P122" s="100" t="s">
        <v>118</v>
      </c>
      <c r="Q122" s="100" t="s">
        <v>119</v>
      </c>
      <c r="R122" s="100" t="s">
        <v>120</v>
      </c>
      <c r="S122" s="100" t="s">
        <v>121</v>
      </c>
      <c r="T122" s="101" t="s">
        <v>122</v>
      </c>
      <c r="U122" s="190"/>
      <c r="V122" s="190"/>
      <c r="W122" s="190"/>
      <c r="X122" s="190"/>
      <c r="Y122" s="190"/>
      <c r="Z122" s="190"/>
      <c r="AA122" s="190"/>
      <c r="AB122" s="190"/>
      <c r="AC122" s="190"/>
      <c r="AD122" s="190"/>
      <c r="AE122" s="190"/>
    </row>
    <row r="123" s="2" customFormat="1" ht="22.8" customHeight="1">
      <c r="A123" s="37"/>
      <c r="B123" s="38"/>
      <c r="C123" s="106" t="s">
        <v>123</v>
      </c>
      <c r="D123" s="39"/>
      <c r="E123" s="39"/>
      <c r="F123" s="39"/>
      <c r="G123" s="39"/>
      <c r="H123" s="39"/>
      <c r="I123" s="39"/>
      <c r="J123" s="197">
        <f>BK123</f>
        <v>0</v>
      </c>
      <c r="K123" s="39"/>
      <c r="L123" s="43"/>
      <c r="M123" s="102"/>
      <c r="N123" s="198"/>
      <c r="O123" s="103"/>
      <c r="P123" s="199">
        <f>P124</f>
        <v>0</v>
      </c>
      <c r="Q123" s="103"/>
      <c r="R123" s="199">
        <f>R124</f>
        <v>352.41476660000006</v>
      </c>
      <c r="S123" s="103"/>
      <c r="T123" s="200">
        <f>T124</f>
        <v>0</v>
      </c>
      <c r="U123" s="37"/>
      <c r="V123" s="37"/>
      <c r="W123" s="37"/>
      <c r="X123" s="37"/>
      <c r="Y123" s="37"/>
      <c r="Z123" s="37"/>
      <c r="AA123" s="37"/>
      <c r="AB123" s="37"/>
      <c r="AC123" s="37"/>
      <c r="AD123" s="37"/>
      <c r="AE123" s="37"/>
      <c r="AT123" s="16" t="s">
        <v>80</v>
      </c>
      <c r="AU123" s="16" t="s">
        <v>103</v>
      </c>
      <c r="BK123" s="201">
        <f>BK124</f>
        <v>0</v>
      </c>
    </row>
    <row r="124" s="12" customFormat="1" ht="25.92" customHeight="1">
      <c r="A124" s="12"/>
      <c r="B124" s="202"/>
      <c r="C124" s="203"/>
      <c r="D124" s="204" t="s">
        <v>80</v>
      </c>
      <c r="E124" s="205" t="s">
        <v>124</v>
      </c>
      <c r="F124" s="205" t="s">
        <v>125</v>
      </c>
      <c r="G124" s="203"/>
      <c r="H124" s="203"/>
      <c r="I124" s="206"/>
      <c r="J124" s="207">
        <f>BK124</f>
        <v>0</v>
      </c>
      <c r="K124" s="203"/>
      <c r="L124" s="208"/>
      <c r="M124" s="209"/>
      <c r="N124" s="210"/>
      <c r="O124" s="210"/>
      <c r="P124" s="211">
        <f>P125+P296+P306+P350+P381+P389</f>
        <v>0</v>
      </c>
      <c r="Q124" s="210"/>
      <c r="R124" s="211">
        <f>R125+R296+R306+R350+R381+R389</f>
        <v>352.41476660000006</v>
      </c>
      <c r="S124" s="210"/>
      <c r="T124" s="212">
        <f>T125+T296+T306+T350+T381+T389</f>
        <v>0</v>
      </c>
      <c r="U124" s="12"/>
      <c r="V124" s="12"/>
      <c r="W124" s="12"/>
      <c r="X124" s="12"/>
      <c r="Y124" s="12"/>
      <c r="Z124" s="12"/>
      <c r="AA124" s="12"/>
      <c r="AB124" s="12"/>
      <c r="AC124" s="12"/>
      <c r="AD124" s="12"/>
      <c r="AE124" s="12"/>
      <c r="AR124" s="213" t="s">
        <v>89</v>
      </c>
      <c r="AT124" s="214" t="s">
        <v>80</v>
      </c>
      <c r="AU124" s="214" t="s">
        <v>81</v>
      </c>
      <c r="AY124" s="213" t="s">
        <v>126</v>
      </c>
      <c r="BK124" s="215">
        <f>BK125+BK296+BK306+BK350+BK381+BK389</f>
        <v>0</v>
      </c>
    </row>
    <row r="125" s="12" customFormat="1" ht="22.8" customHeight="1">
      <c r="A125" s="12"/>
      <c r="B125" s="202"/>
      <c r="C125" s="203"/>
      <c r="D125" s="204" t="s">
        <v>80</v>
      </c>
      <c r="E125" s="216" t="s">
        <v>89</v>
      </c>
      <c r="F125" s="216" t="s">
        <v>127</v>
      </c>
      <c r="G125" s="203"/>
      <c r="H125" s="203"/>
      <c r="I125" s="206"/>
      <c r="J125" s="217">
        <f>BK125</f>
        <v>0</v>
      </c>
      <c r="K125" s="203"/>
      <c r="L125" s="208"/>
      <c r="M125" s="209"/>
      <c r="N125" s="210"/>
      <c r="O125" s="210"/>
      <c r="P125" s="211">
        <f>SUM(P126:P295)</f>
        <v>0</v>
      </c>
      <c r="Q125" s="210"/>
      <c r="R125" s="211">
        <f>SUM(R126:R295)</f>
        <v>3.6129368799999999</v>
      </c>
      <c r="S125" s="210"/>
      <c r="T125" s="212">
        <f>SUM(T126:T295)</f>
        <v>0</v>
      </c>
      <c r="U125" s="12"/>
      <c r="V125" s="12"/>
      <c r="W125" s="12"/>
      <c r="X125" s="12"/>
      <c r="Y125" s="12"/>
      <c r="Z125" s="12"/>
      <c r="AA125" s="12"/>
      <c r="AB125" s="12"/>
      <c r="AC125" s="12"/>
      <c r="AD125" s="12"/>
      <c r="AE125" s="12"/>
      <c r="AR125" s="213" t="s">
        <v>89</v>
      </c>
      <c r="AT125" s="214" t="s">
        <v>80</v>
      </c>
      <c r="AU125" s="214" t="s">
        <v>89</v>
      </c>
      <c r="AY125" s="213" t="s">
        <v>126</v>
      </c>
      <c r="BK125" s="215">
        <f>SUM(BK126:BK295)</f>
        <v>0</v>
      </c>
    </row>
    <row r="126" s="2" customFormat="1" ht="24.15" customHeight="1">
      <c r="A126" s="37"/>
      <c r="B126" s="38"/>
      <c r="C126" s="218" t="s">
        <v>89</v>
      </c>
      <c r="D126" s="218" t="s">
        <v>128</v>
      </c>
      <c r="E126" s="219" t="s">
        <v>129</v>
      </c>
      <c r="F126" s="220" t="s">
        <v>130</v>
      </c>
      <c r="G126" s="221" t="s">
        <v>131</v>
      </c>
      <c r="H126" s="222">
        <v>51</v>
      </c>
      <c r="I126" s="223"/>
      <c r="J126" s="224">
        <f>ROUND(I126*H126,2)</f>
        <v>0</v>
      </c>
      <c r="K126" s="225"/>
      <c r="L126" s="43"/>
      <c r="M126" s="226" t="s">
        <v>1</v>
      </c>
      <c r="N126" s="227" t="s">
        <v>46</v>
      </c>
      <c r="O126" s="90"/>
      <c r="P126" s="228">
        <f>O126*H126</f>
        <v>0</v>
      </c>
      <c r="Q126" s="228">
        <v>0</v>
      </c>
      <c r="R126" s="228">
        <f>Q126*H126</f>
        <v>0</v>
      </c>
      <c r="S126" s="228">
        <v>0</v>
      </c>
      <c r="T126" s="229">
        <f>S126*H126</f>
        <v>0</v>
      </c>
      <c r="U126" s="37"/>
      <c r="V126" s="37"/>
      <c r="W126" s="37"/>
      <c r="X126" s="37"/>
      <c r="Y126" s="37"/>
      <c r="Z126" s="37"/>
      <c r="AA126" s="37"/>
      <c r="AB126" s="37"/>
      <c r="AC126" s="37"/>
      <c r="AD126" s="37"/>
      <c r="AE126" s="37"/>
      <c r="AR126" s="230" t="s">
        <v>132</v>
      </c>
      <c r="AT126" s="230" t="s">
        <v>128</v>
      </c>
      <c r="AU126" s="230" t="s">
        <v>91</v>
      </c>
      <c r="AY126" s="16" t="s">
        <v>126</v>
      </c>
      <c r="BE126" s="231">
        <f>IF(N126="základní",J126,0)</f>
        <v>0</v>
      </c>
      <c r="BF126" s="231">
        <f>IF(N126="snížená",J126,0)</f>
        <v>0</v>
      </c>
      <c r="BG126" s="231">
        <f>IF(N126="zákl. přenesená",J126,0)</f>
        <v>0</v>
      </c>
      <c r="BH126" s="231">
        <f>IF(N126="sníž. přenesená",J126,0)</f>
        <v>0</v>
      </c>
      <c r="BI126" s="231">
        <f>IF(N126="nulová",J126,0)</f>
        <v>0</v>
      </c>
      <c r="BJ126" s="16" t="s">
        <v>89</v>
      </c>
      <c r="BK126" s="231">
        <f>ROUND(I126*H126,2)</f>
        <v>0</v>
      </c>
      <c r="BL126" s="16" t="s">
        <v>132</v>
      </c>
      <c r="BM126" s="230" t="s">
        <v>133</v>
      </c>
    </row>
    <row r="127" s="2" customFormat="1">
      <c r="A127" s="37"/>
      <c r="B127" s="38"/>
      <c r="C127" s="39"/>
      <c r="D127" s="232" t="s">
        <v>134</v>
      </c>
      <c r="E127" s="39"/>
      <c r="F127" s="233" t="s">
        <v>135</v>
      </c>
      <c r="G127" s="39"/>
      <c r="H127" s="39"/>
      <c r="I127" s="234"/>
      <c r="J127" s="39"/>
      <c r="K127" s="39"/>
      <c r="L127" s="43"/>
      <c r="M127" s="235"/>
      <c r="N127" s="236"/>
      <c r="O127" s="90"/>
      <c r="P127" s="90"/>
      <c r="Q127" s="90"/>
      <c r="R127" s="90"/>
      <c r="S127" s="90"/>
      <c r="T127" s="91"/>
      <c r="U127" s="37"/>
      <c r="V127" s="37"/>
      <c r="W127" s="37"/>
      <c r="X127" s="37"/>
      <c r="Y127" s="37"/>
      <c r="Z127" s="37"/>
      <c r="AA127" s="37"/>
      <c r="AB127" s="37"/>
      <c r="AC127" s="37"/>
      <c r="AD127" s="37"/>
      <c r="AE127" s="37"/>
      <c r="AT127" s="16" t="s">
        <v>134</v>
      </c>
      <c r="AU127" s="16" t="s">
        <v>91</v>
      </c>
    </row>
    <row r="128" s="2" customFormat="1">
      <c r="A128" s="37"/>
      <c r="B128" s="38"/>
      <c r="C128" s="39"/>
      <c r="D128" s="237" t="s">
        <v>136</v>
      </c>
      <c r="E128" s="39"/>
      <c r="F128" s="238" t="s">
        <v>137</v>
      </c>
      <c r="G128" s="39"/>
      <c r="H128" s="39"/>
      <c r="I128" s="234"/>
      <c r="J128" s="39"/>
      <c r="K128" s="39"/>
      <c r="L128" s="43"/>
      <c r="M128" s="235"/>
      <c r="N128" s="236"/>
      <c r="O128" s="90"/>
      <c r="P128" s="90"/>
      <c r="Q128" s="90"/>
      <c r="R128" s="90"/>
      <c r="S128" s="90"/>
      <c r="T128" s="91"/>
      <c r="U128" s="37"/>
      <c r="V128" s="37"/>
      <c r="W128" s="37"/>
      <c r="X128" s="37"/>
      <c r="Y128" s="37"/>
      <c r="Z128" s="37"/>
      <c r="AA128" s="37"/>
      <c r="AB128" s="37"/>
      <c r="AC128" s="37"/>
      <c r="AD128" s="37"/>
      <c r="AE128" s="37"/>
      <c r="AT128" s="16" t="s">
        <v>136</v>
      </c>
      <c r="AU128" s="16" t="s">
        <v>91</v>
      </c>
    </row>
    <row r="129" s="13" customFormat="1">
      <c r="A129" s="13"/>
      <c r="B129" s="239"/>
      <c r="C129" s="240"/>
      <c r="D129" s="232" t="s">
        <v>138</v>
      </c>
      <c r="E129" s="241" t="s">
        <v>1</v>
      </c>
      <c r="F129" s="242" t="s">
        <v>139</v>
      </c>
      <c r="G129" s="240"/>
      <c r="H129" s="243">
        <v>51</v>
      </c>
      <c r="I129" s="244"/>
      <c r="J129" s="240"/>
      <c r="K129" s="240"/>
      <c r="L129" s="245"/>
      <c r="M129" s="246"/>
      <c r="N129" s="247"/>
      <c r="O129" s="247"/>
      <c r="P129" s="247"/>
      <c r="Q129" s="247"/>
      <c r="R129" s="247"/>
      <c r="S129" s="247"/>
      <c r="T129" s="248"/>
      <c r="U129" s="13"/>
      <c r="V129" s="13"/>
      <c r="W129" s="13"/>
      <c r="X129" s="13"/>
      <c r="Y129" s="13"/>
      <c r="Z129" s="13"/>
      <c r="AA129" s="13"/>
      <c r="AB129" s="13"/>
      <c r="AC129" s="13"/>
      <c r="AD129" s="13"/>
      <c r="AE129" s="13"/>
      <c r="AT129" s="249" t="s">
        <v>138</v>
      </c>
      <c r="AU129" s="249" t="s">
        <v>91</v>
      </c>
      <c r="AV129" s="13" t="s">
        <v>91</v>
      </c>
      <c r="AW129" s="13" t="s">
        <v>36</v>
      </c>
      <c r="AX129" s="13" t="s">
        <v>89</v>
      </c>
      <c r="AY129" s="249" t="s">
        <v>126</v>
      </c>
    </row>
    <row r="130" s="2" customFormat="1" ht="16.5" customHeight="1">
      <c r="A130" s="37"/>
      <c r="B130" s="38"/>
      <c r="C130" s="218" t="s">
        <v>91</v>
      </c>
      <c r="D130" s="218" t="s">
        <v>128</v>
      </c>
      <c r="E130" s="219" t="s">
        <v>140</v>
      </c>
      <c r="F130" s="220" t="s">
        <v>141</v>
      </c>
      <c r="G130" s="221" t="s">
        <v>142</v>
      </c>
      <c r="H130" s="222">
        <v>1</v>
      </c>
      <c r="I130" s="223"/>
      <c r="J130" s="224">
        <f>ROUND(I130*H130,2)</f>
        <v>0</v>
      </c>
      <c r="K130" s="225"/>
      <c r="L130" s="43"/>
      <c r="M130" s="226" t="s">
        <v>1</v>
      </c>
      <c r="N130" s="227" t="s">
        <v>46</v>
      </c>
      <c r="O130" s="90"/>
      <c r="P130" s="228">
        <f>O130*H130</f>
        <v>0</v>
      </c>
      <c r="Q130" s="228">
        <v>0</v>
      </c>
      <c r="R130" s="228">
        <f>Q130*H130</f>
        <v>0</v>
      </c>
      <c r="S130" s="228">
        <v>0</v>
      </c>
      <c r="T130" s="229">
        <f>S130*H130</f>
        <v>0</v>
      </c>
      <c r="U130" s="37"/>
      <c r="V130" s="37"/>
      <c r="W130" s="37"/>
      <c r="X130" s="37"/>
      <c r="Y130" s="37"/>
      <c r="Z130" s="37"/>
      <c r="AA130" s="37"/>
      <c r="AB130" s="37"/>
      <c r="AC130" s="37"/>
      <c r="AD130" s="37"/>
      <c r="AE130" s="37"/>
      <c r="AR130" s="230" t="s">
        <v>132</v>
      </c>
      <c r="AT130" s="230" t="s">
        <v>128</v>
      </c>
      <c r="AU130" s="230" t="s">
        <v>91</v>
      </c>
      <c r="AY130" s="16" t="s">
        <v>126</v>
      </c>
      <c r="BE130" s="231">
        <f>IF(N130="základní",J130,0)</f>
        <v>0</v>
      </c>
      <c r="BF130" s="231">
        <f>IF(N130="snížená",J130,0)</f>
        <v>0</v>
      </c>
      <c r="BG130" s="231">
        <f>IF(N130="zákl. přenesená",J130,0)</f>
        <v>0</v>
      </c>
      <c r="BH130" s="231">
        <f>IF(N130="sníž. přenesená",J130,0)</f>
        <v>0</v>
      </c>
      <c r="BI130" s="231">
        <f>IF(N130="nulová",J130,0)</f>
        <v>0</v>
      </c>
      <c r="BJ130" s="16" t="s">
        <v>89</v>
      </c>
      <c r="BK130" s="231">
        <f>ROUND(I130*H130,2)</f>
        <v>0</v>
      </c>
      <c r="BL130" s="16" t="s">
        <v>132</v>
      </c>
      <c r="BM130" s="230" t="s">
        <v>143</v>
      </c>
    </row>
    <row r="131" s="2" customFormat="1">
      <c r="A131" s="37"/>
      <c r="B131" s="38"/>
      <c r="C131" s="39"/>
      <c r="D131" s="232" t="s">
        <v>134</v>
      </c>
      <c r="E131" s="39"/>
      <c r="F131" s="233" t="s">
        <v>144</v>
      </c>
      <c r="G131" s="39"/>
      <c r="H131" s="39"/>
      <c r="I131" s="234"/>
      <c r="J131" s="39"/>
      <c r="K131" s="39"/>
      <c r="L131" s="43"/>
      <c r="M131" s="235"/>
      <c r="N131" s="236"/>
      <c r="O131" s="90"/>
      <c r="P131" s="90"/>
      <c r="Q131" s="90"/>
      <c r="R131" s="90"/>
      <c r="S131" s="90"/>
      <c r="T131" s="91"/>
      <c r="U131" s="37"/>
      <c r="V131" s="37"/>
      <c r="W131" s="37"/>
      <c r="X131" s="37"/>
      <c r="Y131" s="37"/>
      <c r="Z131" s="37"/>
      <c r="AA131" s="37"/>
      <c r="AB131" s="37"/>
      <c r="AC131" s="37"/>
      <c r="AD131" s="37"/>
      <c r="AE131" s="37"/>
      <c r="AT131" s="16" t="s">
        <v>134</v>
      </c>
      <c r="AU131" s="16" t="s">
        <v>91</v>
      </c>
    </row>
    <row r="132" s="2" customFormat="1">
      <c r="A132" s="37"/>
      <c r="B132" s="38"/>
      <c r="C132" s="39"/>
      <c r="D132" s="237" t="s">
        <v>136</v>
      </c>
      <c r="E132" s="39"/>
      <c r="F132" s="238" t="s">
        <v>145</v>
      </c>
      <c r="G132" s="39"/>
      <c r="H132" s="39"/>
      <c r="I132" s="234"/>
      <c r="J132" s="39"/>
      <c r="K132" s="39"/>
      <c r="L132" s="43"/>
      <c r="M132" s="235"/>
      <c r="N132" s="236"/>
      <c r="O132" s="90"/>
      <c r="P132" s="90"/>
      <c r="Q132" s="90"/>
      <c r="R132" s="90"/>
      <c r="S132" s="90"/>
      <c r="T132" s="91"/>
      <c r="U132" s="37"/>
      <c r="V132" s="37"/>
      <c r="W132" s="37"/>
      <c r="X132" s="37"/>
      <c r="Y132" s="37"/>
      <c r="Z132" s="37"/>
      <c r="AA132" s="37"/>
      <c r="AB132" s="37"/>
      <c r="AC132" s="37"/>
      <c r="AD132" s="37"/>
      <c r="AE132" s="37"/>
      <c r="AT132" s="16" t="s">
        <v>136</v>
      </c>
      <c r="AU132" s="16" t="s">
        <v>91</v>
      </c>
    </row>
    <row r="133" s="13" customFormat="1">
      <c r="A133" s="13"/>
      <c r="B133" s="239"/>
      <c r="C133" s="240"/>
      <c r="D133" s="232" t="s">
        <v>138</v>
      </c>
      <c r="E133" s="241" t="s">
        <v>1</v>
      </c>
      <c r="F133" s="242" t="s">
        <v>146</v>
      </c>
      <c r="G133" s="240"/>
      <c r="H133" s="243">
        <v>1</v>
      </c>
      <c r="I133" s="244"/>
      <c r="J133" s="240"/>
      <c r="K133" s="240"/>
      <c r="L133" s="245"/>
      <c r="M133" s="246"/>
      <c r="N133" s="247"/>
      <c r="O133" s="247"/>
      <c r="P133" s="247"/>
      <c r="Q133" s="247"/>
      <c r="R133" s="247"/>
      <c r="S133" s="247"/>
      <c r="T133" s="248"/>
      <c r="U133" s="13"/>
      <c r="V133" s="13"/>
      <c r="W133" s="13"/>
      <c r="X133" s="13"/>
      <c r="Y133" s="13"/>
      <c r="Z133" s="13"/>
      <c r="AA133" s="13"/>
      <c r="AB133" s="13"/>
      <c r="AC133" s="13"/>
      <c r="AD133" s="13"/>
      <c r="AE133" s="13"/>
      <c r="AT133" s="249" t="s">
        <v>138</v>
      </c>
      <c r="AU133" s="249" t="s">
        <v>91</v>
      </c>
      <c r="AV133" s="13" t="s">
        <v>91</v>
      </c>
      <c r="AW133" s="13" t="s">
        <v>36</v>
      </c>
      <c r="AX133" s="13" t="s">
        <v>89</v>
      </c>
      <c r="AY133" s="249" t="s">
        <v>126</v>
      </c>
    </row>
    <row r="134" s="2" customFormat="1" ht="21.75" customHeight="1">
      <c r="A134" s="37"/>
      <c r="B134" s="38"/>
      <c r="C134" s="218" t="s">
        <v>147</v>
      </c>
      <c r="D134" s="218" t="s">
        <v>128</v>
      </c>
      <c r="E134" s="219" t="s">
        <v>148</v>
      </c>
      <c r="F134" s="220" t="s">
        <v>149</v>
      </c>
      <c r="G134" s="221" t="s">
        <v>142</v>
      </c>
      <c r="H134" s="222">
        <v>4</v>
      </c>
      <c r="I134" s="223"/>
      <c r="J134" s="224">
        <f>ROUND(I134*H134,2)</f>
        <v>0</v>
      </c>
      <c r="K134" s="225"/>
      <c r="L134" s="43"/>
      <c r="M134" s="226" t="s">
        <v>1</v>
      </c>
      <c r="N134" s="227" t="s">
        <v>46</v>
      </c>
      <c r="O134" s="90"/>
      <c r="P134" s="228">
        <f>O134*H134</f>
        <v>0</v>
      </c>
      <c r="Q134" s="228">
        <v>0</v>
      </c>
      <c r="R134" s="228">
        <f>Q134*H134</f>
        <v>0</v>
      </c>
      <c r="S134" s="228">
        <v>0</v>
      </c>
      <c r="T134" s="229">
        <f>S134*H134</f>
        <v>0</v>
      </c>
      <c r="U134" s="37"/>
      <c r="V134" s="37"/>
      <c r="W134" s="37"/>
      <c r="X134" s="37"/>
      <c r="Y134" s="37"/>
      <c r="Z134" s="37"/>
      <c r="AA134" s="37"/>
      <c r="AB134" s="37"/>
      <c r="AC134" s="37"/>
      <c r="AD134" s="37"/>
      <c r="AE134" s="37"/>
      <c r="AR134" s="230" t="s">
        <v>132</v>
      </c>
      <c r="AT134" s="230" t="s">
        <v>128</v>
      </c>
      <c r="AU134" s="230" t="s">
        <v>91</v>
      </c>
      <c r="AY134" s="16" t="s">
        <v>126</v>
      </c>
      <c r="BE134" s="231">
        <f>IF(N134="základní",J134,0)</f>
        <v>0</v>
      </c>
      <c r="BF134" s="231">
        <f>IF(N134="snížená",J134,0)</f>
        <v>0</v>
      </c>
      <c r="BG134" s="231">
        <f>IF(N134="zákl. přenesená",J134,0)</f>
        <v>0</v>
      </c>
      <c r="BH134" s="231">
        <f>IF(N134="sníž. přenesená",J134,0)</f>
        <v>0</v>
      </c>
      <c r="BI134" s="231">
        <f>IF(N134="nulová",J134,0)</f>
        <v>0</v>
      </c>
      <c r="BJ134" s="16" t="s">
        <v>89</v>
      </c>
      <c r="BK134" s="231">
        <f>ROUND(I134*H134,2)</f>
        <v>0</v>
      </c>
      <c r="BL134" s="16" t="s">
        <v>132</v>
      </c>
      <c r="BM134" s="230" t="s">
        <v>150</v>
      </c>
    </row>
    <row r="135" s="2" customFormat="1">
      <c r="A135" s="37"/>
      <c r="B135" s="38"/>
      <c r="C135" s="39"/>
      <c r="D135" s="232" t="s">
        <v>134</v>
      </c>
      <c r="E135" s="39"/>
      <c r="F135" s="233" t="s">
        <v>151</v>
      </c>
      <c r="G135" s="39"/>
      <c r="H135" s="39"/>
      <c r="I135" s="234"/>
      <c r="J135" s="39"/>
      <c r="K135" s="39"/>
      <c r="L135" s="43"/>
      <c r="M135" s="235"/>
      <c r="N135" s="236"/>
      <c r="O135" s="90"/>
      <c r="P135" s="90"/>
      <c r="Q135" s="90"/>
      <c r="R135" s="90"/>
      <c r="S135" s="90"/>
      <c r="T135" s="91"/>
      <c r="U135" s="37"/>
      <c r="V135" s="37"/>
      <c r="W135" s="37"/>
      <c r="X135" s="37"/>
      <c r="Y135" s="37"/>
      <c r="Z135" s="37"/>
      <c r="AA135" s="37"/>
      <c r="AB135" s="37"/>
      <c r="AC135" s="37"/>
      <c r="AD135" s="37"/>
      <c r="AE135" s="37"/>
      <c r="AT135" s="16" t="s">
        <v>134</v>
      </c>
      <c r="AU135" s="16" t="s">
        <v>91</v>
      </c>
    </row>
    <row r="136" s="2" customFormat="1">
      <c r="A136" s="37"/>
      <c r="B136" s="38"/>
      <c r="C136" s="39"/>
      <c r="D136" s="237" t="s">
        <v>136</v>
      </c>
      <c r="E136" s="39"/>
      <c r="F136" s="238" t="s">
        <v>152</v>
      </c>
      <c r="G136" s="39"/>
      <c r="H136" s="39"/>
      <c r="I136" s="234"/>
      <c r="J136" s="39"/>
      <c r="K136" s="39"/>
      <c r="L136" s="43"/>
      <c r="M136" s="235"/>
      <c r="N136" s="236"/>
      <c r="O136" s="90"/>
      <c r="P136" s="90"/>
      <c r="Q136" s="90"/>
      <c r="R136" s="90"/>
      <c r="S136" s="90"/>
      <c r="T136" s="91"/>
      <c r="U136" s="37"/>
      <c r="V136" s="37"/>
      <c r="W136" s="37"/>
      <c r="X136" s="37"/>
      <c r="Y136" s="37"/>
      <c r="Z136" s="37"/>
      <c r="AA136" s="37"/>
      <c r="AB136" s="37"/>
      <c r="AC136" s="37"/>
      <c r="AD136" s="37"/>
      <c r="AE136" s="37"/>
      <c r="AT136" s="16" t="s">
        <v>136</v>
      </c>
      <c r="AU136" s="16" t="s">
        <v>91</v>
      </c>
    </row>
    <row r="137" s="13" customFormat="1">
      <c r="A137" s="13"/>
      <c r="B137" s="239"/>
      <c r="C137" s="240"/>
      <c r="D137" s="232" t="s">
        <v>138</v>
      </c>
      <c r="E137" s="241" t="s">
        <v>1</v>
      </c>
      <c r="F137" s="242" t="s">
        <v>132</v>
      </c>
      <c r="G137" s="240"/>
      <c r="H137" s="243">
        <v>4</v>
      </c>
      <c r="I137" s="244"/>
      <c r="J137" s="240"/>
      <c r="K137" s="240"/>
      <c r="L137" s="245"/>
      <c r="M137" s="246"/>
      <c r="N137" s="247"/>
      <c r="O137" s="247"/>
      <c r="P137" s="247"/>
      <c r="Q137" s="247"/>
      <c r="R137" s="247"/>
      <c r="S137" s="247"/>
      <c r="T137" s="248"/>
      <c r="U137" s="13"/>
      <c r="V137" s="13"/>
      <c r="W137" s="13"/>
      <c r="X137" s="13"/>
      <c r="Y137" s="13"/>
      <c r="Z137" s="13"/>
      <c r="AA137" s="13"/>
      <c r="AB137" s="13"/>
      <c r="AC137" s="13"/>
      <c r="AD137" s="13"/>
      <c r="AE137" s="13"/>
      <c r="AT137" s="249" t="s">
        <v>138</v>
      </c>
      <c r="AU137" s="249" t="s">
        <v>91</v>
      </c>
      <c r="AV137" s="13" t="s">
        <v>91</v>
      </c>
      <c r="AW137" s="13" t="s">
        <v>36</v>
      </c>
      <c r="AX137" s="13" t="s">
        <v>89</v>
      </c>
      <c r="AY137" s="249" t="s">
        <v>126</v>
      </c>
    </row>
    <row r="138" s="2" customFormat="1" ht="16.5" customHeight="1">
      <c r="A138" s="37"/>
      <c r="B138" s="38"/>
      <c r="C138" s="218" t="s">
        <v>132</v>
      </c>
      <c r="D138" s="218" t="s">
        <v>128</v>
      </c>
      <c r="E138" s="219" t="s">
        <v>153</v>
      </c>
      <c r="F138" s="220" t="s">
        <v>154</v>
      </c>
      <c r="G138" s="221" t="s">
        <v>155</v>
      </c>
      <c r="H138" s="222">
        <v>1</v>
      </c>
      <c r="I138" s="223"/>
      <c r="J138" s="224">
        <f>ROUND(I138*H138,2)</f>
        <v>0</v>
      </c>
      <c r="K138" s="225"/>
      <c r="L138" s="43"/>
      <c r="M138" s="226" t="s">
        <v>1</v>
      </c>
      <c r="N138" s="227" t="s">
        <v>46</v>
      </c>
      <c r="O138" s="90"/>
      <c r="P138" s="228">
        <f>O138*H138</f>
        <v>0</v>
      </c>
      <c r="Q138" s="228">
        <v>0</v>
      </c>
      <c r="R138" s="228">
        <f>Q138*H138</f>
        <v>0</v>
      </c>
      <c r="S138" s="228">
        <v>0</v>
      </c>
      <c r="T138" s="229">
        <f>S138*H138</f>
        <v>0</v>
      </c>
      <c r="U138" s="37"/>
      <c r="V138" s="37"/>
      <c r="W138" s="37"/>
      <c r="X138" s="37"/>
      <c r="Y138" s="37"/>
      <c r="Z138" s="37"/>
      <c r="AA138" s="37"/>
      <c r="AB138" s="37"/>
      <c r="AC138" s="37"/>
      <c r="AD138" s="37"/>
      <c r="AE138" s="37"/>
      <c r="AR138" s="230" t="s">
        <v>132</v>
      </c>
      <c r="AT138" s="230" t="s">
        <v>128</v>
      </c>
      <c r="AU138" s="230" t="s">
        <v>91</v>
      </c>
      <c r="AY138" s="16" t="s">
        <v>126</v>
      </c>
      <c r="BE138" s="231">
        <f>IF(N138="základní",J138,0)</f>
        <v>0</v>
      </c>
      <c r="BF138" s="231">
        <f>IF(N138="snížená",J138,0)</f>
        <v>0</v>
      </c>
      <c r="BG138" s="231">
        <f>IF(N138="zákl. přenesená",J138,0)</f>
        <v>0</v>
      </c>
      <c r="BH138" s="231">
        <f>IF(N138="sníž. přenesená",J138,0)</f>
        <v>0</v>
      </c>
      <c r="BI138" s="231">
        <f>IF(N138="nulová",J138,0)</f>
        <v>0</v>
      </c>
      <c r="BJ138" s="16" t="s">
        <v>89</v>
      </c>
      <c r="BK138" s="231">
        <f>ROUND(I138*H138,2)</f>
        <v>0</v>
      </c>
      <c r="BL138" s="16" t="s">
        <v>132</v>
      </c>
      <c r="BM138" s="230" t="s">
        <v>156</v>
      </c>
    </row>
    <row r="139" s="2" customFormat="1">
      <c r="A139" s="37"/>
      <c r="B139" s="38"/>
      <c r="C139" s="39"/>
      <c r="D139" s="232" t="s">
        <v>134</v>
      </c>
      <c r="E139" s="39"/>
      <c r="F139" s="233" t="s">
        <v>154</v>
      </c>
      <c r="G139" s="39"/>
      <c r="H139" s="39"/>
      <c r="I139" s="234"/>
      <c r="J139" s="39"/>
      <c r="K139" s="39"/>
      <c r="L139" s="43"/>
      <c r="M139" s="235"/>
      <c r="N139" s="236"/>
      <c r="O139" s="90"/>
      <c r="P139" s="90"/>
      <c r="Q139" s="90"/>
      <c r="R139" s="90"/>
      <c r="S139" s="90"/>
      <c r="T139" s="91"/>
      <c r="U139" s="37"/>
      <c r="V139" s="37"/>
      <c r="W139" s="37"/>
      <c r="X139" s="37"/>
      <c r="Y139" s="37"/>
      <c r="Z139" s="37"/>
      <c r="AA139" s="37"/>
      <c r="AB139" s="37"/>
      <c r="AC139" s="37"/>
      <c r="AD139" s="37"/>
      <c r="AE139" s="37"/>
      <c r="AT139" s="16" t="s">
        <v>134</v>
      </c>
      <c r="AU139" s="16" t="s">
        <v>91</v>
      </c>
    </row>
    <row r="140" s="2" customFormat="1">
      <c r="A140" s="37"/>
      <c r="B140" s="38"/>
      <c r="C140" s="39"/>
      <c r="D140" s="232" t="s">
        <v>157</v>
      </c>
      <c r="E140" s="39"/>
      <c r="F140" s="250" t="s">
        <v>158</v>
      </c>
      <c r="G140" s="39"/>
      <c r="H140" s="39"/>
      <c r="I140" s="234"/>
      <c r="J140" s="39"/>
      <c r="K140" s="39"/>
      <c r="L140" s="43"/>
      <c r="M140" s="235"/>
      <c r="N140" s="236"/>
      <c r="O140" s="90"/>
      <c r="P140" s="90"/>
      <c r="Q140" s="90"/>
      <c r="R140" s="90"/>
      <c r="S140" s="90"/>
      <c r="T140" s="91"/>
      <c r="U140" s="37"/>
      <c r="V140" s="37"/>
      <c r="W140" s="37"/>
      <c r="X140" s="37"/>
      <c r="Y140" s="37"/>
      <c r="Z140" s="37"/>
      <c r="AA140" s="37"/>
      <c r="AB140" s="37"/>
      <c r="AC140" s="37"/>
      <c r="AD140" s="37"/>
      <c r="AE140" s="37"/>
      <c r="AT140" s="16" t="s">
        <v>157</v>
      </c>
      <c r="AU140" s="16" t="s">
        <v>91</v>
      </c>
    </row>
    <row r="141" s="13" customFormat="1">
      <c r="A141" s="13"/>
      <c r="B141" s="239"/>
      <c r="C141" s="240"/>
      <c r="D141" s="232" t="s">
        <v>138</v>
      </c>
      <c r="E141" s="241" t="s">
        <v>1</v>
      </c>
      <c r="F141" s="242" t="s">
        <v>89</v>
      </c>
      <c r="G141" s="240"/>
      <c r="H141" s="243">
        <v>1</v>
      </c>
      <c r="I141" s="244"/>
      <c r="J141" s="240"/>
      <c r="K141" s="240"/>
      <c r="L141" s="245"/>
      <c r="M141" s="246"/>
      <c r="N141" s="247"/>
      <c r="O141" s="247"/>
      <c r="P141" s="247"/>
      <c r="Q141" s="247"/>
      <c r="R141" s="247"/>
      <c r="S141" s="247"/>
      <c r="T141" s="248"/>
      <c r="U141" s="13"/>
      <c r="V141" s="13"/>
      <c r="W141" s="13"/>
      <c r="X141" s="13"/>
      <c r="Y141" s="13"/>
      <c r="Z141" s="13"/>
      <c r="AA141" s="13"/>
      <c r="AB141" s="13"/>
      <c r="AC141" s="13"/>
      <c r="AD141" s="13"/>
      <c r="AE141" s="13"/>
      <c r="AT141" s="249" t="s">
        <v>138</v>
      </c>
      <c r="AU141" s="249" t="s">
        <v>91</v>
      </c>
      <c r="AV141" s="13" t="s">
        <v>91</v>
      </c>
      <c r="AW141" s="13" t="s">
        <v>36</v>
      </c>
      <c r="AX141" s="13" t="s">
        <v>89</v>
      </c>
      <c r="AY141" s="249" t="s">
        <v>126</v>
      </c>
    </row>
    <row r="142" s="2" customFormat="1" ht="16.5" customHeight="1">
      <c r="A142" s="37"/>
      <c r="B142" s="38"/>
      <c r="C142" s="218" t="s">
        <v>159</v>
      </c>
      <c r="D142" s="218" t="s">
        <v>128</v>
      </c>
      <c r="E142" s="219" t="s">
        <v>160</v>
      </c>
      <c r="F142" s="220" t="s">
        <v>161</v>
      </c>
      <c r="G142" s="221" t="s">
        <v>155</v>
      </c>
      <c r="H142" s="222">
        <v>1</v>
      </c>
      <c r="I142" s="223"/>
      <c r="J142" s="224">
        <f>ROUND(I142*H142,2)</f>
        <v>0</v>
      </c>
      <c r="K142" s="225"/>
      <c r="L142" s="43"/>
      <c r="M142" s="226" t="s">
        <v>1</v>
      </c>
      <c r="N142" s="227" t="s">
        <v>46</v>
      </c>
      <c r="O142" s="90"/>
      <c r="P142" s="228">
        <f>O142*H142</f>
        <v>0</v>
      </c>
      <c r="Q142" s="228">
        <v>0</v>
      </c>
      <c r="R142" s="228">
        <f>Q142*H142</f>
        <v>0</v>
      </c>
      <c r="S142" s="228">
        <v>0</v>
      </c>
      <c r="T142" s="229">
        <f>S142*H142</f>
        <v>0</v>
      </c>
      <c r="U142" s="37"/>
      <c r="V142" s="37"/>
      <c r="W142" s="37"/>
      <c r="X142" s="37"/>
      <c r="Y142" s="37"/>
      <c r="Z142" s="37"/>
      <c r="AA142" s="37"/>
      <c r="AB142" s="37"/>
      <c r="AC142" s="37"/>
      <c r="AD142" s="37"/>
      <c r="AE142" s="37"/>
      <c r="AR142" s="230" t="s">
        <v>132</v>
      </c>
      <c r="AT142" s="230" t="s">
        <v>128</v>
      </c>
      <c r="AU142" s="230" t="s">
        <v>91</v>
      </c>
      <c r="AY142" s="16" t="s">
        <v>126</v>
      </c>
      <c r="BE142" s="231">
        <f>IF(N142="základní",J142,0)</f>
        <v>0</v>
      </c>
      <c r="BF142" s="231">
        <f>IF(N142="snížená",J142,0)</f>
        <v>0</v>
      </c>
      <c r="BG142" s="231">
        <f>IF(N142="zákl. přenesená",J142,0)</f>
        <v>0</v>
      </c>
      <c r="BH142" s="231">
        <f>IF(N142="sníž. přenesená",J142,0)</f>
        <v>0</v>
      </c>
      <c r="BI142" s="231">
        <f>IF(N142="nulová",J142,0)</f>
        <v>0</v>
      </c>
      <c r="BJ142" s="16" t="s">
        <v>89</v>
      </c>
      <c r="BK142" s="231">
        <f>ROUND(I142*H142,2)</f>
        <v>0</v>
      </c>
      <c r="BL142" s="16" t="s">
        <v>132</v>
      </c>
      <c r="BM142" s="230" t="s">
        <v>162</v>
      </c>
    </row>
    <row r="143" s="2" customFormat="1">
      <c r="A143" s="37"/>
      <c r="B143" s="38"/>
      <c r="C143" s="39"/>
      <c r="D143" s="232" t="s">
        <v>134</v>
      </c>
      <c r="E143" s="39"/>
      <c r="F143" s="233" t="s">
        <v>161</v>
      </c>
      <c r="G143" s="39"/>
      <c r="H143" s="39"/>
      <c r="I143" s="234"/>
      <c r="J143" s="39"/>
      <c r="K143" s="39"/>
      <c r="L143" s="43"/>
      <c r="M143" s="235"/>
      <c r="N143" s="236"/>
      <c r="O143" s="90"/>
      <c r="P143" s="90"/>
      <c r="Q143" s="90"/>
      <c r="R143" s="90"/>
      <c r="S143" s="90"/>
      <c r="T143" s="91"/>
      <c r="U143" s="37"/>
      <c r="V143" s="37"/>
      <c r="W143" s="37"/>
      <c r="X143" s="37"/>
      <c r="Y143" s="37"/>
      <c r="Z143" s="37"/>
      <c r="AA143" s="37"/>
      <c r="AB143" s="37"/>
      <c r="AC143" s="37"/>
      <c r="AD143" s="37"/>
      <c r="AE143" s="37"/>
      <c r="AT143" s="16" t="s">
        <v>134</v>
      </c>
      <c r="AU143" s="16" t="s">
        <v>91</v>
      </c>
    </row>
    <row r="144" s="2" customFormat="1">
      <c r="A144" s="37"/>
      <c r="B144" s="38"/>
      <c r="C144" s="39"/>
      <c r="D144" s="232" t="s">
        <v>157</v>
      </c>
      <c r="E144" s="39"/>
      <c r="F144" s="250" t="s">
        <v>163</v>
      </c>
      <c r="G144" s="39"/>
      <c r="H144" s="39"/>
      <c r="I144" s="234"/>
      <c r="J144" s="39"/>
      <c r="K144" s="39"/>
      <c r="L144" s="43"/>
      <c r="M144" s="235"/>
      <c r="N144" s="236"/>
      <c r="O144" s="90"/>
      <c r="P144" s="90"/>
      <c r="Q144" s="90"/>
      <c r="R144" s="90"/>
      <c r="S144" s="90"/>
      <c r="T144" s="91"/>
      <c r="U144" s="37"/>
      <c r="V144" s="37"/>
      <c r="W144" s="37"/>
      <c r="X144" s="37"/>
      <c r="Y144" s="37"/>
      <c r="Z144" s="37"/>
      <c r="AA144" s="37"/>
      <c r="AB144" s="37"/>
      <c r="AC144" s="37"/>
      <c r="AD144" s="37"/>
      <c r="AE144" s="37"/>
      <c r="AT144" s="16" t="s">
        <v>157</v>
      </c>
      <c r="AU144" s="16" t="s">
        <v>91</v>
      </c>
    </row>
    <row r="145" s="13" customFormat="1">
      <c r="A145" s="13"/>
      <c r="B145" s="239"/>
      <c r="C145" s="240"/>
      <c r="D145" s="232" t="s">
        <v>138</v>
      </c>
      <c r="E145" s="241" t="s">
        <v>1</v>
      </c>
      <c r="F145" s="242" t="s">
        <v>89</v>
      </c>
      <c r="G145" s="240"/>
      <c r="H145" s="243">
        <v>1</v>
      </c>
      <c r="I145" s="244"/>
      <c r="J145" s="240"/>
      <c r="K145" s="240"/>
      <c r="L145" s="245"/>
      <c r="M145" s="246"/>
      <c r="N145" s="247"/>
      <c r="O145" s="247"/>
      <c r="P145" s="247"/>
      <c r="Q145" s="247"/>
      <c r="R145" s="247"/>
      <c r="S145" s="247"/>
      <c r="T145" s="248"/>
      <c r="U145" s="13"/>
      <c r="V145" s="13"/>
      <c r="W145" s="13"/>
      <c r="X145" s="13"/>
      <c r="Y145" s="13"/>
      <c r="Z145" s="13"/>
      <c r="AA145" s="13"/>
      <c r="AB145" s="13"/>
      <c r="AC145" s="13"/>
      <c r="AD145" s="13"/>
      <c r="AE145" s="13"/>
      <c r="AT145" s="249" t="s">
        <v>138</v>
      </c>
      <c r="AU145" s="249" t="s">
        <v>91</v>
      </c>
      <c r="AV145" s="13" t="s">
        <v>91</v>
      </c>
      <c r="AW145" s="13" t="s">
        <v>36</v>
      </c>
      <c r="AX145" s="13" t="s">
        <v>89</v>
      </c>
      <c r="AY145" s="249" t="s">
        <v>126</v>
      </c>
    </row>
    <row r="146" s="2" customFormat="1" ht="16.5" customHeight="1">
      <c r="A146" s="37"/>
      <c r="B146" s="38"/>
      <c r="C146" s="218" t="s">
        <v>164</v>
      </c>
      <c r="D146" s="218" t="s">
        <v>128</v>
      </c>
      <c r="E146" s="219" t="s">
        <v>165</v>
      </c>
      <c r="F146" s="220" t="s">
        <v>166</v>
      </c>
      <c r="G146" s="221" t="s">
        <v>155</v>
      </c>
      <c r="H146" s="222">
        <v>1</v>
      </c>
      <c r="I146" s="223"/>
      <c r="J146" s="224">
        <f>ROUND(I146*H146,2)</f>
        <v>0</v>
      </c>
      <c r="K146" s="225"/>
      <c r="L146" s="43"/>
      <c r="M146" s="226" t="s">
        <v>1</v>
      </c>
      <c r="N146" s="227" t="s">
        <v>46</v>
      </c>
      <c r="O146" s="90"/>
      <c r="P146" s="228">
        <f>O146*H146</f>
        <v>0</v>
      </c>
      <c r="Q146" s="228">
        <v>0</v>
      </c>
      <c r="R146" s="228">
        <f>Q146*H146</f>
        <v>0</v>
      </c>
      <c r="S146" s="228">
        <v>0</v>
      </c>
      <c r="T146" s="229">
        <f>S146*H146</f>
        <v>0</v>
      </c>
      <c r="U146" s="37"/>
      <c r="V146" s="37"/>
      <c r="W146" s="37"/>
      <c r="X146" s="37"/>
      <c r="Y146" s="37"/>
      <c r="Z146" s="37"/>
      <c r="AA146" s="37"/>
      <c r="AB146" s="37"/>
      <c r="AC146" s="37"/>
      <c r="AD146" s="37"/>
      <c r="AE146" s="37"/>
      <c r="AR146" s="230" t="s">
        <v>132</v>
      </c>
      <c r="AT146" s="230" t="s">
        <v>128</v>
      </c>
      <c r="AU146" s="230" t="s">
        <v>91</v>
      </c>
      <c r="AY146" s="16" t="s">
        <v>126</v>
      </c>
      <c r="BE146" s="231">
        <f>IF(N146="základní",J146,0)</f>
        <v>0</v>
      </c>
      <c r="BF146" s="231">
        <f>IF(N146="snížená",J146,0)</f>
        <v>0</v>
      </c>
      <c r="BG146" s="231">
        <f>IF(N146="zákl. přenesená",J146,0)</f>
        <v>0</v>
      </c>
      <c r="BH146" s="231">
        <f>IF(N146="sníž. přenesená",J146,0)</f>
        <v>0</v>
      </c>
      <c r="BI146" s="231">
        <f>IF(N146="nulová",J146,0)</f>
        <v>0</v>
      </c>
      <c r="BJ146" s="16" t="s">
        <v>89</v>
      </c>
      <c r="BK146" s="231">
        <f>ROUND(I146*H146,2)</f>
        <v>0</v>
      </c>
      <c r="BL146" s="16" t="s">
        <v>132</v>
      </c>
      <c r="BM146" s="230" t="s">
        <v>167</v>
      </c>
    </row>
    <row r="147" s="2" customFormat="1">
      <c r="A147" s="37"/>
      <c r="B147" s="38"/>
      <c r="C147" s="39"/>
      <c r="D147" s="232" t="s">
        <v>134</v>
      </c>
      <c r="E147" s="39"/>
      <c r="F147" s="233" t="s">
        <v>168</v>
      </c>
      <c r="G147" s="39"/>
      <c r="H147" s="39"/>
      <c r="I147" s="234"/>
      <c r="J147" s="39"/>
      <c r="K147" s="39"/>
      <c r="L147" s="43"/>
      <c r="M147" s="235"/>
      <c r="N147" s="236"/>
      <c r="O147" s="90"/>
      <c r="P147" s="90"/>
      <c r="Q147" s="90"/>
      <c r="R147" s="90"/>
      <c r="S147" s="90"/>
      <c r="T147" s="91"/>
      <c r="U147" s="37"/>
      <c r="V147" s="37"/>
      <c r="W147" s="37"/>
      <c r="X147" s="37"/>
      <c r="Y147" s="37"/>
      <c r="Z147" s="37"/>
      <c r="AA147" s="37"/>
      <c r="AB147" s="37"/>
      <c r="AC147" s="37"/>
      <c r="AD147" s="37"/>
      <c r="AE147" s="37"/>
      <c r="AT147" s="16" t="s">
        <v>134</v>
      </c>
      <c r="AU147" s="16" t="s">
        <v>91</v>
      </c>
    </row>
    <row r="148" s="2" customFormat="1">
      <c r="A148" s="37"/>
      <c r="B148" s="38"/>
      <c r="C148" s="39"/>
      <c r="D148" s="232" t="s">
        <v>157</v>
      </c>
      <c r="E148" s="39"/>
      <c r="F148" s="250" t="s">
        <v>169</v>
      </c>
      <c r="G148" s="39"/>
      <c r="H148" s="39"/>
      <c r="I148" s="234"/>
      <c r="J148" s="39"/>
      <c r="K148" s="39"/>
      <c r="L148" s="43"/>
      <c r="M148" s="235"/>
      <c r="N148" s="236"/>
      <c r="O148" s="90"/>
      <c r="P148" s="90"/>
      <c r="Q148" s="90"/>
      <c r="R148" s="90"/>
      <c r="S148" s="90"/>
      <c r="T148" s="91"/>
      <c r="U148" s="37"/>
      <c r="V148" s="37"/>
      <c r="W148" s="37"/>
      <c r="X148" s="37"/>
      <c r="Y148" s="37"/>
      <c r="Z148" s="37"/>
      <c r="AA148" s="37"/>
      <c r="AB148" s="37"/>
      <c r="AC148" s="37"/>
      <c r="AD148" s="37"/>
      <c r="AE148" s="37"/>
      <c r="AT148" s="16" t="s">
        <v>157</v>
      </c>
      <c r="AU148" s="16" t="s">
        <v>91</v>
      </c>
    </row>
    <row r="149" s="13" customFormat="1">
      <c r="A149" s="13"/>
      <c r="B149" s="239"/>
      <c r="C149" s="240"/>
      <c r="D149" s="232" t="s">
        <v>138</v>
      </c>
      <c r="E149" s="241" t="s">
        <v>1</v>
      </c>
      <c r="F149" s="242" t="s">
        <v>89</v>
      </c>
      <c r="G149" s="240"/>
      <c r="H149" s="243">
        <v>1</v>
      </c>
      <c r="I149" s="244"/>
      <c r="J149" s="240"/>
      <c r="K149" s="240"/>
      <c r="L149" s="245"/>
      <c r="M149" s="246"/>
      <c r="N149" s="247"/>
      <c r="O149" s="247"/>
      <c r="P149" s="247"/>
      <c r="Q149" s="247"/>
      <c r="R149" s="247"/>
      <c r="S149" s="247"/>
      <c r="T149" s="248"/>
      <c r="U149" s="13"/>
      <c r="V149" s="13"/>
      <c r="W149" s="13"/>
      <c r="X149" s="13"/>
      <c r="Y149" s="13"/>
      <c r="Z149" s="13"/>
      <c r="AA149" s="13"/>
      <c r="AB149" s="13"/>
      <c r="AC149" s="13"/>
      <c r="AD149" s="13"/>
      <c r="AE149" s="13"/>
      <c r="AT149" s="249" t="s">
        <v>138</v>
      </c>
      <c r="AU149" s="249" t="s">
        <v>91</v>
      </c>
      <c r="AV149" s="13" t="s">
        <v>91</v>
      </c>
      <c r="AW149" s="13" t="s">
        <v>36</v>
      </c>
      <c r="AX149" s="13" t="s">
        <v>89</v>
      </c>
      <c r="AY149" s="249" t="s">
        <v>126</v>
      </c>
    </row>
    <row r="150" s="2" customFormat="1" ht="16.5" customHeight="1">
      <c r="A150" s="37"/>
      <c r="B150" s="38"/>
      <c r="C150" s="218" t="s">
        <v>170</v>
      </c>
      <c r="D150" s="218" t="s">
        <v>128</v>
      </c>
      <c r="E150" s="219" t="s">
        <v>171</v>
      </c>
      <c r="F150" s="220" t="s">
        <v>172</v>
      </c>
      <c r="G150" s="221" t="s">
        <v>131</v>
      </c>
      <c r="H150" s="222">
        <v>9</v>
      </c>
      <c r="I150" s="223"/>
      <c r="J150" s="224">
        <f>ROUND(I150*H150,2)</f>
        <v>0</v>
      </c>
      <c r="K150" s="225"/>
      <c r="L150" s="43"/>
      <c r="M150" s="226" t="s">
        <v>1</v>
      </c>
      <c r="N150" s="227" t="s">
        <v>46</v>
      </c>
      <c r="O150" s="90"/>
      <c r="P150" s="228">
        <f>O150*H150</f>
        <v>0</v>
      </c>
      <c r="Q150" s="228">
        <v>0</v>
      </c>
      <c r="R150" s="228">
        <f>Q150*H150</f>
        <v>0</v>
      </c>
      <c r="S150" s="228">
        <v>0</v>
      </c>
      <c r="T150" s="229">
        <f>S150*H150</f>
        <v>0</v>
      </c>
      <c r="U150" s="37"/>
      <c r="V150" s="37"/>
      <c r="W150" s="37"/>
      <c r="X150" s="37"/>
      <c r="Y150" s="37"/>
      <c r="Z150" s="37"/>
      <c r="AA150" s="37"/>
      <c r="AB150" s="37"/>
      <c r="AC150" s="37"/>
      <c r="AD150" s="37"/>
      <c r="AE150" s="37"/>
      <c r="AR150" s="230" t="s">
        <v>132</v>
      </c>
      <c r="AT150" s="230" t="s">
        <v>128</v>
      </c>
      <c r="AU150" s="230" t="s">
        <v>91</v>
      </c>
      <c r="AY150" s="16" t="s">
        <v>126</v>
      </c>
      <c r="BE150" s="231">
        <f>IF(N150="základní",J150,0)</f>
        <v>0</v>
      </c>
      <c r="BF150" s="231">
        <f>IF(N150="snížená",J150,0)</f>
        <v>0</v>
      </c>
      <c r="BG150" s="231">
        <f>IF(N150="zákl. přenesená",J150,0)</f>
        <v>0</v>
      </c>
      <c r="BH150" s="231">
        <f>IF(N150="sníž. přenesená",J150,0)</f>
        <v>0</v>
      </c>
      <c r="BI150" s="231">
        <f>IF(N150="nulová",J150,0)</f>
        <v>0</v>
      </c>
      <c r="BJ150" s="16" t="s">
        <v>89</v>
      </c>
      <c r="BK150" s="231">
        <f>ROUND(I150*H150,2)</f>
        <v>0</v>
      </c>
      <c r="BL150" s="16" t="s">
        <v>132</v>
      </c>
      <c r="BM150" s="230" t="s">
        <v>173</v>
      </c>
    </row>
    <row r="151" s="2" customFormat="1">
      <c r="A151" s="37"/>
      <c r="B151" s="38"/>
      <c r="C151" s="39"/>
      <c r="D151" s="232" t="s">
        <v>134</v>
      </c>
      <c r="E151" s="39"/>
      <c r="F151" s="233" t="s">
        <v>174</v>
      </c>
      <c r="G151" s="39"/>
      <c r="H151" s="39"/>
      <c r="I151" s="234"/>
      <c r="J151" s="39"/>
      <c r="K151" s="39"/>
      <c r="L151" s="43"/>
      <c r="M151" s="235"/>
      <c r="N151" s="236"/>
      <c r="O151" s="90"/>
      <c r="P151" s="90"/>
      <c r="Q151" s="90"/>
      <c r="R151" s="90"/>
      <c r="S151" s="90"/>
      <c r="T151" s="91"/>
      <c r="U151" s="37"/>
      <c r="V151" s="37"/>
      <c r="W151" s="37"/>
      <c r="X151" s="37"/>
      <c r="Y151" s="37"/>
      <c r="Z151" s="37"/>
      <c r="AA151" s="37"/>
      <c r="AB151" s="37"/>
      <c r="AC151" s="37"/>
      <c r="AD151" s="37"/>
      <c r="AE151" s="37"/>
      <c r="AT151" s="16" t="s">
        <v>134</v>
      </c>
      <c r="AU151" s="16" t="s">
        <v>91</v>
      </c>
    </row>
    <row r="152" s="2" customFormat="1">
      <c r="A152" s="37"/>
      <c r="B152" s="38"/>
      <c r="C152" s="39"/>
      <c r="D152" s="237" t="s">
        <v>136</v>
      </c>
      <c r="E152" s="39"/>
      <c r="F152" s="238" t="s">
        <v>175</v>
      </c>
      <c r="G152" s="39"/>
      <c r="H152" s="39"/>
      <c r="I152" s="234"/>
      <c r="J152" s="39"/>
      <c r="K152" s="39"/>
      <c r="L152" s="43"/>
      <c r="M152" s="235"/>
      <c r="N152" s="236"/>
      <c r="O152" s="90"/>
      <c r="P152" s="90"/>
      <c r="Q152" s="90"/>
      <c r="R152" s="90"/>
      <c r="S152" s="90"/>
      <c r="T152" s="91"/>
      <c r="U152" s="37"/>
      <c r="V152" s="37"/>
      <c r="W152" s="37"/>
      <c r="X152" s="37"/>
      <c r="Y152" s="37"/>
      <c r="Z152" s="37"/>
      <c r="AA152" s="37"/>
      <c r="AB152" s="37"/>
      <c r="AC152" s="37"/>
      <c r="AD152" s="37"/>
      <c r="AE152" s="37"/>
      <c r="AT152" s="16" t="s">
        <v>136</v>
      </c>
      <c r="AU152" s="16" t="s">
        <v>91</v>
      </c>
    </row>
    <row r="153" s="2" customFormat="1">
      <c r="A153" s="37"/>
      <c r="B153" s="38"/>
      <c r="C153" s="39"/>
      <c r="D153" s="232" t="s">
        <v>157</v>
      </c>
      <c r="E153" s="39"/>
      <c r="F153" s="250" t="s">
        <v>176</v>
      </c>
      <c r="G153" s="39"/>
      <c r="H153" s="39"/>
      <c r="I153" s="234"/>
      <c r="J153" s="39"/>
      <c r="K153" s="39"/>
      <c r="L153" s="43"/>
      <c r="M153" s="235"/>
      <c r="N153" s="236"/>
      <c r="O153" s="90"/>
      <c r="P153" s="90"/>
      <c r="Q153" s="90"/>
      <c r="R153" s="90"/>
      <c r="S153" s="90"/>
      <c r="T153" s="91"/>
      <c r="U153" s="37"/>
      <c r="V153" s="37"/>
      <c r="W153" s="37"/>
      <c r="X153" s="37"/>
      <c r="Y153" s="37"/>
      <c r="Z153" s="37"/>
      <c r="AA153" s="37"/>
      <c r="AB153" s="37"/>
      <c r="AC153" s="37"/>
      <c r="AD153" s="37"/>
      <c r="AE153" s="37"/>
      <c r="AT153" s="16" t="s">
        <v>157</v>
      </c>
      <c r="AU153" s="16" t="s">
        <v>91</v>
      </c>
    </row>
    <row r="154" s="13" customFormat="1">
      <c r="A154" s="13"/>
      <c r="B154" s="239"/>
      <c r="C154" s="240"/>
      <c r="D154" s="232" t="s">
        <v>138</v>
      </c>
      <c r="E154" s="241" t="s">
        <v>1</v>
      </c>
      <c r="F154" s="242" t="s">
        <v>177</v>
      </c>
      <c r="G154" s="240"/>
      <c r="H154" s="243">
        <v>9</v>
      </c>
      <c r="I154" s="244"/>
      <c r="J154" s="240"/>
      <c r="K154" s="240"/>
      <c r="L154" s="245"/>
      <c r="M154" s="246"/>
      <c r="N154" s="247"/>
      <c r="O154" s="247"/>
      <c r="P154" s="247"/>
      <c r="Q154" s="247"/>
      <c r="R154" s="247"/>
      <c r="S154" s="247"/>
      <c r="T154" s="248"/>
      <c r="U154" s="13"/>
      <c r="V154" s="13"/>
      <c r="W154" s="13"/>
      <c r="X154" s="13"/>
      <c r="Y154" s="13"/>
      <c r="Z154" s="13"/>
      <c r="AA154" s="13"/>
      <c r="AB154" s="13"/>
      <c r="AC154" s="13"/>
      <c r="AD154" s="13"/>
      <c r="AE154" s="13"/>
      <c r="AT154" s="249" t="s">
        <v>138</v>
      </c>
      <c r="AU154" s="249" t="s">
        <v>91</v>
      </c>
      <c r="AV154" s="13" t="s">
        <v>91</v>
      </c>
      <c r="AW154" s="13" t="s">
        <v>36</v>
      </c>
      <c r="AX154" s="13" t="s">
        <v>89</v>
      </c>
      <c r="AY154" s="249" t="s">
        <v>126</v>
      </c>
    </row>
    <row r="155" s="2" customFormat="1" ht="21.75" customHeight="1">
      <c r="A155" s="37"/>
      <c r="B155" s="38"/>
      <c r="C155" s="218" t="s">
        <v>178</v>
      </c>
      <c r="D155" s="218" t="s">
        <v>128</v>
      </c>
      <c r="E155" s="219" t="s">
        <v>179</v>
      </c>
      <c r="F155" s="220" t="s">
        <v>180</v>
      </c>
      <c r="G155" s="221" t="s">
        <v>181</v>
      </c>
      <c r="H155" s="222">
        <v>32</v>
      </c>
      <c r="I155" s="223"/>
      <c r="J155" s="224">
        <f>ROUND(I155*H155,2)</f>
        <v>0</v>
      </c>
      <c r="K155" s="225"/>
      <c r="L155" s="43"/>
      <c r="M155" s="226" t="s">
        <v>1</v>
      </c>
      <c r="N155" s="227" t="s">
        <v>46</v>
      </c>
      <c r="O155" s="90"/>
      <c r="P155" s="228">
        <f>O155*H155</f>
        <v>0</v>
      </c>
      <c r="Q155" s="228">
        <v>0</v>
      </c>
      <c r="R155" s="228">
        <f>Q155*H155</f>
        <v>0</v>
      </c>
      <c r="S155" s="228">
        <v>0</v>
      </c>
      <c r="T155" s="229">
        <f>S155*H155</f>
        <v>0</v>
      </c>
      <c r="U155" s="37"/>
      <c r="V155" s="37"/>
      <c r="W155" s="37"/>
      <c r="X155" s="37"/>
      <c r="Y155" s="37"/>
      <c r="Z155" s="37"/>
      <c r="AA155" s="37"/>
      <c r="AB155" s="37"/>
      <c r="AC155" s="37"/>
      <c r="AD155" s="37"/>
      <c r="AE155" s="37"/>
      <c r="AR155" s="230" t="s">
        <v>132</v>
      </c>
      <c r="AT155" s="230" t="s">
        <v>128</v>
      </c>
      <c r="AU155" s="230" t="s">
        <v>91</v>
      </c>
      <c r="AY155" s="16" t="s">
        <v>126</v>
      </c>
      <c r="BE155" s="231">
        <f>IF(N155="základní",J155,0)</f>
        <v>0</v>
      </c>
      <c r="BF155" s="231">
        <f>IF(N155="snížená",J155,0)</f>
        <v>0</v>
      </c>
      <c r="BG155" s="231">
        <f>IF(N155="zákl. přenesená",J155,0)</f>
        <v>0</v>
      </c>
      <c r="BH155" s="231">
        <f>IF(N155="sníž. přenesená",J155,0)</f>
        <v>0</v>
      </c>
      <c r="BI155" s="231">
        <f>IF(N155="nulová",J155,0)</f>
        <v>0</v>
      </c>
      <c r="BJ155" s="16" t="s">
        <v>89</v>
      </c>
      <c r="BK155" s="231">
        <f>ROUND(I155*H155,2)</f>
        <v>0</v>
      </c>
      <c r="BL155" s="16" t="s">
        <v>132</v>
      </c>
      <c r="BM155" s="230" t="s">
        <v>182</v>
      </c>
    </row>
    <row r="156" s="2" customFormat="1">
      <c r="A156" s="37"/>
      <c r="B156" s="38"/>
      <c r="C156" s="39"/>
      <c r="D156" s="232" t="s">
        <v>134</v>
      </c>
      <c r="E156" s="39"/>
      <c r="F156" s="233" t="s">
        <v>183</v>
      </c>
      <c r="G156" s="39"/>
      <c r="H156" s="39"/>
      <c r="I156" s="234"/>
      <c r="J156" s="39"/>
      <c r="K156" s="39"/>
      <c r="L156" s="43"/>
      <c r="M156" s="235"/>
      <c r="N156" s="236"/>
      <c r="O156" s="90"/>
      <c r="P156" s="90"/>
      <c r="Q156" s="90"/>
      <c r="R156" s="90"/>
      <c r="S156" s="90"/>
      <c r="T156" s="91"/>
      <c r="U156" s="37"/>
      <c r="V156" s="37"/>
      <c r="W156" s="37"/>
      <c r="X156" s="37"/>
      <c r="Y156" s="37"/>
      <c r="Z156" s="37"/>
      <c r="AA156" s="37"/>
      <c r="AB156" s="37"/>
      <c r="AC156" s="37"/>
      <c r="AD156" s="37"/>
      <c r="AE156" s="37"/>
      <c r="AT156" s="16" t="s">
        <v>134</v>
      </c>
      <c r="AU156" s="16" t="s">
        <v>91</v>
      </c>
    </row>
    <row r="157" s="2" customFormat="1">
      <c r="A157" s="37"/>
      <c r="B157" s="38"/>
      <c r="C157" s="39"/>
      <c r="D157" s="237" t="s">
        <v>136</v>
      </c>
      <c r="E157" s="39"/>
      <c r="F157" s="238" t="s">
        <v>184</v>
      </c>
      <c r="G157" s="39"/>
      <c r="H157" s="39"/>
      <c r="I157" s="234"/>
      <c r="J157" s="39"/>
      <c r="K157" s="39"/>
      <c r="L157" s="43"/>
      <c r="M157" s="235"/>
      <c r="N157" s="236"/>
      <c r="O157" s="90"/>
      <c r="P157" s="90"/>
      <c r="Q157" s="90"/>
      <c r="R157" s="90"/>
      <c r="S157" s="90"/>
      <c r="T157" s="91"/>
      <c r="U157" s="37"/>
      <c r="V157" s="37"/>
      <c r="W157" s="37"/>
      <c r="X157" s="37"/>
      <c r="Y157" s="37"/>
      <c r="Z157" s="37"/>
      <c r="AA157" s="37"/>
      <c r="AB157" s="37"/>
      <c r="AC157" s="37"/>
      <c r="AD157" s="37"/>
      <c r="AE157" s="37"/>
      <c r="AT157" s="16" t="s">
        <v>136</v>
      </c>
      <c r="AU157" s="16" t="s">
        <v>91</v>
      </c>
    </row>
    <row r="158" s="2" customFormat="1">
      <c r="A158" s="37"/>
      <c r="B158" s="38"/>
      <c r="C158" s="39"/>
      <c r="D158" s="232" t="s">
        <v>157</v>
      </c>
      <c r="E158" s="39"/>
      <c r="F158" s="250" t="s">
        <v>185</v>
      </c>
      <c r="G158" s="39"/>
      <c r="H158" s="39"/>
      <c r="I158" s="234"/>
      <c r="J158" s="39"/>
      <c r="K158" s="39"/>
      <c r="L158" s="43"/>
      <c r="M158" s="235"/>
      <c r="N158" s="236"/>
      <c r="O158" s="90"/>
      <c r="P158" s="90"/>
      <c r="Q158" s="90"/>
      <c r="R158" s="90"/>
      <c r="S158" s="90"/>
      <c r="T158" s="91"/>
      <c r="U158" s="37"/>
      <c r="V158" s="37"/>
      <c r="W158" s="37"/>
      <c r="X158" s="37"/>
      <c r="Y158" s="37"/>
      <c r="Z158" s="37"/>
      <c r="AA158" s="37"/>
      <c r="AB158" s="37"/>
      <c r="AC158" s="37"/>
      <c r="AD158" s="37"/>
      <c r="AE158" s="37"/>
      <c r="AT158" s="16" t="s">
        <v>157</v>
      </c>
      <c r="AU158" s="16" t="s">
        <v>91</v>
      </c>
    </row>
    <row r="159" s="13" customFormat="1">
      <c r="A159" s="13"/>
      <c r="B159" s="239"/>
      <c r="C159" s="240"/>
      <c r="D159" s="232" t="s">
        <v>138</v>
      </c>
      <c r="E159" s="241" t="s">
        <v>1</v>
      </c>
      <c r="F159" s="242" t="s">
        <v>186</v>
      </c>
      <c r="G159" s="240"/>
      <c r="H159" s="243">
        <v>32</v>
      </c>
      <c r="I159" s="244"/>
      <c r="J159" s="240"/>
      <c r="K159" s="240"/>
      <c r="L159" s="245"/>
      <c r="M159" s="246"/>
      <c r="N159" s="247"/>
      <c r="O159" s="247"/>
      <c r="P159" s="247"/>
      <c r="Q159" s="247"/>
      <c r="R159" s="247"/>
      <c r="S159" s="247"/>
      <c r="T159" s="248"/>
      <c r="U159" s="13"/>
      <c r="V159" s="13"/>
      <c r="W159" s="13"/>
      <c r="X159" s="13"/>
      <c r="Y159" s="13"/>
      <c r="Z159" s="13"/>
      <c r="AA159" s="13"/>
      <c r="AB159" s="13"/>
      <c r="AC159" s="13"/>
      <c r="AD159" s="13"/>
      <c r="AE159" s="13"/>
      <c r="AT159" s="249" t="s">
        <v>138</v>
      </c>
      <c r="AU159" s="249" t="s">
        <v>91</v>
      </c>
      <c r="AV159" s="13" t="s">
        <v>91</v>
      </c>
      <c r="AW159" s="13" t="s">
        <v>36</v>
      </c>
      <c r="AX159" s="13" t="s">
        <v>89</v>
      </c>
      <c r="AY159" s="249" t="s">
        <v>126</v>
      </c>
    </row>
    <row r="160" s="2" customFormat="1" ht="24.15" customHeight="1">
      <c r="A160" s="37"/>
      <c r="B160" s="38"/>
      <c r="C160" s="218" t="s">
        <v>187</v>
      </c>
      <c r="D160" s="218" t="s">
        <v>128</v>
      </c>
      <c r="E160" s="219" t="s">
        <v>188</v>
      </c>
      <c r="F160" s="220" t="s">
        <v>189</v>
      </c>
      <c r="G160" s="221" t="s">
        <v>181</v>
      </c>
      <c r="H160" s="222">
        <v>138.64099999999999</v>
      </c>
      <c r="I160" s="223"/>
      <c r="J160" s="224">
        <f>ROUND(I160*H160,2)</f>
        <v>0</v>
      </c>
      <c r="K160" s="225"/>
      <c r="L160" s="43"/>
      <c r="M160" s="226" t="s">
        <v>1</v>
      </c>
      <c r="N160" s="227" t="s">
        <v>46</v>
      </c>
      <c r="O160" s="90"/>
      <c r="P160" s="228">
        <f>O160*H160</f>
        <v>0</v>
      </c>
      <c r="Q160" s="228">
        <v>0</v>
      </c>
      <c r="R160" s="228">
        <f>Q160*H160</f>
        <v>0</v>
      </c>
      <c r="S160" s="228">
        <v>0</v>
      </c>
      <c r="T160" s="229">
        <f>S160*H160</f>
        <v>0</v>
      </c>
      <c r="U160" s="37"/>
      <c r="V160" s="37"/>
      <c r="W160" s="37"/>
      <c r="X160" s="37"/>
      <c r="Y160" s="37"/>
      <c r="Z160" s="37"/>
      <c r="AA160" s="37"/>
      <c r="AB160" s="37"/>
      <c r="AC160" s="37"/>
      <c r="AD160" s="37"/>
      <c r="AE160" s="37"/>
      <c r="AR160" s="230" t="s">
        <v>132</v>
      </c>
      <c r="AT160" s="230" t="s">
        <v>128</v>
      </c>
      <c r="AU160" s="230" t="s">
        <v>91</v>
      </c>
      <c r="AY160" s="16" t="s">
        <v>126</v>
      </c>
      <c r="BE160" s="231">
        <f>IF(N160="základní",J160,0)</f>
        <v>0</v>
      </c>
      <c r="BF160" s="231">
        <f>IF(N160="snížená",J160,0)</f>
        <v>0</v>
      </c>
      <c r="BG160" s="231">
        <f>IF(N160="zákl. přenesená",J160,0)</f>
        <v>0</v>
      </c>
      <c r="BH160" s="231">
        <f>IF(N160="sníž. přenesená",J160,0)</f>
        <v>0</v>
      </c>
      <c r="BI160" s="231">
        <f>IF(N160="nulová",J160,0)</f>
        <v>0</v>
      </c>
      <c r="BJ160" s="16" t="s">
        <v>89</v>
      </c>
      <c r="BK160" s="231">
        <f>ROUND(I160*H160,2)</f>
        <v>0</v>
      </c>
      <c r="BL160" s="16" t="s">
        <v>132</v>
      </c>
      <c r="BM160" s="230" t="s">
        <v>190</v>
      </c>
    </row>
    <row r="161" s="2" customFormat="1">
      <c r="A161" s="37"/>
      <c r="B161" s="38"/>
      <c r="C161" s="39"/>
      <c r="D161" s="232" t="s">
        <v>134</v>
      </c>
      <c r="E161" s="39"/>
      <c r="F161" s="233" t="s">
        <v>191</v>
      </c>
      <c r="G161" s="39"/>
      <c r="H161" s="39"/>
      <c r="I161" s="234"/>
      <c r="J161" s="39"/>
      <c r="K161" s="39"/>
      <c r="L161" s="43"/>
      <c r="M161" s="235"/>
      <c r="N161" s="236"/>
      <c r="O161" s="90"/>
      <c r="P161" s="90"/>
      <c r="Q161" s="90"/>
      <c r="R161" s="90"/>
      <c r="S161" s="90"/>
      <c r="T161" s="91"/>
      <c r="U161" s="37"/>
      <c r="V161" s="37"/>
      <c r="W161" s="37"/>
      <c r="X161" s="37"/>
      <c r="Y161" s="37"/>
      <c r="Z161" s="37"/>
      <c r="AA161" s="37"/>
      <c r="AB161" s="37"/>
      <c r="AC161" s="37"/>
      <c r="AD161" s="37"/>
      <c r="AE161" s="37"/>
      <c r="AT161" s="16" t="s">
        <v>134</v>
      </c>
      <c r="AU161" s="16" t="s">
        <v>91</v>
      </c>
    </row>
    <row r="162" s="2" customFormat="1">
      <c r="A162" s="37"/>
      <c r="B162" s="38"/>
      <c r="C162" s="39"/>
      <c r="D162" s="237" t="s">
        <v>136</v>
      </c>
      <c r="E162" s="39"/>
      <c r="F162" s="238" t="s">
        <v>192</v>
      </c>
      <c r="G162" s="39"/>
      <c r="H162" s="39"/>
      <c r="I162" s="234"/>
      <c r="J162" s="39"/>
      <c r="K162" s="39"/>
      <c r="L162" s="43"/>
      <c r="M162" s="235"/>
      <c r="N162" s="236"/>
      <c r="O162" s="90"/>
      <c r="P162" s="90"/>
      <c r="Q162" s="90"/>
      <c r="R162" s="90"/>
      <c r="S162" s="90"/>
      <c r="T162" s="91"/>
      <c r="U162" s="37"/>
      <c r="V162" s="37"/>
      <c r="W162" s="37"/>
      <c r="X162" s="37"/>
      <c r="Y162" s="37"/>
      <c r="Z162" s="37"/>
      <c r="AA162" s="37"/>
      <c r="AB162" s="37"/>
      <c r="AC162" s="37"/>
      <c r="AD162" s="37"/>
      <c r="AE162" s="37"/>
      <c r="AT162" s="16" t="s">
        <v>136</v>
      </c>
      <c r="AU162" s="16" t="s">
        <v>91</v>
      </c>
    </row>
    <row r="163" s="13" customFormat="1">
      <c r="A163" s="13"/>
      <c r="B163" s="239"/>
      <c r="C163" s="240"/>
      <c r="D163" s="232" t="s">
        <v>138</v>
      </c>
      <c r="E163" s="241" t="s">
        <v>1</v>
      </c>
      <c r="F163" s="242" t="s">
        <v>193</v>
      </c>
      <c r="G163" s="240"/>
      <c r="H163" s="243">
        <v>52.585000000000001</v>
      </c>
      <c r="I163" s="244"/>
      <c r="J163" s="240"/>
      <c r="K163" s="240"/>
      <c r="L163" s="245"/>
      <c r="M163" s="246"/>
      <c r="N163" s="247"/>
      <c r="O163" s="247"/>
      <c r="P163" s="247"/>
      <c r="Q163" s="247"/>
      <c r="R163" s="247"/>
      <c r="S163" s="247"/>
      <c r="T163" s="248"/>
      <c r="U163" s="13"/>
      <c r="V163" s="13"/>
      <c r="W163" s="13"/>
      <c r="X163" s="13"/>
      <c r="Y163" s="13"/>
      <c r="Z163" s="13"/>
      <c r="AA163" s="13"/>
      <c r="AB163" s="13"/>
      <c r="AC163" s="13"/>
      <c r="AD163" s="13"/>
      <c r="AE163" s="13"/>
      <c r="AT163" s="249" t="s">
        <v>138</v>
      </c>
      <c r="AU163" s="249" t="s">
        <v>91</v>
      </c>
      <c r="AV163" s="13" t="s">
        <v>91</v>
      </c>
      <c r="AW163" s="13" t="s">
        <v>36</v>
      </c>
      <c r="AX163" s="13" t="s">
        <v>81</v>
      </c>
      <c r="AY163" s="249" t="s">
        <v>126</v>
      </c>
    </row>
    <row r="164" s="13" customFormat="1">
      <c r="A164" s="13"/>
      <c r="B164" s="239"/>
      <c r="C164" s="240"/>
      <c r="D164" s="232" t="s">
        <v>138</v>
      </c>
      <c r="E164" s="241" t="s">
        <v>1</v>
      </c>
      <c r="F164" s="242" t="s">
        <v>194</v>
      </c>
      <c r="G164" s="240"/>
      <c r="H164" s="243">
        <v>43.329000000000001</v>
      </c>
      <c r="I164" s="244"/>
      <c r="J164" s="240"/>
      <c r="K164" s="240"/>
      <c r="L164" s="245"/>
      <c r="M164" s="246"/>
      <c r="N164" s="247"/>
      <c r="O164" s="247"/>
      <c r="P164" s="247"/>
      <c r="Q164" s="247"/>
      <c r="R164" s="247"/>
      <c r="S164" s="247"/>
      <c r="T164" s="248"/>
      <c r="U164" s="13"/>
      <c r="V164" s="13"/>
      <c r="W164" s="13"/>
      <c r="X164" s="13"/>
      <c r="Y164" s="13"/>
      <c r="Z164" s="13"/>
      <c r="AA164" s="13"/>
      <c r="AB164" s="13"/>
      <c r="AC164" s="13"/>
      <c r="AD164" s="13"/>
      <c r="AE164" s="13"/>
      <c r="AT164" s="249" t="s">
        <v>138</v>
      </c>
      <c r="AU164" s="249" t="s">
        <v>91</v>
      </c>
      <c r="AV164" s="13" t="s">
        <v>91</v>
      </c>
      <c r="AW164" s="13" t="s">
        <v>36</v>
      </c>
      <c r="AX164" s="13" t="s">
        <v>81</v>
      </c>
      <c r="AY164" s="249" t="s">
        <v>126</v>
      </c>
    </row>
    <row r="165" s="13" customFormat="1">
      <c r="A165" s="13"/>
      <c r="B165" s="239"/>
      <c r="C165" s="240"/>
      <c r="D165" s="232" t="s">
        <v>138</v>
      </c>
      <c r="E165" s="241" t="s">
        <v>1</v>
      </c>
      <c r="F165" s="242" t="s">
        <v>195</v>
      </c>
      <c r="G165" s="240"/>
      <c r="H165" s="243">
        <v>42.726999999999997</v>
      </c>
      <c r="I165" s="244"/>
      <c r="J165" s="240"/>
      <c r="K165" s="240"/>
      <c r="L165" s="245"/>
      <c r="M165" s="246"/>
      <c r="N165" s="247"/>
      <c r="O165" s="247"/>
      <c r="P165" s="247"/>
      <c r="Q165" s="247"/>
      <c r="R165" s="247"/>
      <c r="S165" s="247"/>
      <c r="T165" s="248"/>
      <c r="U165" s="13"/>
      <c r="V165" s="13"/>
      <c r="W165" s="13"/>
      <c r="X165" s="13"/>
      <c r="Y165" s="13"/>
      <c r="Z165" s="13"/>
      <c r="AA165" s="13"/>
      <c r="AB165" s="13"/>
      <c r="AC165" s="13"/>
      <c r="AD165" s="13"/>
      <c r="AE165" s="13"/>
      <c r="AT165" s="249" t="s">
        <v>138</v>
      </c>
      <c r="AU165" s="249" t="s">
        <v>91</v>
      </c>
      <c r="AV165" s="13" t="s">
        <v>91</v>
      </c>
      <c r="AW165" s="13" t="s">
        <v>36</v>
      </c>
      <c r="AX165" s="13" t="s">
        <v>81</v>
      </c>
      <c r="AY165" s="249" t="s">
        <v>126</v>
      </c>
    </row>
    <row r="166" s="14" customFormat="1">
      <c r="A166" s="14"/>
      <c r="B166" s="251"/>
      <c r="C166" s="252"/>
      <c r="D166" s="232" t="s">
        <v>138</v>
      </c>
      <c r="E166" s="253" t="s">
        <v>1</v>
      </c>
      <c r="F166" s="254" t="s">
        <v>196</v>
      </c>
      <c r="G166" s="252"/>
      <c r="H166" s="255">
        <v>138.64099999999999</v>
      </c>
      <c r="I166" s="256"/>
      <c r="J166" s="252"/>
      <c r="K166" s="252"/>
      <c r="L166" s="257"/>
      <c r="M166" s="258"/>
      <c r="N166" s="259"/>
      <c r="O166" s="259"/>
      <c r="P166" s="259"/>
      <c r="Q166" s="259"/>
      <c r="R166" s="259"/>
      <c r="S166" s="259"/>
      <c r="T166" s="260"/>
      <c r="U166" s="14"/>
      <c r="V166" s="14"/>
      <c r="W166" s="14"/>
      <c r="X166" s="14"/>
      <c r="Y166" s="14"/>
      <c r="Z166" s="14"/>
      <c r="AA166" s="14"/>
      <c r="AB166" s="14"/>
      <c r="AC166" s="14"/>
      <c r="AD166" s="14"/>
      <c r="AE166" s="14"/>
      <c r="AT166" s="261" t="s">
        <v>138</v>
      </c>
      <c r="AU166" s="261" t="s">
        <v>91</v>
      </c>
      <c r="AV166" s="14" t="s">
        <v>132</v>
      </c>
      <c r="AW166" s="14" t="s">
        <v>36</v>
      </c>
      <c r="AX166" s="14" t="s">
        <v>89</v>
      </c>
      <c r="AY166" s="261" t="s">
        <v>126</v>
      </c>
    </row>
    <row r="167" s="2" customFormat="1" ht="21.75" customHeight="1">
      <c r="A167" s="37"/>
      <c r="B167" s="38"/>
      <c r="C167" s="218" t="s">
        <v>197</v>
      </c>
      <c r="D167" s="218" t="s">
        <v>128</v>
      </c>
      <c r="E167" s="219" t="s">
        <v>198</v>
      </c>
      <c r="F167" s="220" t="s">
        <v>199</v>
      </c>
      <c r="G167" s="221" t="s">
        <v>181</v>
      </c>
      <c r="H167" s="222">
        <v>47.340000000000003</v>
      </c>
      <c r="I167" s="223"/>
      <c r="J167" s="224">
        <f>ROUND(I167*H167,2)</f>
        <v>0</v>
      </c>
      <c r="K167" s="225"/>
      <c r="L167" s="43"/>
      <c r="M167" s="226" t="s">
        <v>1</v>
      </c>
      <c r="N167" s="227" t="s">
        <v>46</v>
      </c>
      <c r="O167" s="90"/>
      <c r="P167" s="228">
        <f>O167*H167</f>
        <v>0</v>
      </c>
      <c r="Q167" s="228">
        <v>0</v>
      </c>
      <c r="R167" s="228">
        <f>Q167*H167</f>
        <v>0</v>
      </c>
      <c r="S167" s="228">
        <v>0</v>
      </c>
      <c r="T167" s="229">
        <f>S167*H167</f>
        <v>0</v>
      </c>
      <c r="U167" s="37"/>
      <c r="V167" s="37"/>
      <c r="W167" s="37"/>
      <c r="X167" s="37"/>
      <c r="Y167" s="37"/>
      <c r="Z167" s="37"/>
      <c r="AA167" s="37"/>
      <c r="AB167" s="37"/>
      <c r="AC167" s="37"/>
      <c r="AD167" s="37"/>
      <c r="AE167" s="37"/>
      <c r="AR167" s="230" t="s">
        <v>132</v>
      </c>
      <c r="AT167" s="230" t="s">
        <v>128</v>
      </c>
      <c r="AU167" s="230" t="s">
        <v>91</v>
      </c>
      <c r="AY167" s="16" t="s">
        <v>126</v>
      </c>
      <c r="BE167" s="231">
        <f>IF(N167="základní",J167,0)</f>
        <v>0</v>
      </c>
      <c r="BF167" s="231">
        <f>IF(N167="snížená",J167,0)</f>
        <v>0</v>
      </c>
      <c r="BG167" s="231">
        <f>IF(N167="zákl. přenesená",J167,0)</f>
        <v>0</v>
      </c>
      <c r="BH167" s="231">
        <f>IF(N167="sníž. přenesená",J167,0)</f>
        <v>0</v>
      </c>
      <c r="BI167" s="231">
        <f>IF(N167="nulová",J167,0)</f>
        <v>0</v>
      </c>
      <c r="BJ167" s="16" t="s">
        <v>89</v>
      </c>
      <c r="BK167" s="231">
        <f>ROUND(I167*H167,2)</f>
        <v>0</v>
      </c>
      <c r="BL167" s="16" t="s">
        <v>132</v>
      </c>
      <c r="BM167" s="230" t="s">
        <v>200</v>
      </c>
    </row>
    <row r="168" s="2" customFormat="1">
      <c r="A168" s="37"/>
      <c r="B168" s="38"/>
      <c r="C168" s="39"/>
      <c r="D168" s="232" t="s">
        <v>134</v>
      </c>
      <c r="E168" s="39"/>
      <c r="F168" s="233" t="s">
        <v>201</v>
      </c>
      <c r="G168" s="39"/>
      <c r="H168" s="39"/>
      <c r="I168" s="234"/>
      <c r="J168" s="39"/>
      <c r="K168" s="39"/>
      <c r="L168" s="43"/>
      <c r="M168" s="235"/>
      <c r="N168" s="236"/>
      <c r="O168" s="90"/>
      <c r="P168" s="90"/>
      <c r="Q168" s="90"/>
      <c r="R168" s="90"/>
      <c r="S168" s="90"/>
      <c r="T168" s="91"/>
      <c r="U168" s="37"/>
      <c r="V168" s="37"/>
      <c r="W168" s="37"/>
      <c r="X168" s="37"/>
      <c r="Y168" s="37"/>
      <c r="Z168" s="37"/>
      <c r="AA168" s="37"/>
      <c r="AB168" s="37"/>
      <c r="AC168" s="37"/>
      <c r="AD168" s="37"/>
      <c r="AE168" s="37"/>
      <c r="AT168" s="16" t="s">
        <v>134</v>
      </c>
      <c r="AU168" s="16" t="s">
        <v>91</v>
      </c>
    </row>
    <row r="169" s="2" customFormat="1">
      <c r="A169" s="37"/>
      <c r="B169" s="38"/>
      <c r="C169" s="39"/>
      <c r="D169" s="237" t="s">
        <v>136</v>
      </c>
      <c r="E169" s="39"/>
      <c r="F169" s="238" t="s">
        <v>202</v>
      </c>
      <c r="G169" s="39"/>
      <c r="H169" s="39"/>
      <c r="I169" s="234"/>
      <c r="J169" s="39"/>
      <c r="K169" s="39"/>
      <c r="L169" s="43"/>
      <c r="M169" s="235"/>
      <c r="N169" s="236"/>
      <c r="O169" s="90"/>
      <c r="P169" s="90"/>
      <c r="Q169" s="90"/>
      <c r="R169" s="90"/>
      <c r="S169" s="90"/>
      <c r="T169" s="91"/>
      <c r="U169" s="37"/>
      <c r="V169" s="37"/>
      <c r="W169" s="37"/>
      <c r="X169" s="37"/>
      <c r="Y169" s="37"/>
      <c r="Z169" s="37"/>
      <c r="AA169" s="37"/>
      <c r="AB169" s="37"/>
      <c r="AC169" s="37"/>
      <c r="AD169" s="37"/>
      <c r="AE169" s="37"/>
      <c r="AT169" s="16" t="s">
        <v>136</v>
      </c>
      <c r="AU169" s="16" t="s">
        <v>91</v>
      </c>
    </row>
    <row r="170" s="13" customFormat="1">
      <c r="A170" s="13"/>
      <c r="B170" s="239"/>
      <c r="C170" s="240"/>
      <c r="D170" s="232" t="s">
        <v>138</v>
      </c>
      <c r="E170" s="241" t="s">
        <v>1</v>
      </c>
      <c r="F170" s="242" t="s">
        <v>203</v>
      </c>
      <c r="G170" s="240"/>
      <c r="H170" s="243">
        <v>24.09</v>
      </c>
      <c r="I170" s="244"/>
      <c r="J170" s="240"/>
      <c r="K170" s="240"/>
      <c r="L170" s="245"/>
      <c r="M170" s="246"/>
      <c r="N170" s="247"/>
      <c r="O170" s="247"/>
      <c r="P170" s="247"/>
      <c r="Q170" s="247"/>
      <c r="R170" s="247"/>
      <c r="S170" s="247"/>
      <c r="T170" s="248"/>
      <c r="U170" s="13"/>
      <c r="V170" s="13"/>
      <c r="W170" s="13"/>
      <c r="X170" s="13"/>
      <c r="Y170" s="13"/>
      <c r="Z170" s="13"/>
      <c r="AA170" s="13"/>
      <c r="AB170" s="13"/>
      <c r="AC170" s="13"/>
      <c r="AD170" s="13"/>
      <c r="AE170" s="13"/>
      <c r="AT170" s="249" t="s">
        <v>138</v>
      </c>
      <c r="AU170" s="249" t="s">
        <v>91</v>
      </c>
      <c r="AV170" s="13" t="s">
        <v>91</v>
      </c>
      <c r="AW170" s="13" t="s">
        <v>36</v>
      </c>
      <c r="AX170" s="13" t="s">
        <v>81</v>
      </c>
      <c r="AY170" s="249" t="s">
        <v>126</v>
      </c>
    </row>
    <row r="171" s="13" customFormat="1">
      <c r="A171" s="13"/>
      <c r="B171" s="239"/>
      <c r="C171" s="240"/>
      <c r="D171" s="232" t="s">
        <v>138</v>
      </c>
      <c r="E171" s="241" t="s">
        <v>1</v>
      </c>
      <c r="F171" s="242" t="s">
        <v>204</v>
      </c>
      <c r="G171" s="240"/>
      <c r="H171" s="243">
        <v>23.25</v>
      </c>
      <c r="I171" s="244"/>
      <c r="J171" s="240"/>
      <c r="K171" s="240"/>
      <c r="L171" s="245"/>
      <c r="M171" s="246"/>
      <c r="N171" s="247"/>
      <c r="O171" s="247"/>
      <c r="P171" s="247"/>
      <c r="Q171" s="247"/>
      <c r="R171" s="247"/>
      <c r="S171" s="247"/>
      <c r="T171" s="248"/>
      <c r="U171" s="13"/>
      <c r="V171" s="13"/>
      <c r="W171" s="13"/>
      <c r="X171" s="13"/>
      <c r="Y171" s="13"/>
      <c r="Z171" s="13"/>
      <c r="AA171" s="13"/>
      <c r="AB171" s="13"/>
      <c r="AC171" s="13"/>
      <c r="AD171" s="13"/>
      <c r="AE171" s="13"/>
      <c r="AT171" s="249" t="s">
        <v>138</v>
      </c>
      <c r="AU171" s="249" t="s">
        <v>91</v>
      </c>
      <c r="AV171" s="13" t="s">
        <v>91</v>
      </c>
      <c r="AW171" s="13" t="s">
        <v>36</v>
      </c>
      <c r="AX171" s="13" t="s">
        <v>81</v>
      </c>
      <c r="AY171" s="249" t="s">
        <v>126</v>
      </c>
    </row>
    <row r="172" s="14" customFormat="1">
      <c r="A172" s="14"/>
      <c r="B172" s="251"/>
      <c r="C172" s="252"/>
      <c r="D172" s="232" t="s">
        <v>138</v>
      </c>
      <c r="E172" s="253" t="s">
        <v>1</v>
      </c>
      <c r="F172" s="254" t="s">
        <v>196</v>
      </c>
      <c r="G172" s="252"/>
      <c r="H172" s="255">
        <v>47.340000000000003</v>
      </c>
      <c r="I172" s="256"/>
      <c r="J172" s="252"/>
      <c r="K172" s="252"/>
      <c r="L172" s="257"/>
      <c r="M172" s="258"/>
      <c r="N172" s="259"/>
      <c r="O172" s="259"/>
      <c r="P172" s="259"/>
      <c r="Q172" s="259"/>
      <c r="R172" s="259"/>
      <c r="S172" s="259"/>
      <c r="T172" s="260"/>
      <c r="U172" s="14"/>
      <c r="V172" s="14"/>
      <c r="W172" s="14"/>
      <c r="X172" s="14"/>
      <c r="Y172" s="14"/>
      <c r="Z172" s="14"/>
      <c r="AA172" s="14"/>
      <c r="AB172" s="14"/>
      <c r="AC172" s="14"/>
      <c r="AD172" s="14"/>
      <c r="AE172" s="14"/>
      <c r="AT172" s="261" t="s">
        <v>138</v>
      </c>
      <c r="AU172" s="261" t="s">
        <v>91</v>
      </c>
      <c r="AV172" s="14" t="s">
        <v>132</v>
      </c>
      <c r="AW172" s="14" t="s">
        <v>36</v>
      </c>
      <c r="AX172" s="14" t="s">
        <v>89</v>
      </c>
      <c r="AY172" s="261" t="s">
        <v>126</v>
      </c>
    </row>
    <row r="173" s="2" customFormat="1" ht="16.5" customHeight="1">
      <c r="A173" s="37"/>
      <c r="B173" s="38"/>
      <c r="C173" s="218" t="s">
        <v>205</v>
      </c>
      <c r="D173" s="218" t="s">
        <v>128</v>
      </c>
      <c r="E173" s="219" t="s">
        <v>206</v>
      </c>
      <c r="F173" s="220" t="s">
        <v>207</v>
      </c>
      <c r="G173" s="221" t="s">
        <v>181</v>
      </c>
      <c r="H173" s="222">
        <v>40.834000000000003</v>
      </c>
      <c r="I173" s="223"/>
      <c r="J173" s="224">
        <f>ROUND(I173*H173,2)</f>
        <v>0</v>
      </c>
      <c r="K173" s="225"/>
      <c r="L173" s="43"/>
      <c r="M173" s="226" t="s">
        <v>1</v>
      </c>
      <c r="N173" s="227" t="s">
        <v>46</v>
      </c>
      <c r="O173" s="90"/>
      <c r="P173" s="228">
        <f>O173*H173</f>
        <v>0</v>
      </c>
      <c r="Q173" s="228">
        <v>0</v>
      </c>
      <c r="R173" s="228">
        <f>Q173*H173</f>
        <v>0</v>
      </c>
      <c r="S173" s="228">
        <v>0</v>
      </c>
      <c r="T173" s="229">
        <f>S173*H173</f>
        <v>0</v>
      </c>
      <c r="U173" s="37"/>
      <c r="V173" s="37"/>
      <c r="W173" s="37"/>
      <c r="X173" s="37"/>
      <c r="Y173" s="37"/>
      <c r="Z173" s="37"/>
      <c r="AA173" s="37"/>
      <c r="AB173" s="37"/>
      <c r="AC173" s="37"/>
      <c r="AD173" s="37"/>
      <c r="AE173" s="37"/>
      <c r="AR173" s="230" t="s">
        <v>132</v>
      </c>
      <c r="AT173" s="230" t="s">
        <v>128</v>
      </c>
      <c r="AU173" s="230" t="s">
        <v>91</v>
      </c>
      <c r="AY173" s="16" t="s">
        <v>126</v>
      </c>
      <c r="BE173" s="231">
        <f>IF(N173="základní",J173,0)</f>
        <v>0</v>
      </c>
      <c r="BF173" s="231">
        <f>IF(N173="snížená",J173,0)</f>
        <v>0</v>
      </c>
      <c r="BG173" s="231">
        <f>IF(N173="zákl. přenesená",J173,0)</f>
        <v>0</v>
      </c>
      <c r="BH173" s="231">
        <f>IF(N173="sníž. přenesená",J173,0)</f>
        <v>0</v>
      </c>
      <c r="BI173" s="231">
        <f>IF(N173="nulová",J173,0)</f>
        <v>0</v>
      </c>
      <c r="BJ173" s="16" t="s">
        <v>89</v>
      </c>
      <c r="BK173" s="231">
        <f>ROUND(I173*H173,2)</f>
        <v>0</v>
      </c>
      <c r="BL173" s="16" t="s">
        <v>132</v>
      </c>
      <c r="BM173" s="230" t="s">
        <v>208</v>
      </c>
    </row>
    <row r="174" s="2" customFormat="1">
      <c r="A174" s="37"/>
      <c r="B174" s="38"/>
      <c r="C174" s="39"/>
      <c r="D174" s="232" t="s">
        <v>134</v>
      </c>
      <c r="E174" s="39"/>
      <c r="F174" s="233" t="s">
        <v>209</v>
      </c>
      <c r="G174" s="39"/>
      <c r="H174" s="39"/>
      <c r="I174" s="234"/>
      <c r="J174" s="39"/>
      <c r="K174" s="39"/>
      <c r="L174" s="43"/>
      <c r="M174" s="235"/>
      <c r="N174" s="236"/>
      <c r="O174" s="90"/>
      <c r="P174" s="90"/>
      <c r="Q174" s="90"/>
      <c r="R174" s="90"/>
      <c r="S174" s="90"/>
      <c r="T174" s="91"/>
      <c r="U174" s="37"/>
      <c r="V174" s="37"/>
      <c r="W174" s="37"/>
      <c r="X174" s="37"/>
      <c r="Y174" s="37"/>
      <c r="Z174" s="37"/>
      <c r="AA174" s="37"/>
      <c r="AB174" s="37"/>
      <c r="AC174" s="37"/>
      <c r="AD174" s="37"/>
      <c r="AE174" s="37"/>
      <c r="AT174" s="16" t="s">
        <v>134</v>
      </c>
      <c r="AU174" s="16" t="s">
        <v>91</v>
      </c>
    </row>
    <row r="175" s="2" customFormat="1">
      <c r="A175" s="37"/>
      <c r="B175" s="38"/>
      <c r="C175" s="39"/>
      <c r="D175" s="237" t="s">
        <v>136</v>
      </c>
      <c r="E175" s="39"/>
      <c r="F175" s="238" t="s">
        <v>210</v>
      </c>
      <c r="G175" s="39"/>
      <c r="H175" s="39"/>
      <c r="I175" s="234"/>
      <c r="J175" s="39"/>
      <c r="K175" s="39"/>
      <c r="L175" s="43"/>
      <c r="M175" s="235"/>
      <c r="N175" s="236"/>
      <c r="O175" s="90"/>
      <c r="P175" s="90"/>
      <c r="Q175" s="90"/>
      <c r="R175" s="90"/>
      <c r="S175" s="90"/>
      <c r="T175" s="91"/>
      <c r="U175" s="37"/>
      <c r="V175" s="37"/>
      <c r="W175" s="37"/>
      <c r="X175" s="37"/>
      <c r="Y175" s="37"/>
      <c r="Z175" s="37"/>
      <c r="AA175" s="37"/>
      <c r="AB175" s="37"/>
      <c r="AC175" s="37"/>
      <c r="AD175" s="37"/>
      <c r="AE175" s="37"/>
      <c r="AT175" s="16" t="s">
        <v>136</v>
      </c>
      <c r="AU175" s="16" t="s">
        <v>91</v>
      </c>
    </row>
    <row r="176" s="13" customFormat="1">
      <c r="A176" s="13"/>
      <c r="B176" s="239"/>
      <c r="C176" s="240"/>
      <c r="D176" s="232" t="s">
        <v>138</v>
      </c>
      <c r="E176" s="241" t="s">
        <v>1</v>
      </c>
      <c r="F176" s="242" t="s">
        <v>211</v>
      </c>
      <c r="G176" s="240"/>
      <c r="H176" s="243">
        <v>20.57</v>
      </c>
      <c r="I176" s="244"/>
      <c r="J176" s="240"/>
      <c r="K176" s="240"/>
      <c r="L176" s="245"/>
      <c r="M176" s="246"/>
      <c r="N176" s="247"/>
      <c r="O176" s="247"/>
      <c r="P176" s="247"/>
      <c r="Q176" s="247"/>
      <c r="R176" s="247"/>
      <c r="S176" s="247"/>
      <c r="T176" s="248"/>
      <c r="U176" s="13"/>
      <c r="V176" s="13"/>
      <c r="W176" s="13"/>
      <c r="X176" s="13"/>
      <c r="Y176" s="13"/>
      <c r="Z176" s="13"/>
      <c r="AA176" s="13"/>
      <c r="AB176" s="13"/>
      <c r="AC176" s="13"/>
      <c r="AD176" s="13"/>
      <c r="AE176" s="13"/>
      <c r="AT176" s="249" t="s">
        <v>138</v>
      </c>
      <c r="AU176" s="249" t="s">
        <v>91</v>
      </c>
      <c r="AV176" s="13" t="s">
        <v>91</v>
      </c>
      <c r="AW176" s="13" t="s">
        <v>36</v>
      </c>
      <c r="AX176" s="13" t="s">
        <v>81</v>
      </c>
      <c r="AY176" s="249" t="s">
        <v>126</v>
      </c>
    </row>
    <row r="177" s="13" customFormat="1">
      <c r="A177" s="13"/>
      <c r="B177" s="239"/>
      <c r="C177" s="240"/>
      <c r="D177" s="232" t="s">
        <v>138</v>
      </c>
      <c r="E177" s="241" t="s">
        <v>1</v>
      </c>
      <c r="F177" s="242" t="s">
        <v>212</v>
      </c>
      <c r="G177" s="240"/>
      <c r="H177" s="243">
        <v>20.263999999999999</v>
      </c>
      <c r="I177" s="244"/>
      <c r="J177" s="240"/>
      <c r="K177" s="240"/>
      <c r="L177" s="245"/>
      <c r="M177" s="246"/>
      <c r="N177" s="247"/>
      <c r="O177" s="247"/>
      <c r="P177" s="247"/>
      <c r="Q177" s="247"/>
      <c r="R177" s="247"/>
      <c r="S177" s="247"/>
      <c r="T177" s="248"/>
      <c r="U177" s="13"/>
      <c r="V177" s="13"/>
      <c r="W177" s="13"/>
      <c r="X177" s="13"/>
      <c r="Y177" s="13"/>
      <c r="Z177" s="13"/>
      <c r="AA177" s="13"/>
      <c r="AB177" s="13"/>
      <c r="AC177" s="13"/>
      <c r="AD177" s="13"/>
      <c r="AE177" s="13"/>
      <c r="AT177" s="249" t="s">
        <v>138</v>
      </c>
      <c r="AU177" s="249" t="s">
        <v>91</v>
      </c>
      <c r="AV177" s="13" t="s">
        <v>91</v>
      </c>
      <c r="AW177" s="13" t="s">
        <v>36</v>
      </c>
      <c r="AX177" s="13" t="s">
        <v>81</v>
      </c>
      <c r="AY177" s="249" t="s">
        <v>126</v>
      </c>
    </row>
    <row r="178" s="14" customFormat="1">
      <c r="A178" s="14"/>
      <c r="B178" s="251"/>
      <c r="C178" s="252"/>
      <c r="D178" s="232" t="s">
        <v>138</v>
      </c>
      <c r="E178" s="253" t="s">
        <v>1</v>
      </c>
      <c r="F178" s="254" t="s">
        <v>196</v>
      </c>
      <c r="G178" s="252"/>
      <c r="H178" s="255">
        <v>40.834000000000003</v>
      </c>
      <c r="I178" s="256"/>
      <c r="J178" s="252"/>
      <c r="K178" s="252"/>
      <c r="L178" s="257"/>
      <c r="M178" s="258"/>
      <c r="N178" s="259"/>
      <c r="O178" s="259"/>
      <c r="P178" s="259"/>
      <c r="Q178" s="259"/>
      <c r="R178" s="259"/>
      <c r="S178" s="259"/>
      <c r="T178" s="260"/>
      <c r="U178" s="14"/>
      <c r="V178" s="14"/>
      <c r="W178" s="14"/>
      <c r="X178" s="14"/>
      <c r="Y178" s="14"/>
      <c r="Z178" s="14"/>
      <c r="AA178" s="14"/>
      <c r="AB178" s="14"/>
      <c r="AC178" s="14"/>
      <c r="AD178" s="14"/>
      <c r="AE178" s="14"/>
      <c r="AT178" s="261" t="s">
        <v>138</v>
      </c>
      <c r="AU178" s="261" t="s">
        <v>91</v>
      </c>
      <c r="AV178" s="14" t="s">
        <v>132</v>
      </c>
      <c r="AW178" s="14" t="s">
        <v>36</v>
      </c>
      <c r="AX178" s="14" t="s">
        <v>89</v>
      </c>
      <c r="AY178" s="261" t="s">
        <v>126</v>
      </c>
    </row>
    <row r="179" s="2" customFormat="1" ht="21.75" customHeight="1">
      <c r="A179" s="37"/>
      <c r="B179" s="38"/>
      <c r="C179" s="218" t="s">
        <v>8</v>
      </c>
      <c r="D179" s="218" t="s">
        <v>128</v>
      </c>
      <c r="E179" s="219" t="s">
        <v>213</v>
      </c>
      <c r="F179" s="220" t="s">
        <v>214</v>
      </c>
      <c r="G179" s="221" t="s">
        <v>181</v>
      </c>
      <c r="H179" s="222">
        <v>292.60899999999998</v>
      </c>
      <c r="I179" s="223"/>
      <c r="J179" s="224">
        <f>ROUND(I179*H179,2)</f>
        <v>0</v>
      </c>
      <c r="K179" s="225"/>
      <c r="L179" s="43"/>
      <c r="M179" s="226" t="s">
        <v>1</v>
      </c>
      <c r="N179" s="227" t="s">
        <v>46</v>
      </c>
      <c r="O179" s="90"/>
      <c r="P179" s="228">
        <f>O179*H179</f>
        <v>0</v>
      </c>
      <c r="Q179" s="228">
        <v>0</v>
      </c>
      <c r="R179" s="228">
        <f>Q179*H179</f>
        <v>0</v>
      </c>
      <c r="S179" s="228">
        <v>0</v>
      </c>
      <c r="T179" s="229">
        <f>S179*H179</f>
        <v>0</v>
      </c>
      <c r="U179" s="37"/>
      <c r="V179" s="37"/>
      <c r="W179" s="37"/>
      <c r="X179" s="37"/>
      <c r="Y179" s="37"/>
      <c r="Z179" s="37"/>
      <c r="AA179" s="37"/>
      <c r="AB179" s="37"/>
      <c r="AC179" s="37"/>
      <c r="AD179" s="37"/>
      <c r="AE179" s="37"/>
      <c r="AR179" s="230" t="s">
        <v>132</v>
      </c>
      <c r="AT179" s="230" t="s">
        <v>128</v>
      </c>
      <c r="AU179" s="230" t="s">
        <v>91</v>
      </c>
      <c r="AY179" s="16" t="s">
        <v>126</v>
      </c>
      <c r="BE179" s="231">
        <f>IF(N179="základní",J179,0)</f>
        <v>0</v>
      </c>
      <c r="BF179" s="231">
        <f>IF(N179="snížená",J179,0)</f>
        <v>0</v>
      </c>
      <c r="BG179" s="231">
        <f>IF(N179="zákl. přenesená",J179,0)</f>
        <v>0</v>
      </c>
      <c r="BH179" s="231">
        <f>IF(N179="sníž. přenesená",J179,0)</f>
        <v>0</v>
      </c>
      <c r="BI179" s="231">
        <f>IF(N179="nulová",J179,0)</f>
        <v>0</v>
      </c>
      <c r="BJ179" s="16" t="s">
        <v>89</v>
      </c>
      <c r="BK179" s="231">
        <f>ROUND(I179*H179,2)</f>
        <v>0</v>
      </c>
      <c r="BL179" s="16" t="s">
        <v>132</v>
      </c>
      <c r="BM179" s="230" t="s">
        <v>215</v>
      </c>
    </row>
    <row r="180" s="2" customFormat="1">
      <c r="A180" s="37"/>
      <c r="B180" s="38"/>
      <c r="C180" s="39"/>
      <c r="D180" s="232" t="s">
        <v>134</v>
      </c>
      <c r="E180" s="39"/>
      <c r="F180" s="233" t="s">
        <v>216</v>
      </c>
      <c r="G180" s="39"/>
      <c r="H180" s="39"/>
      <c r="I180" s="234"/>
      <c r="J180" s="39"/>
      <c r="K180" s="39"/>
      <c r="L180" s="43"/>
      <c r="M180" s="235"/>
      <c r="N180" s="236"/>
      <c r="O180" s="90"/>
      <c r="P180" s="90"/>
      <c r="Q180" s="90"/>
      <c r="R180" s="90"/>
      <c r="S180" s="90"/>
      <c r="T180" s="91"/>
      <c r="U180" s="37"/>
      <c r="V180" s="37"/>
      <c r="W180" s="37"/>
      <c r="X180" s="37"/>
      <c r="Y180" s="37"/>
      <c r="Z180" s="37"/>
      <c r="AA180" s="37"/>
      <c r="AB180" s="37"/>
      <c r="AC180" s="37"/>
      <c r="AD180" s="37"/>
      <c r="AE180" s="37"/>
      <c r="AT180" s="16" t="s">
        <v>134</v>
      </c>
      <c r="AU180" s="16" t="s">
        <v>91</v>
      </c>
    </row>
    <row r="181" s="2" customFormat="1">
      <c r="A181" s="37"/>
      <c r="B181" s="38"/>
      <c r="C181" s="39"/>
      <c r="D181" s="237" t="s">
        <v>136</v>
      </c>
      <c r="E181" s="39"/>
      <c r="F181" s="238" t="s">
        <v>217</v>
      </c>
      <c r="G181" s="39"/>
      <c r="H181" s="39"/>
      <c r="I181" s="234"/>
      <c r="J181" s="39"/>
      <c r="K181" s="39"/>
      <c r="L181" s="43"/>
      <c r="M181" s="235"/>
      <c r="N181" s="236"/>
      <c r="O181" s="90"/>
      <c r="P181" s="90"/>
      <c r="Q181" s="90"/>
      <c r="R181" s="90"/>
      <c r="S181" s="90"/>
      <c r="T181" s="91"/>
      <c r="U181" s="37"/>
      <c r="V181" s="37"/>
      <c r="W181" s="37"/>
      <c r="X181" s="37"/>
      <c r="Y181" s="37"/>
      <c r="Z181" s="37"/>
      <c r="AA181" s="37"/>
      <c r="AB181" s="37"/>
      <c r="AC181" s="37"/>
      <c r="AD181" s="37"/>
      <c r="AE181" s="37"/>
      <c r="AT181" s="16" t="s">
        <v>136</v>
      </c>
      <c r="AU181" s="16" t="s">
        <v>91</v>
      </c>
    </row>
    <row r="182" s="13" customFormat="1">
      <c r="A182" s="13"/>
      <c r="B182" s="239"/>
      <c r="C182" s="240"/>
      <c r="D182" s="232" t="s">
        <v>138</v>
      </c>
      <c r="E182" s="241" t="s">
        <v>1</v>
      </c>
      <c r="F182" s="242" t="s">
        <v>218</v>
      </c>
      <c r="G182" s="240"/>
      <c r="H182" s="243">
        <v>226.815</v>
      </c>
      <c r="I182" s="244"/>
      <c r="J182" s="240"/>
      <c r="K182" s="240"/>
      <c r="L182" s="245"/>
      <c r="M182" s="246"/>
      <c r="N182" s="247"/>
      <c r="O182" s="247"/>
      <c r="P182" s="247"/>
      <c r="Q182" s="247"/>
      <c r="R182" s="247"/>
      <c r="S182" s="247"/>
      <c r="T182" s="248"/>
      <c r="U182" s="13"/>
      <c r="V182" s="13"/>
      <c r="W182" s="13"/>
      <c r="X182" s="13"/>
      <c r="Y182" s="13"/>
      <c r="Z182" s="13"/>
      <c r="AA182" s="13"/>
      <c r="AB182" s="13"/>
      <c r="AC182" s="13"/>
      <c r="AD182" s="13"/>
      <c r="AE182" s="13"/>
      <c r="AT182" s="249" t="s">
        <v>138</v>
      </c>
      <c r="AU182" s="249" t="s">
        <v>91</v>
      </c>
      <c r="AV182" s="13" t="s">
        <v>91</v>
      </c>
      <c r="AW182" s="13" t="s">
        <v>36</v>
      </c>
      <c r="AX182" s="13" t="s">
        <v>81</v>
      </c>
      <c r="AY182" s="249" t="s">
        <v>126</v>
      </c>
    </row>
    <row r="183" s="13" customFormat="1">
      <c r="A183" s="13"/>
      <c r="B183" s="239"/>
      <c r="C183" s="240"/>
      <c r="D183" s="232" t="s">
        <v>138</v>
      </c>
      <c r="E183" s="241" t="s">
        <v>1</v>
      </c>
      <c r="F183" s="242" t="s">
        <v>219</v>
      </c>
      <c r="G183" s="240"/>
      <c r="H183" s="243">
        <v>65.793999999999997</v>
      </c>
      <c r="I183" s="244"/>
      <c r="J183" s="240"/>
      <c r="K183" s="240"/>
      <c r="L183" s="245"/>
      <c r="M183" s="246"/>
      <c r="N183" s="247"/>
      <c r="O183" s="247"/>
      <c r="P183" s="247"/>
      <c r="Q183" s="247"/>
      <c r="R183" s="247"/>
      <c r="S183" s="247"/>
      <c r="T183" s="248"/>
      <c r="U183" s="13"/>
      <c r="V183" s="13"/>
      <c r="W183" s="13"/>
      <c r="X183" s="13"/>
      <c r="Y183" s="13"/>
      <c r="Z183" s="13"/>
      <c r="AA183" s="13"/>
      <c r="AB183" s="13"/>
      <c r="AC183" s="13"/>
      <c r="AD183" s="13"/>
      <c r="AE183" s="13"/>
      <c r="AT183" s="249" t="s">
        <v>138</v>
      </c>
      <c r="AU183" s="249" t="s">
        <v>91</v>
      </c>
      <c r="AV183" s="13" t="s">
        <v>91</v>
      </c>
      <c r="AW183" s="13" t="s">
        <v>36</v>
      </c>
      <c r="AX183" s="13" t="s">
        <v>81</v>
      </c>
      <c r="AY183" s="249" t="s">
        <v>126</v>
      </c>
    </row>
    <row r="184" s="14" customFormat="1">
      <c r="A184" s="14"/>
      <c r="B184" s="251"/>
      <c r="C184" s="252"/>
      <c r="D184" s="232" t="s">
        <v>138</v>
      </c>
      <c r="E184" s="253" t="s">
        <v>1</v>
      </c>
      <c r="F184" s="254" t="s">
        <v>196</v>
      </c>
      <c r="G184" s="252"/>
      <c r="H184" s="255">
        <v>292.60899999999998</v>
      </c>
      <c r="I184" s="256"/>
      <c r="J184" s="252"/>
      <c r="K184" s="252"/>
      <c r="L184" s="257"/>
      <c r="M184" s="258"/>
      <c r="N184" s="259"/>
      <c r="O184" s="259"/>
      <c r="P184" s="259"/>
      <c r="Q184" s="259"/>
      <c r="R184" s="259"/>
      <c r="S184" s="259"/>
      <c r="T184" s="260"/>
      <c r="U184" s="14"/>
      <c r="V184" s="14"/>
      <c r="W184" s="14"/>
      <c r="X184" s="14"/>
      <c r="Y184" s="14"/>
      <c r="Z184" s="14"/>
      <c r="AA184" s="14"/>
      <c r="AB184" s="14"/>
      <c r="AC184" s="14"/>
      <c r="AD184" s="14"/>
      <c r="AE184" s="14"/>
      <c r="AT184" s="261" t="s">
        <v>138</v>
      </c>
      <c r="AU184" s="261" t="s">
        <v>91</v>
      </c>
      <c r="AV184" s="14" t="s">
        <v>132</v>
      </c>
      <c r="AW184" s="14" t="s">
        <v>36</v>
      </c>
      <c r="AX184" s="14" t="s">
        <v>89</v>
      </c>
      <c r="AY184" s="261" t="s">
        <v>126</v>
      </c>
    </row>
    <row r="185" s="2" customFormat="1" ht="16.5" customHeight="1">
      <c r="A185" s="37"/>
      <c r="B185" s="38"/>
      <c r="C185" s="218" t="s">
        <v>220</v>
      </c>
      <c r="D185" s="218" t="s">
        <v>128</v>
      </c>
      <c r="E185" s="219" t="s">
        <v>221</v>
      </c>
      <c r="F185" s="220" t="s">
        <v>222</v>
      </c>
      <c r="G185" s="221" t="s">
        <v>181</v>
      </c>
      <c r="H185" s="222">
        <v>226.815</v>
      </c>
      <c r="I185" s="223"/>
      <c r="J185" s="224">
        <f>ROUND(I185*H185,2)</f>
        <v>0</v>
      </c>
      <c r="K185" s="225"/>
      <c r="L185" s="43"/>
      <c r="M185" s="226" t="s">
        <v>1</v>
      </c>
      <c r="N185" s="227" t="s">
        <v>46</v>
      </c>
      <c r="O185" s="90"/>
      <c r="P185" s="228">
        <f>O185*H185</f>
        <v>0</v>
      </c>
      <c r="Q185" s="228">
        <v>0</v>
      </c>
      <c r="R185" s="228">
        <f>Q185*H185</f>
        <v>0</v>
      </c>
      <c r="S185" s="228">
        <v>0</v>
      </c>
      <c r="T185" s="229">
        <f>S185*H185</f>
        <v>0</v>
      </c>
      <c r="U185" s="37"/>
      <c r="V185" s="37"/>
      <c r="W185" s="37"/>
      <c r="X185" s="37"/>
      <c r="Y185" s="37"/>
      <c r="Z185" s="37"/>
      <c r="AA185" s="37"/>
      <c r="AB185" s="37"/>
      <c r="AC185" s="37"/>
      <c r="AD185" s="37"/>
      <c r="AE185" s="37"/>
      <c r="AR185" s="230" t="s">
        <v>132</v>
      </c>
      <c r="AT185" s="230" t="s">
        <v>128</v>
      </c>
      <c r="AU185" s="230" t="s">
        <v>91</v>
      </c>
      <c r="AY185" s="16" t="s">
        <v>126</v>
      </c>
      <c r="BE185" s="231">
        <f>IF(N185="základní",J185,0)</f>
        <v>0</v>
      </c>
      <c r="BF185" s="231">
        <f>IF(N185="snížená",J185,0)</f>
        <v>0</v>
      </c>
      <c r="BG185" s="231">
        <f>IF(N185="zákl. přenesená",J185,0)</f>
        <v>0</v>
      </c>
      <c r="BH185" s="231">
        <f>IF(N185="sníž. přenesená",J185,0)</f>
        <v>0</v>
      </c>
      <c r="BI185" s="231">
        <f>IF(N185="nulová",J185,0)</f>
        <v>0</v>
      </c>
      <c r="BJ185" s="16" t="s">
        <v>89</v>
      </c>
      <c r="BK185" s="231">
        <f>ROUND(I185*H185,2)</f>
        <v>0</v>
      </c>
      <c r="BL185" s="16" t="s">
        <v>132</v>
      </c>
      <c r="BM185" s="230" t="s">
        <v>223</v>
      </c>
    </row>
    <row r="186" s="2" customFormat="1">
      <c r="A186" s="37"/>
      <c r="B186" s="38"/>
      <c r="C186" s="39"/>
      <c r="D186" s="232" t="s">
        <v>134</v>
      </c>
      <c r="E186" s="39"/>
      <c r="F186" s="233" t="s">
        <v>224</v>
      </c>
      <c r="G186" s="39"/>
      <c r="H186" s="39"/>
      <c r="I186" s="234"/>
      <c r="J186" s="39"/>
      <c r="K186" s="39"/>
      <c r="L186" s="43"/>
      <c r="M186" s="235"/>
      <c r="N186" s="236"/>
      <c r="O186" s="90"/>
      <c r="P186" s="90"/>
      <c r="Q186" s="90"/>
      <c r="R186" s="90"/>
      <c r="S186" s="90"/>
      <c r="T186" s="91"/>
      <c r="U186" s="37"/>
      <c r="V186" s="37"/>
      <c r="W186" s="37"/>
      <c r="X186" s="37"/>
      <c r="Y186" s="37"/>
      <c r="Z186" s="37"/>
      <c r="AA186" s="37"/>
      <c r="AB186" s="37"/>
      <c r="AC186" s="37"/>
      <c r="AD186" s="37"/>
      <c r="AE186" s="37"/>
      <c r="AT186" s="16" t="s">
        <v>134</v>
      </c>
      <c r="AU186" s="16" t="s">
        <v>91</v>
      </c>
    </row>
    <row r="187" s="2" customFormat="1">
      <c r="A187" s="37"/>
      <c r="B187" s="38"/>
      <c r="C187" s="39"/>
      <c r="D187" s="237" t="s">
        <v>136</v>
      </c>
      <c r="E187" s="39"/>
      <c r="F187" s="238" t="s">
        <v>225</v>
      </c>
      <c r="G187" s="39"/>
      <c r="H187" s="39"/>
      <c r="I187" s="234"/>
      <c r="J187" s="39"/>
      <c r="K187" s="39"/>
      <c r="L187" s="43"/>
      <c r="M187" s="235"/>
      <c r="N187" s="236"/>
      <c r="O187" s="90"/>
      <c r="P187" s="90"/>
      <c r="Q187" s="90"/>
      <c r="R187" s="90"/>
      <c r="S187" s="90"/>
      <c r="T187" s="91"/>
      <c r="U187" s="37"/>
      <c r="V187" s="37"/>
      <c r="W187" s="37"/>
      <c r="X187" s="37"/>
      <c r="Y187" s="37"/>
      <c r="Z187" s="37"/>
      <c r="AA187" s="37"/>
      <c r="AB187" s="37"/>
      <c r="AC187" s="37"/>
      <c r="AD187" s="37"/>
      <c r="AE187" s="37"/>
      <c r="AT187" s="16" t="s">
        <v>136</v>
      </c>
      <c r="AU187" s="16" t="s">
        <v>91</v>
      </c>
    </row>
    <row r="188" s="2" customFormat="1">
      <c r="A188" s="37"/>
      <c r="B188" s="38"/>
      <c r="C188" s="39"/>
      <c r="D188" s="232" t="s">
        <v>157</v>
      </c>
      <c r="E188" s="39"/>
      <c r="F188" s="250" t="s">
        <v>226</v>
      </c>
      <c r="G188" s="39"/>
      <c r="H188" s="39"/>
      <c r="I188" s="234"/>
      <c r="J188" s="39"/>
      <c r="K188" s="39"/>
      <c r="L188" s="43"/>
      <c r="M188" s="235"/>
      <c r="N188" s="236"/>
      <c r="O188" s="90"/>
      <c r="P188" s="90"/>
      <c r="Q188" s="90"/>
      <c r="R188" s="90"/>
      <c r="S188" s="90"/>
      <c r="T188" s="91"/>
      <c r="U188" s="37"/>
      <c r="V188" s="37"/>
      <c r="W188" s="37"/>
      <c r="X188" s="37"/>
      <c r="Y188" s="37"/>
      <c r="Z188" s="37"/>
      <c r="AA188" s="37"/>
      <c r="AB188" s="37"/>
      <c r="AC188" s="37"/>
      <c r="AD188" s="37"/>
      <c r="AE188" s="37"/>
      <c r="AT188" s="16" t="s">
        <v>157</v>
      </c>
      <c r="AU188" s="16" t="s">
        <v>91</v>
      </c>
    </row>
    <row r="189" s="13" customFormat="1">
      <c r="A189" s="13"/>
      <c r="B189" s="239"/>
      <c r="C189" s="240"/>
      <c r="D189" s="232" t="s">
        <v>138</v>
      </c>
      <c r="E189" s="241" t="s">
        <v>1</v>
      </c>
      <c r="F189" s="242" t="s">
        <v>227</v>
      </c>
      <c r="G189" s="240"/>
      <c r="H189" s="243">
        <v>226.815</v>
      </c>
      <c r="I189" s="244"/>
      <c r="J189" s="240"/>
      <c r="K189" s="240"/>
      <c r="L189" s="245"/>
      <c r="M189" s="246"/>
      <c r="N189" s="247"/>
      <c r="O189" s="247"/>
      <c r="P189" s="247"/>
      <c r="Q189" s="247"/>
      <c r="R189" s="247"/>
      <c r="S189" s="247"/>
      <c r="T189" s="248"/>
      <c r="U189" s="13"/>
      <c r="V189" s="13"/>
      <c r="W189" s="13"/>
      <c r="X189" s="13"/>
      <c r="Y189" s="13"/>
      <c r="Z189" s="13"/>
      <c r="AA189" s="13"/>
      <c r="AB189" s="13"/>
      <c r="AC189" s="13"/>
      <c r="AD189" s="13"/>
      <c r="AE189" s="13"/>
      <c r="AT189" s="249" t="s">
        <v>138</v>
      </c>
      <c r="AU189" s="249" t="s">
        <v>91</v>
      </c>
      <c r="AV189" s="13" t="s">
        <v>91</v>
      </c>
      <c r="AW189" s="13" t="s">
        <v>36</v>
      </c>
      <c r="AX189" s="13" t="s">
        <v>89</v>
      </c>
      <c r="AY189" s="249" t="s">
        <v>126</v>
      </c>
    </row>
    <row r="190" s="2" customFormat="1" ht="16.5" customHeight="1">
      <c r="A190" s="37"/>
      <c r="B190" s="38"/>
      <c r="C190" s="218" t="s">
        <v>228</v>
      </c>
      <c r="D190" s="218" t="s">
        <v>128</v>
      </c>
      <c r="E190" s="219" t="s">
        <v>229</v>
      </c>
      <c r="F190" s="220" t="s">
        <v>230</v>
      </c>
      <c r="G190" s="221" t="s">
        <v>131</v>
      </c>
      <c r="H190" s="222">
        <v>69.709999999999994</v>
      </c>
      <c r="I190" s="223"/>
      <c r="J190" s="224">
        <f>ROUND(I190*H190,2)</f>
        <v>0</v>
      </c>
      <c r="K190" s="225"/>
      <c r="L190" s="43"/>
      <c r="M190" s="226" t="s">
        <v>1</v>
      </c>
      <c r="N190" s="227" t="s">
        <v>46</v>
      </c>
      <c r="O190" s="90"/>
      <c r="P190" s="228">
        <f>O190*H190</f>
        <v>0</v>
      </c>
      <c r="Q190" s="228">
        <v>0.00072000000000000005</v>
      </c>
      <c r="R190" s="228">
        <f>Q190*H190</f>
        <v>0.050191199999999998</v>
      </c>
      <c r="S190" s="228">
        <v>0</v>
      </c>
      <c r="T190" s="229">
        <f>S190*H190</f>
        <v>0</v>
      </c>
      <c r="U190" s="37"/>
      <c r="V190" s="37"/>
      <c r="W190" s="37"/>
      <c r="X190" s="37"/>
      <c r="Y190" s="37"/>
      <c r="Z190" s="37"/>
      <c r="AA190" s="37"/>
      <c r="AB190" s="37"/>
      <c r="AC190" s="37"/>
      <c r="AD190" s="37"/>
      <c r="AE190" s="37"/>
      <c r="AR190" s="230" t="s">
        <v>132</v>
      </c>
      <c r="AT190" s="230" t="s">
        <v>128</v>
      </c>
      <c r="AU190" s="230" t="s">
        <v>91</v>
      </c>
      <c r="AY190" s="16" t="s">
        <v>126</v>
      </c>
      <c r="BE190" s="231">
        <f>IF(N190="základní",J190,0)</f>
        <v>0</v>
      </c>
      <c r="BF190" s="231">
        <f>IF(N190="snížená",J190,0)</f>
        <v>0</v>
      </c>
      <c r="BG190" s="231">
        <f>IF(N190="zákl. přenesená",J190,0)</f>
        <v>0</v>
      </c>
      <c r="BH190" s="231">
        <f>IF(N190="sníž. přenesená",J190,0)</f>
        <v>0</v>
      </c>
      <c r="BI190" s="231">
        <f>IF(N190="nulová",J190,0)</f>
        <v>0</v>
      </c>
      <c r="BJ190" s="16" t="s">
        <v>89</v>
      </c>
      <c r="BK190" s="231">
        <f>ROUND(I190*H190,2)</f>
        <v>0</v>
      </c>
      <c r="BL190" s="16" t="s">
        <v>132</v>
      </c>
      <c r="BM190" s="230" t="s">
        <v>231</v>
      </c>
    </row>
    <row r="191" s="2" customFormat="1">
      <c r="A191" s="37"/>
      <c r="B191" s="38"/>
      <c r="C191" s="39"/>
      <c r="D191" s="232" t="s">
        <v>134</v>
      </c>
      <c r="E191" s="39"/>
      <c r="F191" s="233" t="s">
        <v>232</v>
      </c>
      <c r="G191" s="39"/>
      <c r="H191" s="39"/>
      <c r="I191" s="234"/>
      <c r="J191" s="39"/>
      <c r="K191" s="39"/>
      <c r="L191" s="43"/>
      <c r="M191" s="235"/>
      <c r="N191" s="236"/>
      <c r="O191" s="90"/>
      <c r="P191" s="90"/>
      <c r="Q191" s="90"/>
      <c r="R191" s="90"/>
      <c r="S191" s="90"/>
      <c r="T191" s="91"/>
      <c r="U191" s="37"/>
      <c r="V191" s="37"/>
      <c r="W191" s="37"/>
      <c r="X191" s="37"/>
      <c r="Y191" s="37"/>
      <c r="Z191" s="37"/>
      <c r="AA191" s="37"/>
      <c r="AB191" s="37"/>
      <c r="AC191" s="37"/>
      <c r="AD191" s="37"/>
      <c r="AE191" s="37"/>
      <c r="AT191" s="16" t="s">
        <v>134</v>
      </c>
      <c r="AU191" s="16" t="s">
        <v>91</v>
      </c>
    </row>
    <row r="192" s="2" customFormat="1">
      <c r="A192" s="37"/>
      <c r="B192" s="38"/>
      <c r="C192" s="39"/>
      <c r="D192" s="237" t="s">
        <v>136</v>
      </c>
      <c r="E192" s="39"/>
      <c r="F192" s="238" t="s">
        <v>233</v>
      </c>
      <c r="G192" s="39"/>
      <c r="H192" s="39"/>
      <c r="I192" s="234"/>
      <c r="J192" s="39"/>
      <c r="K192" s="39"/>
      <c r="L192" s="43"/>
      <c r="M192" s="235"/>
      <c r="N192" s="236"/>
      <c r="O192" s="90"/>
      <c r="P192" s="90"/>
      <c r="Q192" s="90"/>
      <c r="R192" s="90"/>
      <c r="S192" s="90"/>
      <c r="T192" s="91"/>
      <c r="U192" s="37"/>
      <c r="V192" s="37"/>
      <c r="W192" s="37"/>
      <c r="X192" s="37"/>
      <c r="Y192" s="37"/>
      <c r="Z192" s="37"/>
      <c r="AA192" s="37"/>
      <c r="AB192" s="37"/>
      <c r="AC192" s="37"/>
      <c r="AD192" s="37"/>
      <c r="AE192" s="37"/>
      <c r="AT192" s="16" t="s">
        <v>136</v>
      </c>
      <c r="AU192" s="16" t="s">
        <v>91</v>
      </c>
    </row>
    <row r="193" s="13" customFormat="1">
      <c r="A193" s="13"/>
      <c r="B193" s="239"/>
      <c r="C193" s="240"/>
      <c r="D193" s="232" t="s">
        <v>138</v>
      </c>
      <c r="E193" s="241" t="s">
        <v>1</v>
      </c>
      <c r="F193" s="242" t="s">
        <v>234</v>
      </c>
      <c r="G193" s="240"/>
      <c r="H193" s="243">
        <v>33.780000000000001</v>
      </c>
      <c r="I193" s="244"/>
      <c r="J193" s="240"/>
      <c r="K193" s="240"/>
      <c r="L193" s="245"/>
      <c r="M193" s="246"/>
      <c r="N193" s="247"/>
      <c r="O193" s="247"/>
      <c r="P193" s="247"/>
      <c r="Q193" s="247"/>
      <c r="R193" s="247"/>
      <c r="S193" s="247"/>
      <c r="T193" s="248"/>
      <c r="U193" s="13"/>
      <c r="V193" s="13"/>
      <c r="W193" s="13"/>
      <c r="X193" s="13"/>
      <c r="Y193" s="13"/>
      <c r="Z193" s="13"/>
      <c r="AA193" s="13"/>
      <c r="AB193" s="13"/>
      <c r="AC193" s="13"/>
      <c r="AD193" s="13"/>
      <c r="AE193" s="13"/>
      <c r="AT193" s="249" t="s">
        <v>138</v>
      </c>
      <c r="AU193" s="249" t="s">
        <v>91</v>
      </c>
      <c r="AV193" s="13" t="s">
        <v>91</v>
      </c>
      <c r="AW193" s="13" t="s">
        <v>36</v>
      </c>
      <c r="AX193" s="13" t="s">
        <v>81</v>
      </c>
      <c r="AY193" s="249" t="s">
        <v>126</v>
      </c>
    </row>
    <row r="194" s="13" customFormat="1">
      <c r="A194" s="13"/>
      <c r="B194" s="239"/>
      <c r="C194" s="240"/>
      <c r="D194" s="232" t="s">
        <v>138</v>
      </c>
      <c r="E194" s="241" t="s">
        <v>1</v>
      </c>
      <c r="F194" s="242" t="s">
        <v>235</v>
      </c>
      <c r="G194" s="240"/>
      <c r="H194" s="243">
        <v>35.93</v>
      </c>
      <c r="I194" s="244"/>
      <c r="J194" s="240"/>
      <c r="K194" s="240"/>
      <c r="L194" s="245"/>
      <c r="M194" s="246"/>
      <c r="N194" s="247"/>
      <c r="O194" s="247"/>
      <c r="P194" s="247"/>
      <c r="Q194" s="247"/>
      <c r="R194" s="247"/>
      <c r="S194" s="247"/>
      <c r="T194" s="248"/>
      <c r="U194" s="13"/>
      <c r="V194" s="13"/>
      <c r="W194" s="13"/>
      <c r="X194" s="13"/>
      <c r="Y194" s="13"/>
      <c r="Z194" s="13"/>
      <c r="AA194" s="13"/>
      <c r="AB194" s="13"/>
      <c r="AC194" s="13"/>
      <c r="AD194" s="13"/>
      <c r="AE194" s="13"/>
      <c r="AT194" s="249" t="s">
        <v>138</v>
      </c>
      <c r="AU194" s="249" t="s">
        <v>91</v>
      </c>
      <c r="AV194" s="13" t="s">
        <v>91</v>
      </c>
      <c r="AW194" s="13" t="s">
        <v>36</v>
      </c>
      <c r="AX194" s="13" t="s">
        <v>81</v>
      </c>
      <c r="AY194" s="249" t="s">
        <v>126</v>
      </c>
    </row>
    <row r="195" s="14" customFormat="1">
      <c r="A195" s="14"/>
      <c r="B195" s="251"/>
      <c r="C195" s="252"/>
      <c r="D195" s="232" t="s">
        <v>138</v>
      </c>
      <c r="E195" s="253" t="s">
        <v>1</v>
      </c>
      <c r="F195" s="254" t="s">
        <v>196</v>
      </c>
      <c r="G195" s="252"/>
      <c r="H195" s="255">
        <v>69.710000000000008</v>
      </c>
      <c r="I195" s="256"/>
      <c r="J195" s="252"/>
      <c r="K195" s="252"/>
      <c r="L195" s="257"/>
      <c r="M195" s="258"/>
      <c r="N195" s="259"/>
      <c r="O195" s="259"/>
      <c r="P195" s="259"/>
      <c r="Q195" s="259"/>
      <c r="R195" s="259"/>
      <c r="S195" s="259"/>
      <c r="T195" s="260"/>
      <c r="U195" s="14"/>
      <c r="V195" s="14"/>
      <c r="W195" s="14"/>
      <c r="X195" s="14"/>
      <c r="Y195" s="14"/>
      <c r="Z195" s="14"/>
      <c r="AA195" s="14"/>
      <c r="AB195" s="14"/>
      <c r="AC195" s="14"/>
      <c r="AD195" s="14"/>
      <c r="AE195" s="14"/>
      <c r="AT195" s="261" t="s">
        <v>138</v>
      </c>
      <c r="AU195" s="261" t="s">
        <v>91</v>
      </c>
      <c r="AV195" s="14" t="s">
        <v>132</v>
      </c>
      <c r="AW195" s="14" t="s">
        <v>36</v>
      </c>
      <c r="AX195" s="14" t="s">
        <v>89</v>
      </c>
      <c r="AY195" s="261" t="s">
        <v>126</v>
      </c>
    </row>
    <row r="196" s="2" customFormat="1" ht="16.5" customHeight="1">
      <c r="A196" s="37"/>
      <c r="B196" s="38"/>
      <c r="C196" s="218" t="s">
        <v>236</v>
      </c>
      <c r="D196" s="218" t="s">
        <v>128</v>
      </c>
      <c r="E196" s="219" t="s">
        <v>237</v>
      </c>
      <c r="F196" s="220" t="s">
        <v>238</v>
      </c>
      <c r="G196" s="221" t="s">
        <v>131</v>
      </c>
      <c r="H196" s="222">
        <v>69.709999999999994</v>
      </c>
      <c r="I196" s="223"/>
      <c r="J196" s="224">
        <f>ROUND(I196*H196,2)</f>
        <v>0</v>
      </c>
      <c r="K196" s="225"/>
      <c r="L196" s="43"/>
      <c r="M196" s="226" t="s">
        <v>1</v>
      </c>
      <c r="N196" s="227" t="s">
        <v>46</v>
      </c>
      <c r="O196" s="90"/>
      <c r="P196" s="228">
        <f>O196*H196</f>
        <v>0</v>
      </c>
      <c r="Q196" s="228">
        <v>0</v>
      </c>
      <c r="R196" s="228">
        <f>Q196*H196</f>
        <v>0</v>
      </c>
      <c r="S196" s="228">
        <v>0</v>
      </c>
      <c r="T196" s="229">
        <f>S196*H196</f>
        <v>0</v>
      </c>
      <c r="U196" s="37"/>
      <c r="V196" s="37"/>
      <c r="W196" s="37"/>
      <c r="X196" s="37"/>
      <c r="Y196" s="37"/>
      <c r="Z196" s="37"/>
      <c r="AA196" s="37"/>
      <c r="AB196" s="37"/>
      <c r="AC196" s="37"/>
      <c r="AD196" s="37"/>
      <c r="AE196" s="37"/>
      <c r="AR196" s="230" t="s">
        <v>132</v>
      </c>
      <c r="AT196" s="230" t="s">
        <v>128</v>
      </c>
      <c r="AU196" s="230" t="s">
        <v>91</v>
      </c>
      <c r="AY196" s="16" t="s">
        <v>126</v>
      </c>
      <c r="BE196" s="231">
        <f>IF(N196="základní",J196,0)</f>
        <v>0</v>
      </c>
      <c r="BF196" s="231">
        <f>IF(N196="snížená",J196,0)</f>
        <v>0</v>
      </c>
      <c r="BG196" s="231">
        <f>IF(N196="zákl. přenesená",J196,0)</f>
        <v>0</v>
      </c>
      <c r="BH196" s="231">
        <f>IF(N196="sníž. přenesená",J196,0)</f>
        <v>0</v>
      </c>
      <c r="BI196" s="231">
        <f>IF(N196="nulová",J196,0)</f>
        <v>0</v>
      </c>
      <c r="BJ196" s="16" t="s">
        <v>89</v>
      </c>
      <c r="BK196" s="231">
        <f>ROUND(I196*H196,2)</f>
        <v>0</v>
      </c>
      <c r="BL196" s="16" t="s">
        <v>132</v>
      </c>
      <c r="BM196" s="230" t="s">
        <v>239</v>
      </c>
    </row>
    <row r="197" s="2" customFormat="1">
      <c r="A197" s="37"/>
      <c r="B197" s="38"/>
      <c r="C197" s="39"/>
      <c r="D197" s="232" t="s">
        <v>134</v>
      </c>
      <c r="E197" s="39"/>
      <c r="F197" s="233" t="s">
        <v>240</v>
      </c>
      <c r="G197" s="39"/>
      <c r="H197" s="39"/>
      <c r="I197" s="234"/>
      <c r="J197" s="39"/>
      <c r="K197" s="39"/>
      <c r="L197" s="43"/>
      <c r="M197" s="235"/>
      <c r="N197" s="236"/>
      <c r="O197" s="90"/>
      <c r="P197" s="90"/>
      <c r="Q197" s="90"/>
      <c r="R197" s="90"/>
      <c r="S197" s="90"/>
      <c r="T197" s="91"/>
      <c r="U197" s="37"/>
      <c r="V197" s="37"/>
      <c r="W197" s="37"/>
      <c r="X197" s="37"/>
      <c r="Y197" s="37"/>
      <c r="Z197" s="37"/>
      <c r="AA197" s="37"/>
      <c r="AB197" s="37"/>
      <c r="AC197" s="37"/>
      <c r="AD197" s="37"/>
      <c r="AE197" s="37"/>
      <c r="AT197" s="16" t="s">
        <v>134</v>
      </c>
      <c r="AU197" s="16" t="s">
        <v>91</v>
      </c>
    </row>
    <row r="198" s="2" customFormat="1">
      <c r="A198" s="37"/>
      <c r="B198" s="38"/>
      <c r="C198" s="39"/>
      <c r="D198" s="237" t="s">
        <v>136</v>
      </c>
      <c r="E198" s="39"/>
      <c r="F198" s="238" t="s">
        <v>241</v>
      </c>
      <c r="G198" s="39"/>
      <c r="H198" s="39"/>
      <c r="I198" s="234"/>
      <c r="J198" s="39"/>
      <c r="K198" s="39"/>
      <c r="L198" s="43"/>
      <c r="M198" s="235"/>
      <c r="N198" s="236"/>
      <c r="O198" s="90"/>
      <c r="P198" s="90"/>
      <c r="Q198" s="90"/>
      <c r="R198" s="90"/>
      <c r="S198" s="90"/>
      <c r="T198" s="91"/>
      <c r="U198" s="37"/>
      <c r="V198" s="37"/>
      <c r="W198" s="37"/>
      <c r="X198" s="37"/>
      <c r="Y198" s="37"/>
      <c r="Z198" s="37"/>
      <c r="AA198" s="37"/>
      <c r="AB198" s="37"/>
      <c r="AC198" s="37"/>
      <c r="AD198" s="37"/>
      <c r="AE198" s="37"/>
      <c r="AT198" s="16" t="s">
        <v>136</v>
      </c>
      <c r="AU198" s="16" t="s">
        <v>91</v>
      </c>
    </row>
    <row r="199" s="13" customFormat="1">
      <c r="A199" s="13"/>
      <c r="B199" s="239"/>
      <c r="C199" s="240"/>
      <c r="D199" s="232" t="s">
        <v>138</v>
      </c>
      <c r="E199" s="241" t="s">
        <v>1</v>
      </c>
      <c r="F199" s="242" t="s">
        <v>242</v>
      </c>
      <c r="G199" s="240"/>
      <c r="H199" s="243">
        <v>69.709999999999994</v>
      </c>
      <c r="I199" s="244"/>
      <c r="J199" s="240"/>
      <c r="K199" s="240"/>
      <c r="L199" s="245"/>
      <c r="M199" s="246"/>
      <c r="N199" s="247"/>
      <c r="O199" s="247"/>
      <c r="P199" s="247"/>
      <c r="Q199" s="247"/>
      <c r="R199" s="247"/>
      <c r="S199" s="247"/>
      <c r="T199" s="248"/>
      <c r="U199" s="13"/>
      <c r="V199" s="13"/>
      <c r="W199" s="13"/>
      <c r="X199" s="13"/>
      <c r="Y199" s="13"/>
      <c r="Z199" s="13"/>
      <c r="AA199" s="13"/>
      <c r="AB199" s="13"/>
      <c r="AC199" s="13"/>
      <c r="AD199" s="13"/>
      <c r="AE199" s="13"/>
      <c r="AT199" s="249" t="s">
        <v>138</v>
      </c>
      <c r="AU199" s="249" t="s">
        <v>91</v>
      </c>
      <c r="AV199" s="13" t="s">
        <v>91</v>
      </c>
      <c r="AW199" s="13" t="s">
        <v>36</v>
      </c>
      <c r="AX199" s="13" t="s">
        <v>89</v>
      </c>
      <c r="AY199" s="249" t="s">
        <v>126</v>
      </c>
    </row>
    <row r="200" s="2" customFormat="1" ht="16.5" customHeight="1">
      <c r="A200" s="37"/>
      <c r="B200" s="38"/>
      <c r="C200" s="218" t="s">
        <v>243</v>
      </c>
      <c r="D200" s="218" t="s">
        <v>128</v>
      </c>
      <c r="E200" s="219" t="s">
        <v>244</v>
      </c>
      <c r="F200" s="220" t="s">
        <v>245</v>
      </c>
      <c r="G200" s="221" t="s">
        <v>181</v>
      </c>
      <c r="H200" s="222">
        <v>66.521000000000001</v>
      </c>
      <c r="I200" s="223"/>
      <c r="J200" s="224">
        <f>ROUND(I200*H200,2)</f>
        <v>0</v>
      </c>
      <c r="K200" s="225"/>
      <c r="L200" s="43"/>
      <c r="M200" s="226" t="s">
        <v>1</v>
      </c>
      <c r="N200" s="227" t="s">
        <v>46</v>
      </c>
      <c r="O200" s="90"/>
      <c r="P200" s="228">
        <f>O200*H200</f>
        <v>0</v>
      </c>
      <c r="Q200" s="228">
        <v>0.00048000000000000001</v>
      </c>
      <c r="R200" s="228">
        <f>Q200*H200</f>
        <v>0.03193008</v>
      </c>
      <c r="S200" s="228">
        <v>0</v>
      </c>
      <c r="T200" s="229">
        <f>S200*H200</f>
        <v>0</v>
      </c>
      <c r="U200" s="37"/>
      <c r="V200" s="37"/>
      <c r="W200" s="37"/>
      <c r="X200" s="37"/>
      <c r="Y200" s="37"/>
      <c r="Z200" s="37"/>
      <c r="AA200" s="37"/>
      <c r="AB200" s="37"/>
      <c r="AC200" s="37"/>
      <c r="AD200" s="37"/>
      <c r="AE200" s="37"/>
      <c r="AR200" s="230" t="s">
        <v>132</v>
      </c>
      <c r="AT200" s="230" t="s">
        <v>128</v>
      </c>
      <c r="AU200" s="230" t="s">
        <v>91</v>
      </c>
      <c r="AY200" s="16" t="s">
        <v>126</v>
      </c>
      <c r="BE200" s="231">
        <f>IF(N200="základní",J200,0)</f>
        <v>0</v>
      </c>
      <c r="BF200" s="231">
        <f>IF(N200="snížená",J200,0)</f>
        <v>0</v>
      </c>
      <c r="BG200" s="231">
        <f>IF(N200="zákl. přenesená",J200,0)</f>
        <v>0</v>
      </c>
      <c r="BH200" s="231">
        <f>IF(N200="sníž. přenesená",J200,0)</f>
        <v>0</v>
      </c>
      <c r="BI200" s="231">
        <f>IF(N200="nulová",J200,0)</f>
        <v>0</v>
      </c>
      <c r="BJ200" s="16" t="s">
        <v>89</v>
      </c>
      <c r="BK200" s="231">
        <f>ROUND(I200*H200,2)</f>
        <v>0</v>
      </c>
      <c r="BL200" s="16" t="s">
        <v>132</v>
      </c>
      <c r="BM200" s="230" t="s">
        <v>246</v>
      </c>
    </row>
    <row r="201" s="2" customFormat="1">
      <c r="A201" s="37"/>
      <c r="B201" s="38"/>
      <c r="C201" s="39"/>
      <c r="D201" s="232" t="s">
        <v>134</v>
      </c>
      <c r="E201" s="39"/>
      <c r="F201" s="233" t="s">
        <v>247</v>
      </c>
      <c r="G201" s="39"/>
      <c r="H201" s="39"/>
      <c r="I201" s="234"/>
      <c r="J201" s="39"/>
      <c r="K201" s="39"/>
      <c r="L201" s="43"/>
      <c r="M201" s="235"/>
      <c r="N201" s="236"/>
      <c r="O201" s="90"/>
      <c r="P201" s="90"/>
      <c r="Q201" s="90"/>
      <c r="R201" s="90"/>
      <c r="S201" s="90"/>
      <c r="T201" s="91"/>
      <c r="U201" s="37"/>
      <c r="V201" s="37"/>
      <c r="W201" s="37"/>
      <c r="X201" s="37"/>
      <c r="Y201" s="37"/>
      <c r="Z201" s="37"/>
      <c r="AA201" s="37"/>
      <c r="AB201" s="37"/>
      <c r="AC201" s="37"/>
      <c r="AD201" s="37"/>
      <c r="AE201" s="37"/>
      <c r="AT201" s="16" t="s">
        <v>134</v>
      </c>
      <c r="AU201" s="16" t="s">
        <v>91</v>
      </c>
    </row>
    <row r="202" s="2" customFormat="1">
      <c r="A202" s="37"/>
      <c r="B202" s="38"/>
      <c r="C202" s="39"/>
      <c r="D202" s="237" t="s">
        <v>136</v>
      </c>
      <c r="E202" s="39"/>
      <c r="F202" s="238" t="s">
        <v>248</v>
      </c>
      <c r="G202" s="39"/>
      <c r="H202" s="39"/>
      <c r="I202" s="234"/>
      <c r="J202" s="39"/>
      <c r="K202" s="39"/>
      <c r="L202" s="43"/>
      <c r="M202" s="235"/>
      <c r="N202" s="236"/>
      <c r="O202" s="90"/>
      <c r="P202" s="90"/>
      <c r="Q202" s="90"/>
      <c r="R202" s="90"/>
      <c r="S202" s="90"/>
      <c r="T202" s="91"/>
      <c r="U202" s="37"/>
      <c r="V202" s="37"/>
      <c r="W202" s="37"/>
      <c r="X202" s="37"/>
      <c r="Y202" s="37"/>
      <c r="Z202" s="37"/>
      <c r="AA202" s="37"/>
      <c r="AB202" s="37"/>
      <c r="AC202" s="37"/>
      <c r="AD202" s="37"/>
      <c r="AE202" s="37"/>
      <c r="AT202" s="16" t="s">
        <v>136</v>
      </c>
      <c r="AU202" s="16" t="s">
        <v>91</v>
      </c>
    </row>
    <row r="203" s="13" customFormat="1">
      <c r="A203" s="13"/>
      <c r="B203" s="239"/>
      <c r="C203" s="240"/>
      <c r="D203" s="232" t="s">
        <v>138</v>
      </c>
      <c r="E203" s="241" t="s">
        <v>1</v>
      </c>
      <c r="F203" s="242" t="s">
        <v>249</v>
      </c>
      <c r="G203" s="240"/>
      <c r="H203" s="243">
        <v>66.521000000000001</v>
      </c>
      <c r="I203" s="244"/>
      <c r="J203" s="240"/>
      <c r="K203" s="240"/>
      <c r="L203" s="245"/>
      <c r="M203" s="246"/>
      <c r="N203" s="247"/>
      <c r="O203" s="247"/>
      <c r="P203" s="247"/>
      <c r="Q203" s="247"/>
      <c r="R203" s="247"/>
      <c r="S203" s="247"/>
      <c r="T203" s="248"/>
      <c r="U203" s="13"/>
      <c r="V203" s="13"/>
      <c r="W203" s="13"/>
      <c r="X203" s="13"/>
      <c r="Y203" s="13"/>
      <c r="Z203" s="13"/>
      <c r="AA203" s="13"/>
      <c r="AB203" s="13"/>
      <c r="AC203" s="13"/>
      <c r="AD203" s="13"/>
      <c r="AE203" s="13"/>
      <c r="AT203" s="249" t="s">
        <v>138</v>
      </c>
      <c r="AU203" s="249" t="s">
        <v>91</v>
      </c>
      <c r="AV203" s="13" t="s">
        <v>91</v>
      </c>
      <c r="AW203" s="13" t="s">
        <v>36</v>
      </c>
      <c r="AX203" s="13" t="s">
        <v>89</v>
      </c>
      <c r="AY203" s="249" t="s">
        <v>126</v>
      </c>
    </row>
    <row r="204" s="2" customFormat="1" ht="16.5" customHeight="1">
      <c r="A204" s="37"/>
      <c r="B204" s="38"/>
      <c r="C204" s="218" t="s">
        <v>250</v>
      </c>
      <c r="D204" s="218" t="s">
        <v>128</v>
      </c>
      <c r="E204" s="219" t="s">
        <v>251</v>
      </c>
      <c r="F204" s="220" t="s">
        <v>252</v>
      </c>
      <c r="G204" s="221" t="s">
        <v>181</v>
      </c>
      <c r="H204" s="222">
        <v>66.521000000000001</v>
      </c>
      <c r="I204" s="223"/>
      <c r="J204" s="224">
        <f>ROUND(I204*H204,2)</f>
        <v>0</v>
      </c>
      <c r="K204" s="225"/>
      <c r="L204" s="43"/>
      <c r="M204" s="226" t="s">
        <v>1</v>
      </c>
      <c r="N204" s="227" t="s">
        <v>46</v>
      </c>
      <c r="O204" s="90"/>
      <c r="P204" s="228">
        <f>O204*H204</f>
        <v>0</v>
      </c>
      <c r="Q204" s="228">
        <v>0</v>
      </c>
      <c r="R204" s="228">
        <f>Q204*H204</f>
        <v>0</v>
      </c>
      <c r="S204" s="228">
        <v>0</v>
      </c>
      <c r="T204" s="229">
        <f>S204*H204</f>
        <v>0</v>
      </c>
      <c r="U204" s="37"/>
      <c r="V204" s="37"/>
      <c r="W204" s="37"/>
      <c r="X204" s="37"/>
      <c r="Y204" s="37"/>
      <c r="Z204" s="37"/>
      <c r="AA204" s="37"/>
      <c r="AB204" s="37"/>
      <c r="AC204" s="37"/>
      <c r="AD204" s="37"/>
      <c r="AE204" s="37"/>
      <c r="AR204" s="230" t="s">
        <v>132</v>
      </c>
      <c r="AT204" s="230" t="s">
        <v>128</v>
      </c>
      <c r="AU204" s="230" t="s">
        <v>91</v>
      </c>
      <c r="AY204" s="16" t="s">
        <v>126</v>
      </c>
      <c r="BE204" s="231">
        <f>IF(N204="základní",J204,0)</f>
        <v>0</v>
      </c>
      <c r="BF204" s="231">
        <f>IF(N204="snížená",J204,0)</f>
        <v>0</v>
      </c>
      <c r="BG204" s="231">
        <f>IF(N204="zákl. přenesená",J204,0)</f>
        <v>0</v>
      </c>
      <c r="BH204" s="231">
        <f>IF(N204="sníž. přenesená",J204,0)</f>
        <v>0</v>
      </c>
      <c r="BI204" s="231">
        <f>IF(N204="nulová",J204,0)</f>
        <v>0</v>
      </c>
      <c r="BJ204" s="16" t="s">
        <v>89</v>
      </c>
      <c r="BK204" s="231">
        <f>ROUND(I204*H204,2)</f>
        <v>0</v>
      </c>
      <c r="BL204" s="16" t="s">
        <v>132</v>
      </c>
      <c r="BM204" s="230" t="s">
        <v>253</v>
      </c>
    </row>
    <row r="205" s="2" customFormat="1">
      <c r="A205" s="37"/>
      <c r="B205" s="38"/>
      <c r="C205" s="39"/>
      <c r="D205" s="232" t="s">
        <v>134</v>
      </c>
      <c r="E205" s="39"/>
      <c r="F205" s="233" t="s">
        <v>254</v>
      </c>
      <c r="G205" s="39"/>
      <c r="H205" s="39"/>
      <c r="I205" s="234"/>
      <c r="J205" s="39"/>
      <c r="K205" s="39"/>
      <c r="L205" s="43"/>
      <c r="M205" s="235"/>
      <c r="N205" s="236"/>
      <c r="O205" s="90"/>
      <c r="P205" s="90"/>
      <c r="Q205" s="90"/>
      <c r="R205" s="90"/>
      <c r="S205" s="90"/>
      <c r="T205" s="91"/>
      <c r="U205" s="37"/>
      <c r="V205" s="37"/>
      <c r="W205" s="37"/>
      <c r="X205" s="37"/>
      <c r="Y205" s="37"/>
      <c r="Z205" s="37"/>
      <c r="AA205" s="37"/>
      <c r="AB205" s="37"/>
      <c r="AC205" s="37"/>
      <c r="AD205" s="37"/>
      <c r="AE205" s="37"/>
      <c r="AT205" s="16" t="s">
        <v>134</v>
      </c>
      <c r="AU205" s="16" t="s">
        <v>91</v>
      </c>
    </row>
    <row r="206" s="2" customFormat="1">
      <c r="A206" s="37"/>
      <c r="B206" s="38"/>
      <c r="C206" s="39"/>
      <c r="D206" s="237" t="s">
        <v>136</v>
      </c>
      <c r="E206" s="39"/>
      <c r="F206" s="238" t="s">
        <v>255</v>
      </c>
      <c r="G206" s="39"/>
      <c r="H206" s="39"/>
      <c r="I206" s="234"/>
      <c r="J206" s="39"/>
      <c r="K206" s="39"/>
      <c r="L206" s="43"/>
      <c r="M206" s="235"/>
      <c r="N206" s="236"/>
      <c r="O206" s="90"/>
      <c r="P206" s="90"/>
      <c r="Q206" s="90"/>
      <c r="R206" s="90"/>
      <c r="S206" s="90"/>
      <c r="T206" s="91"/>
      <c r="U206" s="37"/>
      <c r="V206" s="37"/>
      <c r="W206" s="37"/>
      <c r="X206" s="37"/>
      <c r="Y206" s="37"/>
      <c r="Z206" s="37"/>
      <c r="AA206" s="37"/>
      <c r="AB206" s="37"/>
      <c r="AC206" s="37"/>
      <c r="AD206" s="37"/>
      <c r="AE206" s="37"/>
      <c r="AT206" s="16" t="s">
        <v>136</v>
      </c>
      <c r="AU206" s="16" t="s">
        <v>91</v>
      </c>
    </row>
    <row r="207" s="13" customFormat="1">
      <c r="A207" s="13"/>
      <c r="B207" s="239"/>
      <c r="C207" s="240"/>
      <c r="D207" s="232" t="s">
        <v>138</v>
      </c>
      <c r="E207" s="241" t="s">
        <v>1</v>
      </c>
      <c r="F207" s="242" t="s">
        <v>256</v>
      </c>
      <c r="G207" s="240"/>
      <c r="H207" s="243">
        <v>66.521000000000001</v>
      </c>
      <c r="I207" s="244"/>
      <c r="J207" s="240"/>
      <c r="K207" s="240"/>
      <c r="L207" s="245"/>
      <c r="M207" s="246"/>
      <c r="N207" s="247"/>
      <c r="O207" s="247"/>
      <c r="P207" s="247"/>
      <c r="Q207" s="247"/>
      <c r="R207" s="247"/>
      <c r="S207" s="247"/>
      <c r="T207" s="248"/>
      <c r="U207" s="13"/>
      <c r="V207" s="13"/>
      <c r="W207" s="13"/>
      <c r="X207" s="13"/>
      <c r="Y207" s="13"/>
      <c r="Z207" s="13"/>
      <c r="AA207" s="13"/>
      <c r="AB207" s="13"/>
      <c r="AC207" s="13"/>
      <c r="AD207" s="13"/>
      <c r="AE207" s="13"/>
      <c r="AT207" s="249" t="s">
        <v>138</v>
      </c>
      <c r="AU207" s="249" t="s">
        <v>91</v>
      </c>
      <c r="AV207" s="13" t="s">
        <v>91</v>
      </c>
      <c r="AW207" s="13" t="s">
        <v>36</v>
      </c>
      <c r="AX207" s="13" t="s">
        <v>89</v>
      </c>
      <c r="AY207" s="249" t="s">
        <v>126</v>
      </c>
    </row>
    <row r="208" s="2" customFormat="1" ht="16.5" customHeight="1">
      <c r="A208" s="37"/>
      <c r="B208" s="38"/>
      <c r="C208" s="218" t="s">
        <v>257</v>
      </c>
      <c r="D208" s="218" t="s">
        <v>128</v>
      </c>
      <c r="E208" s="219" t="s">
        <v>258</v>
      </c>
      <c r="F208" s="220" t="s">
        <v>259</v>
      </c>
      <c r="G208" s="221" t="s">
        <v>181</v>
      </c>
      <c r="H208" s="222">
        <v>226.815</v>
      </c>
      <c r="I208" s="223"/>
      <c r="J208" s="224">
        <f>ROUND(I208*H208,2)</f>
        <v>0</v>
      </c>
      <c r="K208" s="225"/>
      <c r="L208" s="43"/>
      <c r="M208" s="226" t="s">
        <v>1</v>
      </c>
      <c r="N208" s="227" t="s">
        <v>46</v>
      </c>
      <c r="O208" s="90"/>
      <c r="P208" s="228">
        <f>O208*H208</f>
        <v>0</v>
      </c>
      <c r="Q208" s="228">
        <v>0</v>
      </c>
      <c r="R208" s="228">
        <f>Q208*H208</f>
        <v>0</v>
      </c>
      <c r="S208" s="228">
        <v>0</v>
      </c>
      <c r="T208" s="229">
        <f>S208*H208</f>
        <v>0</v>
      </c>
      <c r="U208" s="37"/>
      <c r="V208" s="37"/>
      <c r="W208" s="37"/>
      <c r="X208" s="37"/>
      <c r="Y208" s="37"/>
      <c r="Z208" s="37"/>
      <c r="AA208" s="37"/>
      <c r="AB208" s="37"/>
      <c r="AC208" s="37"/>
      <c r="AD208" s="37"/>
      <c r="AE208" s="37"/>
      <c r="AR208" s="230" t="s">
        <v>132</v>
      </c>
      <c r="AT208" s="230" t="s">
        <v>128</v>
      </c>
      <c r="AU208" s="230" t="s">
        <v>91</v>
      </c>
      <c r="AY208" s="16" t="s">
        <v>126</v>
      </c>
      <c r="BE208" s="231">
        <f>IF(N208="základní",J208,0)</f>
        <v>0</v>
      </c>
      <c r="BF208" s="231">
        <f>IF(N208="snížená",J208,0)</f>
        <v>0</v>
      </c>
      <c r="BG208" s="231">
        <f>IF(N208="zákl. přenesená",J208,0)</f>
        <v>0</v>
      </c>
      <c r="BH208" s="231">
        <f>IF(N208="sníž. přenesená",J208,0)</f>
        <v>0</v>
      </c>
      <c r="BI208" s="231">
        <f>IF(N208="nulová",J208,0)</f>
        <v>0</v>
      </c>
      <c r="BJ208" s="16" t="s">
        <v>89</v>
      </c>
      <c r="BK208" s="231">
        <f>ROUND(I208*H208,2)</f>
        <v>0</v>
      </c>
      <c r="BL208" s="16" t="s">
        <v>132</v>
      </c>
      <c r="BM208" s="230" t="s">
        <v>260</v>
      </c>
    </row>
    <row r="209" s="2" customFormat="1">
      <c r="A209" s="37"/>
      <c r="B209" s="38"/>
      <c r="C209" s="39"/>
      <c r="D209" s="232" t="s">
        <v>134</v>
      </c>
      <c r="E209" s="39"/>
      <c r="F209" s="233" t="s">
        <v>261</v>
      </c>
      <c r="G209" s="39"/>
      <c r="H209" s="39"/>
      <c r="I209" s="234"/>
      <c r="J209" s="39"/>
      <c r="K209" s="39"/>
      <c r="L209" s="43"/>
      <c r="M209" s="235"/>
      <c r="N209" s="236"/>
      <c r="O209" s="90"/>
      <c r="P209" s="90"/>
      <c r="Q209" s="90"/>
      <c r="R209" s="90"/>
      <c r="S209" s="90"/>
      <c r="T209" s="91"/>
      <c r="U209" s="37"/>
      <c r="V209" s="37"/>
      <c r="W209" s="37"/>
      <c r="X209" s="37"/>
      <c r="Y209" s="37"/>
      <c r="Z209" s="37"/>
      <c r="AA209" s="37"/>
      <c r="AB209" s="37"/>
      <c r="AC209" s="37"/>
      <c r="AD209" s="37"/>
      <c r="AE209" s="37"/>
      <c r="AT209" s="16" t="s">
        <v>134</v>
      </c>
      <c r="AU209" s="16" t="s">
        <v>91</v>
      </c>
    </row>
    <row r="210" s="2" customFormat="1">
      <c r="A210" s="37"/>
      <c r="B210" s="38"/>
      <c r="C210" s="39"/>
      <c r="D210" s="237" t="s">
        <v>136</v>
      </c>
      <c r="E210" s="39"/>
      <c r="F210" s="238" t="s">
        <v>262</v>
      </c>
      <c r="G210" s="39"/>
      <c r="H210" s="39"/>
      <c r="I210" s="234"/>
      <c r="J210" s="39"/>
      <c r="K210" s="39"/>
      <c r="L210" s="43"/>
      <c r="M210" s="235"/>
      <c r="N210" s="236"/>
      <c r="O210" s="90"/>
      <c r="P210" s="90"/>
      <c r="Q210" s="90"/>
      <c r="R210" s="90"/>
      <c r="S210" s="90"/>
      <c r="T210" s="91"/>
      <c r="U210" s="37"/>
      <c r="V210" s="37"/>
      <c r="W210" s="37"/>
      <c r="X210" s="37"/>
      <c r="Y210" s="37"/>
      <c r="Z210" s="37"/>
      <c r="AA210" s="37"/>
      <c r="AB210" s="37"/>
      <c r="AC210" s="37"/>
      <c r="AD210" s="37"/>
      <c r="AE210" s="37"/>
      <c r="AT210" s="16" t="s">
        <v>136</v>
      </c>
      <c r="AU210" s="16" t="s">
        <v>91</v>
      </c>
    </row>
    <row r="211" s="13" customFormat="1">
      <c r="A211" s="13"/>
      <c r="B211" s="239"/>
      <c r="C211" s="240"/>
      <c r="D211" s="232" t="s">
        <v>138</v>
      </c>
      <c r="E211" s="241" t="s">
        <v>1</v>
      </c>
      <c r="F211" s="242" t="s">
        <v>227</v>
      </c>
      <c r="G211" s="240"/>
      <c r="H211" s="243">
        <v>226.815</v>
      </c>
      <c r="I211" s="244"/>
      <c r="J211" s="240"/>
      <c r="K211" s="240"/>
      <c r="L211" s="245"/>
      <c r="M211" s="246"/>
      <c r="N211" s="247"/>
      <c r="O211" s="247"/>
      <c r="P211" s="247"/>
      <c r="Q211" s="247"/>
      <c r="R211" s="247"/>
      <c r="S211" s="247"/>
      <c r="T211" s="248"/>
      <c r="U211" s="13"/>
      <c r="V211" s="13"/>
      <c r="W211" s="13"/>
      <c r="X211" s="13"/>
      <c r="Y211" s="13"/>
      <c r="Z211" s="13"/>
      <c r="AA211" s="13"/>
      <c r="AB211" s="13"/>
      <c r="AC211" s="13"/>
      <c r="AD211" s="13"/>
      <c r="AE211" s="13"/>
      <c r="AT211" s="249" t="s">
        <v>138</v>
      </c>
      <c r="AU211" s="249" t="s">
        <v>91</v>
      </c>
      <c r="AV211" s="13" t="s">
        <v>91</v>
      </c>
      <c r="AW211" s="13" t="s">
        <v>36</v>
      </c>
      <c r="AX211" s="13" t="s">
        <v>89</v>
      </c>
      <c r="AY211" s="249" t="s">
        <v>126</v>
      </c>
    </row>
    <row r="212" s="2" customFormat="1" ht="16.5" customHeight="1">
      <c r="A212" s="37"/>
      <c r="B212" s="38"/>
      <c r="C212" s="218" t="s">
        <v>263</v>
      </c>
      <c r="D212" s="218" t="s">
        <v>128</v>
      </c>
      <c r="E212" s="219" t="s">
        <v>264</v>
      </c>
      <c r="F212" s="220" t="s">
        <v>265</v>
      </c>
      <c r="G212" s="221" t="s">
        <v>181</v>
      </c>
      <c r="H212" s="222">
        <v>65.793999999999997</v>
      </c>
      <c r="I212" s="223"/>
      <c r="J212" s="224">
        <f>ROUND(I212*H212,2)</f>
        <v>0</v>
      </c>
      <c r="K212" s="225"/>
      <c r="L212" s="43"/>
      <c r="M212" s="226" t="s">
        <v>1</v>
      </c>
      <c r="N212" s="227" t="s">
        <v>46</v>
      </c>
      <c r="O212" s="90"/>
      <c r="P212" s="228">
        <f>O212*H212</f>
        <v>0</v>
      </c>
      <c r="Q212" s="228">
        <v>0</v>
      </c>
      <c r="R212" s="228">
        <f>Q212*H212</f>
        <v>0</v>
      </c>
      <c r="S212" s="228">
        <v>0</v>
      </c>
      <c r="T212" s="229">
        <f>S212*H212</f>
        <v>0</v>
      </c>
      <c r="U212" s="37"/>
      <c r="V212" s="37"/>
      <c r="W212" s="37"/>
      <c r="X212" s="37"/>
      <c r="Y212" s="37"/>
      <c r="Z212" s="37"/>
      <c r="AA212" s="37"/>
      <c r="AB212" s="37"/>
      <c r="AC212" s="37"/>
      <c r="AD212" s="37"/>
      <c r="AE212" s="37"/>
      <c r="AR212" s="230" t="s">
        <v>132</v>
      </c>
      <c r="AT212" s="230" t="s">
        <v>128</v>
      </c>
      <c r="AU212" s="230" t="s">
        <v>91</v>
      </c>
      <c r="AY212" s="16" t="s">
        <v>126</v>
      </c>
      <c r="BE212" s="231">
        <f>IF(N212="základní",J212,0)</f>
        <v>0</v>
      </c>
      <c r="BF212" s="231">
        <f>IF(N212="snížená",J212,0)</f>
        <v>0</v>
      </c>
      <c r="BG212" s="231">
        <f>IF(N212="zákl. přenesená",J212,0)</f>
        <v>0</v>
      </c>
      <c r="BH212" s="231">
        <f>IF(N212="sníž. přenesená",J212,0)</f>
        <v>0</v>
      </c>
      <c r="BI212" s="231">
        <f>IF(N212="nulová",J212,0)</f>
        <v>0</v>
      </c>
      <c r="BJ212" s="16" t="s">
        <v>89</v>
      </c>
      <c r="BK212" s="231">
        <f>ROUND(I212*H212,2)</f>
        <v>0</v>
      </c>
      <c r="BL212" s="16" t="s">
        <v>132</v>
      </c>
      <c r="BM212" s="230" t="s">
        <v>266</v>
      </c>
    </row>
    <row r="213" s="2" customFormat="1">
      <c r="A213" s="37"/>
      <c r="B213" s="38"/>
      <c r="C213" s="39"/>
      <c r="D213" s="232" t="s">
        <v>134</v>
      </c>
      <c r="E213" s="39"/>
      <c r="F213" s="233" t="s">
        <v>267</v>
      </c>
      <c r="G213" s="39"/>
      <c r="H213" s="39"/>
      <c r="I213" s="234"/>
      <c r="J213" s="39"/>
      <c r="K213" s="39"/>
      <c r="L213" s="43"/>
      <c r="M213" s="235"/>
      <c r="N213" s="236"/>
      <c r="O213" s="90"/>
      <c r="P213" s="90"/>
      <c r="Q213" s="90"/>
      <c r="R213" s="90"/>
      <c r="S213" s="90"/>
      <c r="T213" s="91"/>
      <c r="U213" s="37"/>
      <c r="V213" s="37"/>
      <c r="W213" s="37"/>
      <c r="X213" s="37"/>
      <c r="Y213" s="37"/>
      <c r="Z213" s="37"/>
      <c r="AA213" s="37"/>
      <c r="AB213" s="37"/>
      <c r="AC213" s="37"/>
      <c r="AD213" s="37"/>
      <c r="AE213" s="37"/>
      <c r="AT213" s="16" t="s">
        <v>134</v>
      </c>
      <c r="AU213" s="16" t="s">
        <v>91</v>
      </c>
    </row>
    <row r="214" s="2" customFormat="1">
      <c r="A214" s="37"/>
      <c r="B214" s="38"/>
      <c r="C214" s="39"/>
      <c r="D214" s="237" t="s">
        <v>136</v>
      </c>
      <c r="E214" s="39"/>
      <c r="F214" s="238" t="s">
        <v>268</v>
      </c>
      <c r="G214" s="39"/>
      <c r="H214" s="39"/>
      <c r="I214" s="234"/>
      <c r="J214" s="39"/>
      <c r="K214" s="39"/>
      <c r="L214" s="43"/>
      <c r="M214" s="235"/>
      <c r="N214" s="236"/>
      <c r="O214" s="90"/>
      <c r="P214" s="90"/>
      <c r="Q214" s="90"/>
      <c r="R214" s="90"/>
      <c r="S214" s="90"/>
      <c r="T214" s="91"/>
      <c r="U214" s="37"/>
      <c r="V214" s="37"/>
      <c r="W214" s="37"/>
      <c r="X214" s="37"/>
      <c r="Y214" s="37"/>
      <c r="Z214" s="37"/>
      <c r="AA214" s="37"/>
      <c r="AB214" s="37"/>
      <c r="AC214" s="37"/>
      <c r="AD214" s="37"/>
      <c r="AE214" s="37"/>
      <c r="AT214" s="16" t="s">
        <v>136</v>
      </c>
      <c r="AU214" s="16" t="s">
        <v>91</v>
      </c>
    </row>
    <row r="215" s="13" customFormat="1">
      <c r="A215" s="13"/>
      <c r="B215" s="239"/>
      <c r="C215" s="240"/>
      <c r="D215" s="232" t="s">
        <v>138</v>
      </c>
      <c r="E215" s="241" t="s">
        <v>1</v>
      </c>
      <c r="F215" s="242" t="s">
        <v>269</v>
      </c>
      <c r="G215" s="240"/>
      <c r="H215" s="243">
        <v>65.793999999999997</v>
      </c>
      <c r="I215" s="244"/>
      <c r="J215" s="240"/>
      <c r="K215" s="240"/>
      <c r="L215" s="245"/>
      <c r="M215" s="246"/>
      <c r="N215" s="247"/>
      <c r="O215" s="247"/>
      <c r="P215" s="247"/>
      <c r="Q215" s="247"/>
      <c r="R215" s="247"/>
      <c r="S215" s="247"/>
      <c r="T215" s="248"/>
      <c r="U215" s="13"/>
      <c r="V215" s="13"/>
      <c r="W215" s="13"/>
      <c r="X215" s="13"/>
      <c r="Y215" s="13"/>
      <c r="Z215" s="13"/>
      <c r="AA215" s="13"/>
      <c r="AB215" s="13"/>
      <c r="AC215" s="13"/>
      <c r="AD215" s="13"/>
      <c r="AE215" s="13"/>
      <c r="AT215" s="249" t="s">
        <v>138</v>
      </c>
      <c r="AU215" s="249" t="s">
        <v>91</v>
      </c>
      <c r="AV215" s="13" t="s">
        <v>91</v>
      </c>
      <c r="AW215" s="13" t="s">
        <v>36</v>
      </c>
      <c r="AX215" s="13" t="s">
        <v>89</v>
      </c>
      <c r="AY215" s="249" t="s">
        <v>126</v>
      </c>
    </row>
    <row r="216" s="2" customFormat="1" ht="16.5" customHeight="1">
      <c r="A216" s="37"/>
      <c r="B216" s="38"/>
      <c r="C216" s="218" t="s">
        <v>270</v>
      </c>
      <c r="D216" s="218" t="s">
        <v>128</v>
      </c>
      <c r="E216" s="219" t="s">
        <v>271</v>
      </c>
      <c r="F216" s="220" t="s">
        <v>272</v>
      </c>
      <c r="G216" s="221" t="s">
        <v>131</v>
      </c>
      <c r="H216" s="222">
        <v>89.903999999999996</v>
      </c>
      <c r="I216" s="223"/>
      <c r="J216" s="224">
        <f>ROUND(I216*H216,2)</f>
        <v>0</v>
      </c>
      <c r="K216" s="225"/>
      <c r="L216" s="43"/>
      <c r="M216" s="226" t="s">
        <v>1</v>
      </c>
      <c r="N216" s="227" t="s">
        <v>46</v>
      </c>
      <c r="O216" s="90"/>
      <c r="P216" s="228">
        <f>O216*H216</f>
        <v>0</v>
      </c>
      <c r="Q216" s="228">
        <v>0</v>
      </c>
      <c r="R216" s="228">
        <f>Q216*H216</f>
        <v>0</v>
      </c>
      <c r="S216" s="228">
        <v>0</v>
      </c>
      <c r="T216" s="229">
        <f>S216*H216</f>
        <v>0</v>
      </c>
      <c r="U216" s="37"/>
      <c r="V216" s="37"/>
      <c r="W216" s="37"/>
      <c r="X216" s="37"/>
      <c r="Y216" s="37"/>
      <c r="Z216" s="37"/>
      <c r="AA216" s="37"/>
      <c r="AB216" s="37"/>
      <c r="AC216" s="37"/>
      <c r="AD216" s="37"/>
      <c r="AE216" s="37"/>
      <c r="AR216" s="230" t="s">
        <v>132</v>
      </c>
      <c r="AT216" s="230" t="s">
        <v>128</v>
      </c>
      <c r="AU216" s="230" t="s">
        <v>91</v>
      </c>
      <c r="AY216" s="16" t="s">
        <v>126</v>
      </c>
      <c r="BE216" s="231">
        <f>IF(N216="základní",J216,0)</f>
        <v>0</v>
      </c>
      <c r="BF216" s="231">
        <f>IF(N216="snížená",J216,0)</f>
        <v>0</v>
      </c>
      <c r="BG216" s="231">
        <f>IF(N216="zákl. přenesená",J216,0)</f>
        <v>0</v>
      </c>
      <c r="BH216" s="231">
        <f>IF(N216="sníž. přenesená",J216,0)</f>
        <v>0</v>
      </c>
      <c r="BI216" s="231">
        <f>IF(N216="nulová",J216,0)</f>
        <v>0</v>
      </c>
      <c r="BJ216" s="16" t="s">
        <v>89</v>
      </c>
      <c r="BK216" s="231">
        <f>ROUND(I216*H216,2)</f>
        <v>0</v>
      </c>
      <c r="BL216" s="16" t="s">
        <v>132</v>
      </c>
      <c r="BM216" s="230" t="s">
        <v>273</v>
      </c>
    </row>
    <row r="217" s="2" customFormat="1">
      <c r="A217" s="37"/>
      <c r="B217" s="38"/>
      <c r="C217" s="39"/>
      <c r="D217" s="232" t="s">
        <v>134</v>
      </c>
      <c r="E217" s="39"/>
      <c r="F217" s="233" t="s">
        <v>274</v>
      </c>
      <c r="G217" s="39"/>
      <c r="H217" s="39"/>
      <c r="I217" s="234"/>
      <c r="J217" s="39"/>
      <c r="K217" s="39"/>
      <c r="L217" s="43"/>
      <c r="M217" s="235"/>
      <c r="N217" s="236"/>
      <c r="O217" s="90"/>
      <c r="P217" s="90"/>
      <c r="Q217" s="90"/>
      <c r="R217" s="90"/>
      <c r="S217" s="90"/>
      <c r="T217" s="91"/>
      <c r="U217" s="37"/>
      <c r="V217" s="37"/>
      <c r="W217" s="37"/>
      <c r="X217" s="37"/>
      <c r="Y217" s="37"/>
      <c r="Z217" s="37"/>
      <c r="AA217" s="37"/>
      <c r="AB217" s="37"/>
      <c r="AC217" s="37"/>
      <c r="AD217" s="37"/>
      <c r="AE217" s="37"/>
      <c r="AT217" s="16" t="s">
        <v>134</v>
      </c>
      <c r="AU217" s="16" t="s">
        <v>91</v>
      </c>
    </row>
    <row r="218" s="2" customFormat="1">
      <c r="A218" s="37"/>
      <c r="B218" s="38"/>
      <c r="C218" s="39"/>
      <c r="D218" s="237" t="s">
        <v>136</v>
      </c>
      <c r="E218" s="39"/>
      <c r="F218" s="238" t="s">
        <v>275</v>
      </c>
      <c r="G218" s="39"/>
      <c r="H218" s="39"/>
      <c r="I218" s="234"/>
      <c r="J218" s="39"/>
      <c r="K218" s="39"/>
      <c r="L218" s="43"/>
      <c r="M218" s="235"/>
      <c r="N218" s="236"/>
      <c r="O218" s="90"/>
      <c r="P218" s="90"/>
      <c r="Q218" s="90"/>
      <c r="R218" s="90"/>
      <c r="S218" s="90"/>
      <c r="T218" s="91"/>
      <c r="U218" s="37"/>
      <c r="V218" s="37"/>
      <c r="W218" s="37"/>
      <c r="X218" s="37"/>
      <c r="Y218" s="37"/>
      <c r="Z218" s="37"/>
      <c r="AA218" s="37"/>
      <c r="AB218" s="37"/>
      <c r="AC218" s="37"/>
      <c r="AD218" s="37"/>
      <c r="AE218" s="37"/>
      <c r="AT218" s="16" t="s">
        <v>136</v>
      </c>
      <c r="AU218" s="16" t="s">
        <v>91</v>
      </c>
    </row>
    <row r="219" s="13" customFormat="1">
      <c r="A219" s="13"/>
      <c r="B219" s="239"/>
      <c r="C219" s="240"/>
      <c r="D219" s="232" t="s">
        <v>138</v>
      </c>
      <c r="E219" s="241" t="s">
        <v>1</v>
      </c>
      <c r="F219" s="242" t="s">
        <v>276</v>
      </c>
      <c r="G219" s="240"/>
      <c r="H219" s="243">
        <v>89.903999999999996</v>
      </c>
      <c r="I219" s="244"/>
      <c r="J219" s="240"/>
      <c r="K219" s="240"/>
      <c r="L219" s="245"/>
      <c r="M219" s="246"/>
      <c r="N219" s="247"/>
      <c r="O219" s="247"/>
      <c r="P219" s="247"/>
      <c r="Q219" s="247"/>
      <c r="R219" s="247"/>
      <c r="S219" s="247"/>
      <c r="T219" s="248"/>
      <c r="U219" s="13"/>
      <c r="V219" s="13"/>
      <c r="W219" s="13"/>
      <c r="X219" s="13"/>
      <c r="Y219" s="13"/>
      <c r="Z219" s="13"/>
      <c r="AA219" s="13"/>
      <c r="AB219" s="13"/>
      <c r="AC219" s="13"/>
      <c r="AD219" s="13"/>
      <c r="AE219" s="13"/>
      <c r="AT219" s="249" t="s">
        <v>138</v>
      </c>
      <c r="AU219" s="249" t="s">
        <v>91</v>
      </c>
      <c r="AV219" s="13" t="s">
        <v>91</v>
      </c>
      <c r="AW219" s="13" t="s">
        <v>36</v>
      </c>
      <c r="AX219" s="13" t="s">
        <v>89</v>
      </c>
      <c r="AY219" s="249" t="s">
        <v>126</v>
      </c>
    </row>
    <row r="220" s="2" customFormat="1" ht="16.5" customHeight="1">
      <c r="A220" s="37"/>
      <c r="B220" s="38"/>
      <c r="C220" s="218" t="s">
        <v>7</v>
      </c>
      <c r="D220" s="218" t="s">
        <v>128</v>
      </c>
      <c r="E220" s="219" t="s">
        <v>277</v>
      </c>
      <c r="F220" s="220" t="s">
        <v>278</v>
      </c>
      <c r="G220" s="221" t="s">
        <v>131</v>
      </c>
      <c r="H220" s="222">
        <v>89.903999999999996</v>
      </c>
      <c r="I220" s="223"/>
      <c r="J220" s="224">
        <f>ROUND(I220*H220,2)</f>
        <v>0</v>
      </c>
      <c r="K220" s="225"/>
      <c r="L220" s="43"/>
      <c r="M220" s="226" t="s">
        <v>1</v>
      </c>
      <c r="N220" s="227" t="s">
        <v>46</v>
      </c>
      <c r="O220" s="90"/>
      <c r="P220" s="228">
        <f>O220*H220</f>
        <v>0</v>
      </c>
      <c r="Q220" s="228">
        <v>0</v>
      </c>
      <c r="R220" s="228">
        <f>Q220*H220</f>
        <v>0</v>
      </c>
      <c r="S220" s="228">
        <v>0</v>
      </c>
      <c r="T220" s="229">
        <f>S220*H220</f>
        <v>0</v>
      </c>
      <c r="U220" s="37"/>
      <c r="V220" s="37"/>
      <c r="W220" s="37"/>
      <c r="X220" s="37"/>
      <c r="Y220" s="37"/>
      <c r="Z220" s="37"/>
      <c r="AA220" s="37"/>
      <c r="AB220" s="37"/>
      <c r="AC220" s="37"/>
      <c r="AD220" s="37"/>
      <c r="AE220" s="37"/>
      <c r="AR220" s="230" t="s">
        <v>132</v>
      </c>
      <c r="AT220" s="230" t="s">
        <v>128</v>
      </c>
      <c r="AU220" s="230" t="s">
        <v>91</v>
      </c>
      <c r="AY220" s="16" t="s">
        <v>126</v>
      </c>
      <c r="BE220" s="231">
        <f>IF(N220="základní",J220,0)</f>
        <v>0</v>
      </c>
      <c r="BF220" s="231">
        <f>IF(N220="snížená",J220,0)</f>
        <v>0</v>
      </c>
      <c r="BG220" s="231">
        <f>IF(N220="zákl. přenesená",J220,0)</f>
        <v>0</v>
      </c>
      <c r="BH220" s="231">
        <f>IF(N220="sníž. přenesená",J220,0)</f>
        <v>0</v>
      </c>
      <c r="BI220" s="231">
        <f>IF(N220="nulová",J220,0)</f>
        <v>0</v>
      </c>
      <c r="BJ220" s="16" t="s">
        <v>89</v>
      </c>
      <c r="BK220" s="231">
        <f>ROUND(I220*H220,2)</f>
        <v>0</v>
      </c>
      <c r="BL220" s="16" t="s">
        <v>132</v>
      </c>
      <c r="BM220" s="230" t="s">
        <v>279</v>
      </c>
    </row>
    <row r="221" s="2" customFormat="1">
      <c r="A221" s="37"/>
      <c r="B221" s="38"/>
      <c r="C221" s="39"/>
      <c r="D221" s="232" t="s">
        <v>134</v>
      </c>
      <c r="E221" s="39"/>
      <c r="F221" s="233" t="s">
        <v>278</v>
      </c>
      <c r="G221" s="39"/>
      <c r="H221" s="39"/>
      <c r="I221" s="234"/>
      <c r="J221" s="39"/>
      <c r="K221" s="39"/>
      <c r="L221" s="43"/>
      <c r="M221" s="235"/>
      <c r="N221" s="236"/>
      <c r="O221" s="90"/>
      <c r="P221" s="90"/>
      <c r="Q221" s="90"/>
      <c r="R221" s="90"/>
      <c r="S221" s="90"/>
      <c r="T221" s="91"/>
      <c r="U221" s="37"/>
      <c r="V221" s="37"/>
      <c r="W221" s="37"/>
      <c r="X221" s="37"/>
      <c r="Y221" s="37"/>
      <c r="Z221" s="37"/>
      <c r="AA221" s="37"/>
      <c r="AB221" s="37"/>
      <c r="AC221" s="37"/>
      <c r="AD221" s="37"/>
      <c r="AE221" s="37"/>
      <c r="AT221" s="16" t="s">
        <v>134</v>
      </c>
      <c r="AU221" s="16" t="s">
        <v>91</v>
      </c>
    </row>
    <row r="222" s="2" customFormat="1">
      <c r="A222" s="37"/>
      <c r="B222" s="38"/>
      <c r="C222" s="39"/>
      <c r="D222" s="237" t="s">
        <v>136</v>
      </c>
      <c r="E222" s="39"/>
      <c r="F222" s="238" t="s">
        <v>280</v>
      </c>
      <c r="G222" s="39"/>
      <c r="H222" s="39"/>
      <c r="I222" s="234"/>
      <c r="J222" s="39"/>
      <c r="K222" s="39"/>
      <c r="L222" s="43"/>
      <c r="M222" s="235"/>
      <c r="N222" s="236"/>
      <c r="O222" s="90"/>
      <c r="P222" s="90"/>
      <c r="Q222" s="90"/>
      <c r="R222" s="90"/>
      <c r="S222" s="90"/>
      <c r="T222" s="91"/>
      <c r="U222" s="37"/>
      <c r="V222" s="37"/>
      <c r="W222" s="37"/>
      <c r="X222" s="37"/>
      <c r="Y222" s="37"/>
      <c r="Z222" s="37"/>
      <c r="AA222" s="37"/>
      <c r="AB222" s="37"/>
      <c r="AC222" s="37"/>
      <c r="AD222" s="37"/>
      <c r="AE222" s="37"/>
      <c r="AT222" s="16" t="s">
        <v>136</v>
      </c>
      <c r="AU222" s="16" t="s">
        <v>91</v>
      </c>
    </row>
    <row r="223" s="2" customFormat="1">
      <c r="A223" s="37"/>
      <c r="B223" s="38"/>
      <c r="C223" s="39"/>
      <c r="D223" s="232" t="s">
        <v>157</v>
      </c>
      <c r="E223" s="39"/>
      <c r="F223" s="250" t="s">
        <v>281</v>
      </c>
      <c r="G223" s="39"/>
      <c r="H223" s="39"/>
      <c r="I223" s="234"/>
      <c r="J223" s="39"/>
      <c r="K223" s="39"/>
      <c r="L223" s="43"/>
      <c r="M223" s="235"/>
      <c r="N223" s="236"/>
      <c r="O223" s="90"/>
      <c r="P223" s="90"/>
      <c r="Q223" s="90"/>
      <c r="R223" s="90"/>
      <c r="S223" s="90"/>
      <c r="T223" s="91"/>
      <c r="U223" s="37"/>
      <c r="V223" s="37"/>
      <c r="W223" s="37"/>
      <c r="X223" s="37"/>
      <c r="Y223" s="37"/>
      <c r="Z223" s="37"/>
      <c r="AA223" s="37"/>
      <c r="AB223" s="37"/>
      <c r="AC223" s="37"/>
      <c r="AD223" s="37"/>
      <c r="AE223" s="37"/>
      <c r="AT223" s="16" t="s">
        <v>157</v>
      </c>
      <c r="AU223" s="16" t="s">
        <v>91</v>
      </c>
    </row>
    <row r="224" s="13" customFormat="1">
      <c r="A224" s="13"/>
      <c r="B224" s="239"/>
      <c r="C224" s="240"/>
      <c r="D224" s="232" t="s">
        <v>138</v>
      </c>
      <c r="E224" s="241" t="s">
        <v>1</v>
      </c>
      <c r="F224" s="242" t="s">
        <v>282</v>
      </c>
      <c r="G224" s="240"/>
      <c r="H224" s="243">
        <v>41.829000000000001</v>
      </c>
      <c r="I224" s="244"/>
      <c r="J224" s="240"/>
      <c r="K224" s="240"/>
      <c r="L224" s="245"/>
      <c r="M224" s="246"/>
      <c r="N224" s="247"/>
      <c r="O224" s="247"/>
      <c r="P224" s="247"/>
      <c r="Q224" s="247"/>
      <c r="R224" s="247"/>
      <c r="S224" s="247"/>
      <c r="T224" s="248"/>
      <c r="U224" s="13"/>
      <c r="V224" s="13"/>
      <c r="W224" s="13"/>
      <c r="X224" s="13"/>
      <c r="Y224" s="13"/>
      <c r="Z224" s="13"/>
      <c r="AA224" s="13"/>
      <c r="AB224" s="13"/>
      <c r="AC224" s="13"/>
      <c r="AD224" s="13"/>
      <c r="AE224" s="13"/>
      <c r="AT224" s="249" t="s">
        <v>138</v>
      </c>
      <c r="AU224" s="249" t="s">
        <v>91</v>
      </c>
      <c r="AV224" s="13" t="s">
        <v>91</v>
      </c>
      <c r="AW224" s="13" t="s">
        <v>36</v>
      </c>
      <c r="AX224" s="13" t="s">
        <v>81</v>
      </c>
      <c r="AY224" s="249" t="s">
        <v>126</v>
      </c>
    </row>
    <row r="225" s="13" customFormat="1">
      <c r="A225" s="13"/>
      <c r="B225" s="239"/>
      <c r="C225" s="240"/>
      <c r="D225" s="232" t="s">
        <v>138</v>
      </c>
      <c r="E225" s="241" t="s">
        <v>1</v>
      </c>
      <c r="F225" s="242" t="s">
        <v>283</v>
      </c>
      <c r="G225" s="240"/>
      <c r="H225" s="243">
        <v>48.075000000000003</v>
      </c>
      <c r="I225" s="244"/>
      <c r="J225" s="240"/>
      <c r="K225" s="240"/>
      <c r="L225" s="245"/>
      <c r="M225" s="246"/>
      <c r="N225" s="247"/>
      <c r="O225" s="247"/>
      <c r="P225" s="247"/>
      <c r="Q225" s="247"/>
      <c r="R225" s="247"/>
      <c r="S225" s="247"/>
      <c r="T225" s="248"/>
      <c r="U225" s="13"/>
      <c r="V225" s="13"/>
      <c r="W225" s="13"/>
      <c r="X225" s="13"/>
      <c r="Y225" s="13"/>
      <c r="Z225" s="13"/>
      <c r="AA225" s="13"/>
      <c r="AB225" s="13"/>
      <c r="AC225" s="13"/>
      <c r="AD225" s="13"/>
      <c r="AE225" s="13"/>
      <c r="AT225" s="249" t="s">
        <v>138</v>
      </c>
      <c r="AU225" s="249" t="s">
        <v>91</v>
      </c>
      <c r="AV225" s="13" t="s">
        <v>91</v>
      </c>
      <c r="AW225" s="13" t="s">
        <v>36</v>
      </c>
      <c r="AX225" s="13" t="s">
        <v>81</v>
      </c>
      <c r="AY225" s="249" t="s">
        <v>126</v>
      </c>
    </row>
    <row r="226" s="14" customFormat="1">
      <c r="A226" s="14"/>
      <c r="B226" s="251"/>
      <c r="C226" s="252"/>
      <c r="D226" s="232" t="s">
        <v>138</v>
      </c>
      <c r="E226" s="253" t="s">
        <v>1</v>
      </c>
      <c r="F226" s="254" t="s">
        <v>196</v>
      </c>
      <c r="G226" s="252"/>
      <c r="H226" s="255">
        <v>89.903999999999996</v>
      </c>
      <c r="I226" s="256"/>
      <c r="J226" s="252"/>
      <c r="K226" s="252"/>
      <c r="L226" s="257"/>
      <c r="M226" s="258"/>
      <c r="N226" s="259"/>
      <c r="O226" s="259"/>
      <c r="P226" s="259"/>
      <c r="Q226" s="259"/>
      <c r="R226" s="259"/>
      <c r="S226" s="259"/>
      <c r="T226" s="260"/>
      <c r="U226" s="14"/>
      <c r="V226" s="14"/>
      <c r="W226" s="14"/>
      <c r="X226" s="14"/>
      <c r="Y226" s="14"/>
      <c r="Z226" s="14"/>
      <c r="AA226" s="14"/>
      <c r="AB226" s="14"/>
      <c r="AC226" s="14"/>
      <c r="AD226" s="14"/>
      <c r="AE226" s="14"/>
      <c r="AT226" s="261" t="s">
        <v>138</v>
      </c>
      <c r="AU226" s="261" t="s">
        <v>91</v>
      </c>
      <c r="AV226" s="14" t="s">
        <v>132</v>
      </c>
      <c r="AW226" s="14" t="s">
        <v>36</v>
      </c>
      <c r="AX226" s="14" t="s">
        <v>89</v>
      </c>
      <c r="AY226" s="261" t="s">
        <v>126</v>
      </c>
    </row>
    <row r="227" s="2" customFormat="1" ht="16.5" customHeight="1">
      <c r="A227" s="37"/>
      <c r="B227" s="38"/>
      <c r="C227" s="262" t="s">
        <v>284</v>
      </c>
      <c r="D227" s="262" t="s">
        <v>285</v>
      </c>
      <c r="E227" s="263" t="s">
        <v>286</v>
      </c>
      <c r="F227" s="264" t="s">
        <v>287</v>
      </c>
      <c r="G227" s="265" t="s">
        <v>131</v>
      </c>
      <c r="H227" s="266">
        <v>98.894000000000005</v>
      </c>
      <c r="I227" s="267"/>
      <c r="J227" s="268">
        <f>ROUND(I227*H227,2)</f>
        <v>0</v>
      </c>
      <c r="K227" s="269"/>
      <c r="L227" s="270"/>
      <c r="M227" s="271" t="s">
        <v>1</v>
      </c>
      <c r="N227" s="272" t="s">
        <v>46</v>
      </c>
      <c r="O227" s="90"/>
      <c r="P227" s="228">
        <f>O227*H227</f>
        <v>0</v>
      </c>
      <c r="Q227" s="228">
        <v>0.00040000000000000002</v>
      </c>
      <c r="R227" s="228">
        <f>Q227*H227</f>
        <v>0.039557600000000005</v>
      </c>
      <c r="S227" s="228">
        <v>0</v>
      </c>
      <c r="T227" s="229">
        <f>S227*H227</f>
        <v>0</v>
      </c>
      <c r="U227" s="37"/>
      <c r="V227" s="37"/>
      <c r="W227" s="37"/>
      <c r="X227" s="37"/>
      <c r="Y227" s="37"/>
      <c r="Z227" s="37"/>
      <c r="AA227" s="37"/>
      <c r="AB227" s="37"/>
      <c r="AC227" s="37"/>
      <c r="AD227" s="37"/>
      <c r="AE227" s="37"/>
      <c r="AR227" s="230" t="s">
        <v>178</v>
      </c>
      <c r="AT227" s="230" t="s">
        <v>285</v>
      </c>
      <c r="AU227" s="230" t="s">
        <v>91</v>
      </c>
      <c r="AY227" s="16" t="s">
        <v>126</v>
      </c>
      <c r="BE227" s="231">
        <f>IF(N227="základní",J227,0)</f>
        <v>0</v>
      </c>
      <c r="BF227" s="231">
        <f>IF(N227="snížená",J227,0)</f>
        <v>0</v>
      </c>
      <c r="BG227" s="231">
        <f>IF(N227="zákl. přenesená",J227,0)</f>
        <v>0</v>
      </c>
      <c r="BH227" s="231">
        <f>IF(N227="sníž. přenesená",J227,0)</f>
        <v>0</v>
      </c>
      <c r="BI227" s="231">
        <f>IF(N227="nulová",J227,0)</f>
        <v>0</v>
      </c>
      <c r="BJ227" s="16" t="s">
        <v>89</v>
      </c>
      <c r="BK227" s="231">
        <f>ROUND(I227*H227,2)</f>
        <v>0</v>
      </c>
      <c r="BL227" s="16" t="s">
        <v>132</v>
      </c>
      <c r="BM227" s="230" t="s">
        <v>288</v>
      </c>
    </row>
    <row r="228" s="2" customFormat="1">
      <c r="A228" s="37"/>
      <c r="B228" s="38"/>
      <c r="C228" s="39"/>
      <c r="D228" s="232" t="s">
        <v>134</v>
      </c>
      <c r="E228" s="39"/>
      <c r="F228" s="233" t="s">
        <v>287</v>
      </c>
      <c r="G228" s="39"/>
      <c r="H228" s="39"/>
      <c r="I228" s="234"/>
      <c r="J228" s="39"/>
      <c r="K228" s="39"/>
      <c r="L228" s="43"/>
      <c r="M228" s="235"/>
      <c r="N228" s="236"/>
      <c r="O228" s="90"/>
      <c r="P228" s="90"/>
      <c r="Q228" s="90"/>
      <c r="R228" s="90"/>
      <c r="S228" s="90"/>
      <c r="T228" s="91"/>
      <c r="U228" s="37"/>
      <c r="V228" s="37"/>
      <c r="W228" s="37"/>
      <c r="X228" s="37"/>
      <c r="Y228" s="37"/>
      <c r="Z228" s="37"/>
      <c r="AA228" s="37"/>
      <c r="AB228" s="37"/>
      <c r="AC228" s="37"/>
      <c r="AD228" s="37"/>
      <c r="AE228" s="37"/>
      <c r="AT228" s="16" t="s">
        <v>134</v>
      </c>
      <c r="AU228" s="16" t="s">
        <v>91</v>
      </c>
    </row>
    <row r="229" s="2" customFormat="1">
      <c r="A229" s="37"/>
      <c r="B229" s="38"/>
      <c r="C229" s="39"/>
      <c r="D229" s="232" t="s">
        <v>157</v>
      </c>
      <c r="E229" s="39"/>
      <c r="F229" s="250" t="s">
        <v>289</v>
      </c>
      <c r="G229" s="39"/>
      <c r="H229" s="39"/>
      <c r="I229" s="234"/>
      <c r="J229" s="39"/>
      <c r="K229" s="39"/>
      <c r="L229" s="43"/>
      <c r="M229" s="235"/>
      <c r="N229" s="236"/>
      <c r="O229" s="90"/>
      <c r="P229" s="90"/>
      <c r="Q229" s="90"/>
      <c r="R229" s="90"/>
      <c r="S229" s="90"/>
      <c r="T229" s="91"/>
      <c r="U229" s="37"/>
      <c r="V229" s="37"/>
      <c r="W229" s="37"/>
      <c r="X229" s="37"/>
      <c r="Y229" s="37"/>
      <c r="Z229" s="37"/>
      <c r="AA229" s="37"/>
      <c r="AB229" s="37"/>
      <c r="AC229" s="37"/>
      <c r="AD229" s="37"/>
      <c r="AE229" s="37"/>
      <c r="AT229" s="16" t="s">
        <v>157</v>
      </c>
      <c r="AU229" s="16" t="s">
        <v>91</v>
      </c>
    </row>
    <row r="230" s="13" customFormat="1">
      <c r="A230" s="13"/>
      <c r="B230" s="239"/>
      <c r="C230" s="240"/>
      <c r="D230" s="232" t="s">
        <v>138</v>
      </c>
      <c r="E230" s="240"/>
      <c r="F230" s="242" t="s">
        <v>290</v>
      </c>
      <c r="G230" s="240"/>
      <c r="H230" s="243">
        <v>98.894000000000005</v>
      </c>
      <c r="I230" s="244"/>
      <c r="J230" s="240"/>
      <c r="K230" s="240"/>
      <c r="L230" s="245"/>
      <c r="M230" s="246"/>
      <c r="N230" s="247"/>
      <c r="O230" s="247"/>
      <c r="P230" s="247"/>
      <c r="Q230" s="247"/>
      <c r="R230" s="247"/>
      <c r="S230" s="247"/>
      <c r="T230" s="248"/>
      <c r="U230" s="13"/>
      <c r="V230" s="13"/>
      <c r="W230" s="13"/>
      <c r="X230" s="13"/>
      <c r="Y230" s="13"/>
      <c r="Z230" s="13"/>
      <c r="AA230" s="13"/>
      <c r="AB230" s="13"/>
      <c r="AC230" s="13"/>
      <c r="AD230" s="13"/>
      <c r="AE230" s="13"/>
      <c r="AT230" s="249" t="s">
        <v>138</v>
      </c>
      <c r="AU230" s="249" t="s">
        <v>91</v>
      </c>
      <c r="AV230" s="13" t="s">
        <v>91</v>
      </c>
      <c r="AW230" s="13" t="s">
        <v>4</v>
      </c>
      <c r="AX230" s="13" t="s">
        <v>89</v>
      </c>
      <c r="AY230" s="249" t="s">
        <v>126</v>
      </c>
    </row>
    <row r="231" s="2" customFormat="1" ht="21.75" customHeight="1">
      <c r="A231" s="37"/>
      <c r="B231" s="38"/>
      <c r="C231" s="218" t="s">
        <v>291</v>
      </c>
      <c r="D231" s="218" t="s">
        <v>128</v>
      </c>
      <c r="E231" s="219" t="s">
        <v>292</v>
      </c>
      <c r="F231" s="220" t="s">
        <v>293</v>
      </c>
      <c r="G231" s="221" t="s">
        <v>131</v>
      </c>
      <c r="H231" s="222">
        <v>89.903999999999996</v>
      </c>
      <c r="I231" s="223"/>
      <c r="J231" s="224">
        <f>ROUND(I231*H231,2)</f>
        <v>0</v>
      </c>
      <c r="K231" s="225"/>
      <c r="L231" s="43"/>
      <c r="M231" s="226" t="s">
        <v>1</v>
      </c>
      <c r="N231" s="227" t="s">
        <v>46</v>
      </c>
      <c r="O231" s="90"/>
      <c r="P231" s="228">
        <f>O231*H231</f>
        <v>0</v>
      </c>
      <c r="Q231" s="228">
        <v>0</v>
      </c>
      <c r="R231" s="228">
        <f>Q231*H231</f>
        <v>0</v>
      </c>
      <c r="S231" s="228">
        <v>0</v>
      </c>
      <c r="T231" s="229">
        <f>S231*H231</f>
        <v>0</v>
      </c>
      <c r="U231" s="37"/>
      <c r="V231" s="37"/>
      <c r="W231" s="37"/>
      <c r="X231" s="37"/>
      <c r="Y231" s="37"/>
      <c r="Z231" s="37"/>
      <c r="AA231" s="37"/>
      <c r="AB231" s="37"/>
      <c r="AC231" s="37"/>
      <c r="AD231" s="37"/>
      <c r="AE231" s="37"/>
      <c r="AR231" s="230" t="s">
        <v>132</v>
      </c>
      <c r="AT231" s="230" t="s">
        <v>128</v>
      </c>
      <c r="AU231" s="230" t="s">
        <v>91</v>
      </c>
      <c r="AY231" s="16" t="s">
        <v>126</v>
      </c>
      <c r="BE231" s="231">
        <f>IF(N231="základní",J231,0)</f>
        <v>0</v>
      </c>
      <c r="BF231" s="231">
        <f>IF(N231="snížená",J231,0)</f>
        <v>0</v>
      </c>
      <c r="BG231" s="231">
        <f>IF(N231="zákl. přenesená",J231,0)</f>
        <v>0</v>
      </c>
      <c r="BH231" s="231">
        <f>IF(N231="sníž. přenesená",J231,0)</f>
        <v>0</v>
      </c>
      <c r="BI231" s="231">
        <f>IF(N231="nulová",J231,0)</f>
        <v>0</v>
      </c>
      <c r="BJ231" s="16" t="s">
        <v>89</v>
      </c>
      <c r="BK231" s="231">
        <f>ROUND(I231*H231,2)</f>
        <v>0</v>
      </c>
      <c r="BL231" s="16" t="s">
        <v>132</v>
      </c>
      <c r="BM231" s="230" t="s">
        <v>294</v>
      </c>
    </row>
    <row r="232" s="2" customFormat="1">
      <c r="A232" s="37"/>
      <c r="B232" s="38"/>
      <c r="C232" s="39"/>
      <c r="D232" s="232" t="s">
        <v>134</v>
      </c>
      <c r="E232" s="39"/>
      <c r="F232" s="233" t="s">
        <v>295</v>
      </c>
      <c r="G232" s="39"/>
      <c r="H232" s="39"/>
      <c r="I232" s="234"/>
      <c r="J232" s="39"/>
      <c r="K232" s="39"/>
      <c r="L232" s="43"/>
      <c r="M232" s="235"/>
      <c r="N232" s="236"/>
      <c r="O232" s="90"/>
      <c r="P232" s="90"/>
      <c r="Q232" s="90"/>
      <c r="R232" s="90"/>
      <c r="S232" s="90"/>
      <c r="T232" s="91"/>
      <c r="U232" s="37"/>
      <c r="V232" s="37"/>
      <c r="W232" s="37"/>
      <c r="X232" s="37"/>
      <c r="Y232" s="37"/>
      <c r="Z232" s="37"/>
      <c r="AA232" s="37"/>
      <c r="AB232" s="37"/>
      <c r="AC232" s="37"/>
      <c r="AD232" s="37"/>
      <c r="AE232" s="37"/>
      <c r="AT232" s="16" t="s">
        <v>134</v>
      </c>
      <c r="AU232" s="16" t="s">
        <v>91</v>
      </c>
    </row>
    <row r="233" s="2" customFormat="1">
      <c r="A233" s="37"/>
      <c r="B233" s="38"/>
      <c r="C233" s="39"/>
      <c r="D233" s="237" t="s">
        <v>136</v>
      </c>
      <c r="E233" s="39"/>
      <c r="F233" s="238" t="s">
        <v>296</v>
      </c>
      <c r="G233" s="39"/>
      <c r="H233" s="39"/>
      <c r="I233" s="234"/>
      <c r="J233" s="39"/>
      <c r="K233" s="39"/>
      <c r="L233" s="43"/>
      <c r="M233" s="235"/>
      <c r="N233" s="236"/>
      <c r="O233" s="90"/>
      <c r="P233" s="90"/>
      <c r="Q233" s="90"/>
      <c r="R233" s="90"/>
      <c r="S233" s="90"/>
      <c r="T233" s="91"/>
      <c r="U233" s="37"/>
      <c r="V233" s="37"/>
      <c r="W233" s="37"/>
      <c r="X233" s="37"/>
      <c r="Y233" s="37"/>
      <c r="Z233" s="37"/>
      <c r="AA233" s="37"/>
      <c r="AB233" s="37"/>
      <c r="AC233" s="37"/>
      <c r="AD233" s="37"/>
      <c r="AE233" s="37"/>
      <c r="AT233" s="16" t="s">
        <v>136</v>
      </c>
      <c r="AU233" s="16" t="s">
        <v>91</v>
      </c>
    </row>
    <row r="234" s="13" customFormat="1">
      <c r="A234" s="13"/>
      <c r="B234" s="239"/>
      <c r="C234" s="240"/>
      <c r="D234" s="232" t="s">
        <v>138</v>
      </c>
      <c r="E234" s="241" t="s">
        <v>1</v>
      </c>
      <c r="F234" s="242" t="s">
        <v>276</v>
      </c>
      <c r="G234" s="240"/>
      <c r="H234" s="243">
        <v>89.903999999999996</v>
      </c>
      <c r="I234" s="244"/>
      <c r="J234" s="240"/>
      <c r="K234" s="240"/>
      <c r="L234" s="245"/>
      <c r="M234" s="246"/>
      <c r="N234" s="247"/>
      <c r="O234" s="247"/>
      <c r="P234" s="247"/>
      <c r="Q234" s="247"/>
      <c r="R234" s="247"/>
      <c r="S234" s="247"/>
      <c r="T234" s="248"/>
      <c r="U234" s="13"/>
      <c r="V234" s="13"/>
      <c r="W234" s="13"/>
      <c r="X234" s="13"/>
      <c r="Y234" s="13"/>
      <c r="Z234" s="13"/>
      <c r="AA234" s="13"/>
      <c r="AB234" s="13"/>
      <c r="AC234" s="13"/>
      <c r="AD234" s="13"/>
      <c r="AE234" s="13"/>
      <c r="AT234" s="249" t="s">
        <v>138</v>
      </c>
      <c r="AU234" s="249" t="s">
        <v>91</v>
      </c>
      <c r="AV234" s="13" t="s">
        <v>91</v>
      </c>
      <c r="AW234" s="13" t="s">
        <v>36</v>
      </c>
      <c r="AX234" s="13" t="s">
        <v>89</v>
      </c>
      <c r="AY234" s="249" t="s">
        <v>126</v>
      </c>
    </row>
    <row r="235" s="2" customFormat="1" ht="16.5" customHeight="1">
      <c r="A235" s="37"/>
      <c r="B235" s="38"/>
      <c r="C235" s="262" t="s">
        <v>297</v>
      </c>
      <c r="D235" s="262" t="s">
        <v>285</v>
      </c>
      <c r="E235" s="263" t="s">
        <v>298</v>
      </c>
      <c r="F235" s="264" t="s">
        <v>299</v>
      </c>
      <c r="G235" s="265" t="s">
        <v>181</v>
      </c>
      <c r="H235" s="266">
        <v>4.585</v>
      </c>
      <c r="I235" s="267"/>
      <c r="J235" s="268">
        <f>ROUND(I235*H235,2)</f>
        <v>0</v>
      </c>
      <c r="K235" s="269"/>
      <c r="L235" s="270"/>
      <c r="M235" s="271" t="s">
        <v>1</v>
      </c>
      <c r="N235" s="272" t="s">
        <v>46</v>
      </c>
      <c r="O235" s="90"/>
      <c r="P235" s="228">
        <f>O235*H235</f>
        <v>0</v>
      </c>
      <c r="Q235" s="228">
        <v>0.20999999999999999</v>
      </c>
      <c r="R235" s="228">
        <f>Q235*H235</f>
        <v>0.96284999999999998</v>
      </c>
      <c r="S235" s="228">
        <v>0</v>
      </c>
      <c r="T235" s="229">
        <f>S235*H235</f>
        <v>0</v>
      </c>
      <c r="U235" s="37"/>
      <c r="V235" s="37"/>
      <c r="W235" s="37"/>
      <c r="X235" s="37"/>
      <c r="Y235" s="37"/>
      <c r="Z235" s="37"/>
      <c r="AA235" s="37"/>
      <c r="AB235" s="37"/>
      <c r="AC235" s="37"/>
      <c r="AD235" s="37"/>
      <c r="AE235" s="37"/>
      <c r="AR235" s="230" t="s">
        <v>178</v>
      </c>
      <c r="AT235" s="230" t="s">
        <v>285</v>
      </c>
      <c r="AU235" s="230" t="s">
        <v>91</v>
      </c>
      <c r="AY235" s="16" t="s">
        <v>126</v>
      </c>
      <c r="BE235" s="231">
        <f>IF(N235="základní",J235,0)</f>
        <v>0</v>
      </c>
      <c r="BF235" s="231">
        <f>IF(N235="snížená",J235,0)</f>
        <v>0</v>
      </c>
      <c r="BG235" s="231">
        <f>IF(N235="zákl. přenesená",J235,0)</f>
        <v>0</v>
      </c>
      <c r="BH235" s="231">
        <f>IF(N235="sníž. přenesená",J235,0)</f>
        <v>0</v>
      </c>
      <c r="BI235" s="231">
        <f>IF(N235="nulová",J235,0)</f>
        <v>0</v>
      </c>
      <c r="BJ235" s="16" t="s">
        <v>89</v>
      </c>
      <c r="BK235" s="231">
        <f>ROUND(I235*H235,2)</f>
        <v>0</v>
      </c>
      <c r="BL235" s="16" t="s">
        <v>132</v>
      </c>
      <c r="BM235" s="230" t="s">
        <v>300</v>
      </c>
    </row>
    <row r="236" s="2" customFormat="1">
      <c r="A236" s="37"/>
      <c r="B236" s="38"/>
      <c r="C236" s="39"/>
      <c r="D236" s="232" t="s">
        <v>134</v>
      </c>
      <c r="E236" s="39"/>
      <c r="F236" s="233" t="s">
        <v>299</v>
      </c>
      <c r="G236" s="39"/>
      <c r="H236" s="39"/>
      <c r="I236" s="234"/>
      <c r="J236" s="39"/>
      <c r="K236" s="39"/>
      <c r="L236" s="43"/>
      <c r="M236" s="235"/>
      <c r="N236" s="236"/>
      <c r="O236" s="90"/>
      <c r="P236" s="90"/>
      <c r="Q236" s="90"/>
      <c r="R236" s="90"/>
      <c r="S236" s="90"/>
      <c r="T236" s="91"/>
      <c r="U236" s="37"/>
      <c r="V236" s="37"/>
      <c r="W236" s="37"/>
      <c r="X236" s="37"/>
      <c r="Y236" s="37"/>
      <c r="Z236" s="37"/>
      <c r="AA236" s="37"/>
      <c r="AB236" s="37"/>
      <c r="AC236" s="37"/>
      <c r="AD236" s="37"/>
      <c r="AE236" s="37"/>
      <c r="AT236" s="16" t="s">
        <v>134</v>
      </c>
      <c r="AU236" s="16" t="s">
        <v>91</v>
      </c>
    </row>
    <row r="237" s="13" customFormat="1">
      <c r="A237" s="13"/>
      <c r="B237" s="239"/>
      <c r="C237" s="240"/>
      <c r="D237" s="232" t="s">
        <v>138</v>
      </c>
      <c r="E237" s="240"/>
      <c r="F237" s="242" t="s">
        <v>301</v>
      </c>
      <c r="G237" s="240"/>
      <c r="H237" s="243">
        <v>4.585</v>
      </c>
      <c r="I237" s="244"/>
      <c r="J237" s="240"/>
      <c r="K237" s="240"/>
      <c r="L237" s="245"/>
      <c r="M237" s="246"/>
      <c r="N237" s="247"/>
      <c r="O237" s="247"/>
      <c r="P237" s="247"/>
      <c r="Q237" s="247"/>
      <c r="R237" s="247"/>
      <c r="S237" s="247"/>
      <c r="T237" s="248"/>
      <c r="U237" s="13"/>
      <c r="V237" s="13"/>
      <c r="W237" s="13"/>
      <c r="X237" s="13"/>
      <c r="Y237" s="13"/>
      <c r="Z237" s="13"/>
      <c r="AA237" s="13"/>
      <c r="AB237" s="13"/>
      <c r="AC237" s="13"/>
      <c r="AD237" s="13"/>
      <c r="AE237" s="13"/>
      <c r="AT237" s="249" t="s">
        <v>138</v>
      </c>
      <c r="AU237" s="249" t="s">
        <v>91</v>
      </c>
      <c r="AV237" s="13" t="s">
        <v>91</v>
      </c>
      <c r="AW237" s="13" t="s">
        <v>4</v>
      </c>
      <c r="AX237" s="13" t="s">
        <v>89</v>
      </c>
      <c r="AY237" s="249" t="s">
        <v>126</v>
      </c>
    </row>
    <row r="238" s="2" customFormat="1" ht="16.5" customHeight="1">
      <c r="A238" s="37"/>
      <c r="B238" s="38"/>
      <c r="C238" s="218" t="s">
        <v>302</v>
      </c>
      <c r="D238" s="218" t="s">
        <v>128</v>
      </c>
      <c r="E238" s="219" t="s">
        <v>303</v>
      </c>
      <c r="F238" s="220" t="s">
        <v>304</v>
      </c>
      <c r="G238" s="221" t="s">
        <v>131</v>
      </c>
      <c r="H238" s="222">
        <v>89.903999999999996</v>
      </c>
      <c r="I238" s="223"/>
      <c r="J238" s="224">
        <f>ROUND(I238*H238,2)</f>
        <v>0</v>
      </c>
      <c r="K238" s="225"/>
      <c r="L238" s="43"/>
      <c r="M238" s="226" t="s">
        <v>1</v>
      </c>
      <c r="N238" s="227" t="s">
        <v>46</v>
      </c>
      <c r="O238" s="90"/>
      <c r="P238" s="228">
        <f>O238*H238</f>
        <v>0</v>
      </c>
      <c r="Q238" s="228">
        <v>0</v>
      </c>
      <c r="R238" s="228">
        <f>Q238*H238</f>
        <v>0</v>
      </c>
      <c r="S238" s="228">
        <v>0</v>
      </c>
      <c r="T238" s="229">
        <f>S238*H238</f>
        <v>0</v>
      </c>
      <c r="U238" s="37"/>
      <c r="V238" s="37"/>
      <c r="W238" s="37"/>
      <c r="X238" s="37"/>
      <c r="Y238" s="37"/>
      <c r="Z238" s="37"/>
      <c r="AA238" s="37"/>
      <c r="AB238" s="37"/>
      <c r="AC238" s="37"/>
      <c r="AD238" s="37"/>
      <c r="AE238" s="37"/>
      <c r="AR238" s="230" t="s">
        <v>132</v>
      </c>
      <c r="AT238" s="230" t="s">
        <v>128</v>
      </c>
      <c r="AU238" s="230" t="s">
        <v>91</v>
      </c>
      <c r="AY238" s="16" t="s">
        <v>126</v>
      </c>
      <c r="BE238" s="231">
        <f>IF(N238="základní",J238,0)</f>
        <v>0</v>
      </c>
      <c r="BF238" s="231">
        <f>IF(N238="snížená",J238,0)</f>
        <v>0</v>
      </c>
      <c r="BG238" s="231">
        <f>IF(N238="zákl. přenesená",J238,0)</f>
        <v>0</v>
      </c>
      <c r="BH238" s="231">
        <f>IF(N238="sníž. přenesená",J238,0)</f>
        <v>0</v>
      </c>
      <c r="BI238" s="231">
        <f>IF(N238="nulová",J238,0)</f>
        <v>0</v>
      </c>
      <c r="BJ238" s="16" t="s">
        <v>89</v>
      </c>
      <c r="BK238" s="231">
        <f>ROUND(I238*H238,2)</f>
        <v>0</v>
      </c>
      <c r="BL238" s="16" t="s">
        <v>132</v>
      </c>
      <c r="BM238" s="230" t="s">
        <v>305</v>
      </c>
    </row>
    <row r="239" s="2" customFormat="1">
      <c r="A239" s="37"/>
      <c r="B239" s="38"/>
      <c r="C239" s="39"/>
      <c r="D239" s="232" t="s">
        <v>134</v>
      </c>
      <c r="E239" s="39"/>
      <c r="F239" s="233" t="s">
        <v>306</v>
      </c>
      <c r="G239" s="39"/>
      <c r="H239" s="39"/>
      <c r="I239" s="234"/>
      <c r="J239" s="39"/>
      <c r="K239" s="39"/>
      <c r="L239" s="43"/>
      <c r="M239" s="235"/>
      <c r="N239" s="236"/>
      <c r="O239" s="90"/>
      <c r="P239" s="90"/>
      <c r="Q239" s="90"/>
      <c r="R239" s="90"/>
      <c r="S239" s="90"/>
      <c r="T239" s="91"/>
      <c r="U239" s="37"/>
      <c r="V239" s="37"/>
      <c r="W239" s="37"/>
      <c r="X239" s="37"/>
      <c r="Y239" s="37"/>
      <c r="Z239" s="37"/>
      <c r="AA239" s="37"/>
      <c r="AB239" s="37"/>
      <c r="AC239" s="37"/>
      <c r="AD239" s="37"/>
      <c r="AE239" s="37"/>
      <c r="AT239" s="16" t="s">
        <v>134</v>
      </c>
      <c r="AU239" s="16" t="s">
        <v>91</v>
      </c>
    </row>
    <row r="240" s="2" customFormat="1">
      <c r="A240" s="37"/>
      <c r="B240" s="38"/>
      <c r="C240" s="39"/>
      <c r="D240" s="237" t="s">
        <v>136</v>
      </c>
      <c r="E240" s="39"/>
      <c r="F240" s="238" t="s">
        <v>307</v>
      </c>
      <c r="G240" s="39"/>
      <c r="H240" s="39"/>
      <c r="I240" s="234"/>
      <c r="J240" s="39"/>
      <c r="K240" s="39"/>
      <c r="L240" s="43"/>
      <c r="M240" s="235"/>
      <c r="N240" s="236"/>
      <c r="O240" s="90"/>
      <c r="P240" s="90"/>
      <c r="Q240" s="90"/>
      <c r="R240" s="90"/>
      <c r="S240" s="90"/>
      <c r="T240" s="91"/>
      <c r="U240" s="37"/>
      <c r="V240" s="37"/>
      <c r="W240" s="37"/>
      <c r="X240" s="37"/>
      <c r="Y240" s="37"/>
      <c r="Z240" s="37"/>
      <c r="AA240" s="37"/>
      <c r="AB240" s="37"/>
      <c r="AC240" s="37"/>
      <c r="AD240" s="37"/>
      <c r="AE240" s="37"/>
      <c r="AT240" s="16" t="s">
        <v>136</v>
      </c>
      <c r="AU240" s="16" t="s">
        <v>91</v>
      </c>
    </row>
    <row r="241" s="13" customFormat="1">
      <c r="A241" s="13"/>
      <c r="B241" s="239"/>
      <c r="C241" s="240"/>
      <c r="D241" s="232" t="s">
        <v>138</v>
      </c>
      <c r="E241" s="241" t="s">
        <v>1</v>
      </c>
      <c r="F241" s="242" t="s">
        <v>276</v>
      </c>
      <c r="G241" s="240"/>
      <c r="H241" s="243">
        <v>89.903999999999996</v>
      </c>
      <c r="I241" s="244"/>
      <c r="J241" s="240"/>
      <c r="K241" s="240"/>
      <c r="L241" s="245"/>
      <c r="M241" s="246"/>
      <c r="N241" s="247"/>
      <c r="O241" s="247"/>
      <c r="P241" s="247"/>
      <c r="Q241" s="247"/>
      <c r="R241" s="247"/>
      <c r="S241" s="247"/>
      <c r="T241" s="248"/>
      <c r="U241" s="13"/>
      <c r="V241" s="13"/>
      <c r="W241" s="13"/>
      <c r="X241" s="13"/>
      <c r="Y241" s="13"/>
      <c r="Z241" s="13"/>
      <c r="AA241" s="13"/>
      <c r="AB241" s="13"/>
      <c r="AC241" s="13"/>
      <c r="AD241" s="13"/>
      <c r="AE241" s="13"/>
      <c r="AT241" s="249" t="s">
        <v>138</v>
      </c>
      <c r="AU241" s="249" t="s">
        <v>91</v>
      </c>
      <c r="AV241" s="13" t="s">
        <v>91</v>
      </c>
      <c r="AW241" s="13" t="s">
        <v>36</v>
      </c>
      <c r="AX241" s="13" t="s">
        <v>89</v>
      </c>
      <c r="AY241" s="249" t="s">
        <v>126</v>
      </c>
    </row>
    <row r="242" s="2" customFormat="1" ht="16.5" customHeight="1">
      <c r="A242" s="37"/>
      <c r="B242" s="38"/>
      <c r="C242" s="262" t="s">
        <v>308</v>
      </c>
      <c r="D242" s="262" t="s">
        <v>285</v>
      </c>
      <c r="E242" s="263" t="s">
        <v>309</v>
      </c>
      <c r="F242" s="264" t="s">
        <v>310</v>
      </c>
      <c r="G242" s="265" t="s">
        <v>311</v>
      </c>
      <c r="H242" s="266">
        <v>2.2480000000000002</v>
      </c>
      <c r="I242" s="267"/>
      <c r="J242" s="268">
        <f>ROUND(I242*H242,2)</f>
        <v>0</v>
      </c>
      <c r="K242" s="269"/>
      <c r="L242" s="270"/>
      <c r="M242" s="271" t="s">
        <v>1</v>
      </c>
      <c r="N242" s="272" t="s">
        <v>46</v>
      </c>
      <c r="O242" s="90"/>
      <c r="P242" s="228">
        <f>O242*H242</f>
        <v>0</v>
      </c>
      <c r="Q242" s="228">
        <v>0.001</v>
      </c>
      <c r="R242" s="228">
        <f>Q242*H242</f>
        <v>0.0022480000000000004</v>
      </c>
      <c r="S242" s="228">
        <v>0</v>
      </c>
      <c r="T242" s="229">
        <f>S242*H242</f>
        <v>0</v>
      </c>
      <c r="U242" s="37"/>
      <c r="V242" s="37"/>
      <c r="W242" s="37"/>
      <c r="X242" s="37"/>
      <c r="Y242" s="37"/>
      <c r="Z242" s="37"/>
      <c r="AA242" s="37"/>
      <c r="AB242" s="37"/>
      <c r="AC242" s="37"/>
      <c r="AD242" s="37"/>
      <c r="AE242" s="37"/>
      <c r="AR242" s="230" t="s">
        <v>178</v>
      </c>
      <c r="AT242" s="230" t="s">
        <v>285</v>
      </c>
      <c r="AU242" s="230" t="s">
        <v>91</v>
      </c>
      <c r="AY242" s="16" t="s">
        <v>126</v>
      </c>
      <c r="BE242" s="231">
        <f>IF(N242="základní",J242,0)</f>
        <v>0</v>
      </c>
      <c r="BF242" s="231">
        <f>IF(N242="snížená",J242,0)</f>
        <v>0</v>
      </c>
      <c r="BG242" s="231">
        <f>IF(N242="zákl. přenesená",J242,0)</f>
        <v>0</v>
      </c>
      <c r="BH242" s="231">
        <f>IF(N242="sníž. přenesená",J242,0)</f>
        <v>0</v>
      </c>
      <c r="BI242" s="231">
        <f>IF(N242="nulová",J242,0)</f>
        <v>0</v>
      </c>
      <c r="BJ242" s="16" t="s">
        <v>89</v>
      </c>
      <c r="BK242" s="231">
        <f>ROUND(I242*H242,2)</f>
        <v>0</v>
      </c>
      <c r="BL242" s="16" t="s">
        <v>132</v>
      </c>
      <c r="BM242" s="230" t="s">
        <v>312</v>
      </c>
    </row>
    <row r="243" s="2" customFormat="1">
      <c r="A243" s="37"/>
      <c r="B243" s="38"/>
      <c r="C243" s="39"/>
      <c r="D243" s="232" t="s">
        <v>134</v>
      </c>
      <c r="E243" s="39"/>
      <c r="F243" s="233" t="s">
        <v>310</v>
      </c>
      <c r="G243" s="39"/>
      <c r="H243" s="39"/>
      <c r="I243" s="234"/>
      <c r="J243" s="39"/>
      <c r="K243" s="39"/>
      <c r="L243" s="43"/>
      <c r="M243" s="235"/>
      <c r="N243" s="236"/>
      <c r="O243" s="90"/>
      <c r="P243" s="90"/>
      <c r="Q243" s="90"/>
      <c r="R243" s="90"/>
      <c r="S243" s="90"/>
      <c r="T243" s="91"/>
      <c r="U243" s="37"/>
      <c r="V243" s="37"/>
      <c r="W243" s="37"/>
      <c r="X243" s="37"/>
      <c r="Y243" s="37"/>
      <c r="Z243" s="37"/>
      <c r="AA243" s="37"/>
      <c r="AB243" s="37"/>
      <c r="AC243" s="37"/>
      <c r="AD243" s="37"/>
      <c r="AE243" s="37"/>
      <c r="AT243" s="16" t="s">
        <v>134</v>
      </c>
      <c r="AU243" s="16" t="s">
        <v>91</v>
      </c>
    </row>
    <row r="244" s="13" customFormat="1">
      <c r="A244" s="13"/>
      <c r="B244" s="239"/>
      <c r="C244" s="240"/>
      <c r="D244" s="232" t="s">
        <v>138</v>
      </c>
      <c r="E244" s="240"/>
      <c r="F244" s="242" t="s">
        <v>313</v>
      </c>
      <c r="G244" s="240"/>
      <c r="H244" s="243">
        <v>2.2480000000000002</v>
      </c>
      <c r="I244" s="244"/>
      <c r="J244" s="240"/>
      <c r="K244" s="240"/>
      <c r="L244" s="245"/>
      <c r="M244" s="246"/>
      <c r="N244" s="247"/>
      <c r="O244" s="247"/>
      <c r="P244" s="247"/>
      <c r="Q244" s="247"/>
      <c r="R244" s="247"/>
      <c r="S244" s="247"/>
      <c r="T244" s="248"/>
      <c r="U244" s="13"/>
      <c r="V244" s="13"/>
      <c r="W244" s="13"/>
      <c r="X244" s="13"/>
      <c r="Y244" s="13"/>
      <c r="Z244" s="13"/>
      <c r="AA244" s="13"/>
      <c r="AB244" s="13"/>
      <c r="AC244" s="13"/>
      <c r="AD244" s="13"/>
      <c r="AE244" s="13"/>
      <c r="AT244" s="249" t="s">
        <v>138</v>
      </c>
      <c r="AU244" s="249" t="s">
        <v>91</v>
      </c>
      <c r="AV244" s="13" t="s">
        <v>91</v>
      </c>
      <c r="AW244" s="13" t="s">
        <v>4</v>
      </c>
      <c r="AX244" s="13" t="s">
        <v>89</v>
      </c>
      <c r="AY244" s="249" t="s">
        <v>126</v>
      </c>
    </row>
    <row r="245" s="2" customFormat="1" ht="21.75" customHeight="1">
      <c r="A245" s="37"/>
      <c r="B245" s="38"/>
      <c r="C245" s="218" t="s">
        <v>314</v>
      </c>
      <c r="D245" s="218" t="s">
        <v>128</v>
      </c>
      <c r="E245" s="219" t="s">
        <v>315</v>
      </c>
      <c r="F245" s="220" t="s">
        <v>316</v>
      </c>
      <c r="G245" s="221" t="s">
        <v>142</v>
      </c>
      <c r="H245" s="222">
        <v>4</v>
      </c>
      <c r="I245" s="223"/>
      <c r="J245" s="224">
        <f>ROUND(I245*H245,2)</f>
        <v>0</v>
      </c>
      <c r="K245" s="225"/>
      <c r="L245" s="43"/>
      <c r="M245" s="226" t="s">
        <v>1</v>
      </c>
      <c r="N245" s="227" t="s">
        <v>46</v>
      </c>
      <c r="O245" s="90"/>
      <c r="P245" s="228">
        <f>O245*H245</f>
        <v>0</v>
      </c>
      <c r="Q245" s="228">
        <v>0</v>
      </c>
      <c r="R245" s="228">
        <f>Q245*H245</f>
        <v>0</v>
      </c>
      <c r="S245" s="228">
        <v>0</v>
      </c>
      <c r="T245" s="229">
        <f>S245*H245</f>
        <v>0</v>
      </c>
      <c r="U245" s="37"/>
      <c r="V245" s="37"/>
      <c r="W245" s="37"/>
      <c r="X245" s="37"/>
      <c r="Y245" s="37"/>
      <c r="Z245" s="37"/>
      <c r="AA245" s="37"/>
      <c r="AB245" s="37"/>
      <c r="AC245" s="37"/>
      <c r="AD245" s="37"/>
      <c r="AE245" s="37"/>
      <c r="AR245" s="230" t="s">
        <v>132</v>
      </c>
      <c r="AT245" s="230" t="s">
        <v>128</v>
      </c>
      <c r="AU245" s="230" t="s">
        <v>91</v>
      </c>
      <c r="AY245" s="16" t="s">
        <v>126</v>
      </c>
      <c r="BE245" s="231">
        <f>IF(N245="základní",J245,0)</f>
        <v>0</v>
      </c>
      <c r="BF245" s="231">
        <f>IF(N245="snížená",J245,0)</f>
        <v>0</v>
      </c>
      <c r="BG245" s="231">
        <f>IF(N245="zákl. přenesená",J245,0)</f>
        <v>0</v>
      </c>
      <c r="BH245" s="231">
        <f>IF(N245="sníž. přenesená",J245,0)</f>
        <v>0</v>
      </c>
      <c r="BI245" s="231">
        <f>IF(N245="nulová",J245,0)</f>
        <v>0</v>
      </c>
      <c r="BJ245" s="16" t="s">
        <v>89</v>
      </c>
      <c r="BK245" s="231">
        <f>ROUND(I245*H245,2)</f>
        <v>0</v>
      </c>
      <c r="BL245" s="16" t="s">
        <v>132</v>
      </c>
      <c r="BM245" s="230" t="s">
        <v>317</v>
      </c>
    </row>
    <row r="246" s="2" customFormat="1">
      <c r="A246" s="37"/>
      <c r="B246" s="38"/>
      <c r="C246" s="39"/>
      <c r="D246" s="232" t="s">
        <v>134</v>
      </c>
      <c r="E246" s="39"/>
      <c r="F246" s="233" t="s">
        <v>318</v>
      </c>
      <c r="G246" s="39"/>
      <c r="H246" s="39"/>
      <c r="I246" s="234"/>
      <c r="J246" s="39"/>
      <c r="K246" s="39"/>
      <c r="L246" s="43"/>
      <c r="M246" s="235"/>
      <c r="N246" s="236"/>
      <c r="O246" s="90"/>
      <c r="P246" s="90"/>
      <c r="Q246" s="90"/>
      <c r="R246" s="90"/>
      <c r="S246" s="90"/>
      <c r="T246" s="91"/>
      <c r="U246" s="37"/>
      <c r="V246" s="37"/>
      <c r="W246" s="37"/>
      <c r="X246" s="37"/>
      <c r="Y246" s="37"/>
      <c r="Z246" s="37"/>
      <c r="AA246" s="37"/>
      <c r="AB246" s="37"/>
      <c r="AC246" s="37"/>
      <c r="AD246" s="37"/>
      <c r="AE246" s="37"/>
      <c r="AT246" s="16" t="s">
        <v>134</v>
      </c>
      <c r="AU246" s="16" t="s">
        <v>91</v>
      </c>
    </row>
    <row r="247" s="2" customFormat="1">
      <c r="A247" s="37"/>
      <c r="B247" s="38"/>
      <c r="C247" s="39"/>
      <c r="D247" s="237" t="s">
        <v>136</v>
      </c>
      <c r="E247" s="39"/>
      <c r="F247" s="238" t="s">
        <v>319</v>
      </c>
      <c r="G247" s="39"/>
      <c r="H247" s="39"/>
      <c r="I247" s="234"/>
      <c r="J247" s="39"/>
      <c r="K247" s="39"/>
      <c r="L247" s="43"/>
      <c r="M247" s="235"/>
      <c r="N247" s="236"/>
      <c r="O247" s="90"/>
      <c r="P247" s="90"/>
      <c r="Q247" s="90"/>
      <c r="R247" s="90"/>
      <c r="S247" s="90"/>
      <c r="T247" s="91"/>
      <c r="U247" s="37"/>
      <c r="V247" s="37"/>
      <c r="W247" s="37"/>
      <c r="X247" s="37"/>
      <c r="Y247" s="37"/>
      <c r="Z247" s="37"/>
      <c r="AA247" s="37"/>
      <c r="AB247" s="37"/>
      <c r="AC247" s="37"/>
      <c r="AD247" s="37"/>
      <c r="AE247" s="37"/>
      <c r="AT247" s="16" t="s">
        <v>136</v>
      </c>
      <c r="AU247" s="16" t="s">
        <v>91</v>
      </c>
    </row>
    <row r="248" s="13" customFormat="1">
      <c r="A248" s="13"/>
      <c r="B248" s="239"/>
      <c r="C248" s="240"/>
      <c r="D248" s="232" t="s">
        <v>138</v>
      </c>
      <c r="E248" s="241" t="s">
        <v>1</v>
      </c>
      <c r="F248" s="242" t="s">
        <v>132</v>
      </c>
      <c r="G248" s="240"/>
      <c r="H248" s="243">
        <v>4</v>
      </c>
      <c r="I248" s="244"/>
      <c r="J248" s="240"/>
      <c r="K248" s="240"/>
      <c r="L248" s="245"/>
      <c r="M248" s="246"/>
      <c r="N248" s="247"/>
      <c r="O248" s="247"/>
      <c r="P248" s="247"/>
      <c r="Q248" s="247"/>
      <c r="R248" s="247"/>
      <c r="S248" s="247"/>
      <c r="T248" s="248"/>
      <c r="U248" s="13"/>
      <c r="V248" s="13"/>
      <c r="W248" s="13"/>
      <c r="X248" s="13"/>
      <c r="Y248" s="13"/>
      <c r="Z248" s="13"/>
      <c r="AA248" s="13"/>
      <c r="AB248" s="13"/>
      <c r="AC248" s="13"/>
      <c r="AD248" s="13"/>
      <c r="AE248" s="13"/>
      <c r="AT248" s="249" t="s">
        <v>138</v>
      </c>
      <c r="AU248" s="249" t="s">
        <v>91</v>
      </c>
      <c r="AV248" s="13" t="s">
        <v>91</v>
      </c>
      <c r="AW248" s="13" t="s">
        <v>36</v>
      </c>
      <c r="AX248" s="13" t="s">
        <v>89</v>
      </c>
      <c r="AY248" s="249" t="s">
        <v>126</v>
      </c>
    </row>
    <row r="249" s="2" customFormat="1" ht="16.5" customHeight="1">
      <c r="A249" s="37"/>
      <c r="B249" s="38"/>
      <c r="C249" s="218" t="s">
        <v>320</v>
      </c>
      <c r="D249" s="218" t="s">
        <v>128</v>
      </c>
      <c r="E249" s="219" t="s">
        <v>321</v>
      </c>
      <c r="F249" s="220" t="s">
        <v>322</v>
      </c>
      <c r="G249" s="221" t="s">
        <v>142</v>
      </c>
      <c r="H249" s="222">
        <v>4</v>
      </c>
      <c r="I249" s="223"/>
      <c r="J249" s="224">
        <f>ROUND(I249*H249,2)</f>
        <v>0</v>
      </c>
      <c r="K249" s="225"/>
      <c r="L249" s="43"/>
      <c r="M249" s="226" t="s">
        <v>1</v>
      </c>
      <c r="N249" s="227" t="s">
        <v>46</v>
      </c>
      <c r="O249" s="90"/>
      <c r="P249" s="228">
        <f>O249*H249</f>
        <v>0</v>
      </c>
      <c r="Q249" s="228">
        <v>0</v>
      </c>
      <c r="R249" s="228">
        <f>Q249*H249</f>
        <v>0</v>
      </c>
      <c r="S249" s="228">
        <v>0</v>
      </c>
      <c r="T249" s="229">
        <f>S249*H249</f>
        <v>0</v>
      </c>
      <c r="U249" s="37"/>
      <c r="V249" s="37"/>
      <c r="W249" s="37"/>
      <c r="X249" s="37"/>
      <c r="Y249" s="37"/>
      <c r="Z249" s="37"/>
      <c r="AA249" s="37"/>
      <c r="AB249" s="37"/>
      <c r="AC249" s="37"/>
      <c r="AD249" s="37"/>
      <c r="AE249" s="37"/>
      <c r="AR249" s="230" t="s">
        <v>132</v>
      </c>
      <c r="AT249" s="230" t="s">
        <v>128</v>
      </c>
      <c r="AU249" s="230" t="s">
        <v>91</v>
      </c>
      <c r="AY249" s="16" t="s">
        <v>126</v>
      </c>
      <c r="BE249" s="231">
        <f>IF(N249="základní",J249,0)</f>
        <v>0</v>
      </c>
      <c r="BF249" s="231">
        <f>IF(N249="snížená",J249,0)</f>
        <v>0</v>
      </c>
      <c r="BG249" s="231">
        <f>IF(N249="zákl. přenesená",J249,0)</f>
        <v>0</v>
      </c>
      <c r="BH249" s="231">
        <f>IF(N249="sníž. přenesená",J249,0)</f>
        <v>0</v>
      </c>
      <c r="BI249" s="231">
        <f>IF(N249="nulová",J249,0)</f>
        <v>0</v>
      </c>
      <c r="BJ249" s="16" t="s">
        <v>89</v>
      </c>
      <c r="BK249" s="231">
        <f>ROUND(I249*H249,2)</f>
        <v>0</v>
      </c>
      <c r="BL249" s="16" t="s">
        <v>132</v>
      </c>
      <c r="BM249" s="230" t="s">
        <v>323</v>
      </c>
    </row>
    <row r="250" s="2" customFormat="1">
      <c r="A250" s="37"/>
      <c r="B250" s="38"/>
      <c r="C250" s="39"/>
      <c r="D250" s="232" t="s">
        <v>134</v>
      </c>
      <c r="E250" s="39"/>
      <c r="F250" s="233" t="s">
        <v>324</v>
      </c>
      <c r="G250" s="39"/>
      <c r="H250" s="39"/>
      <c r="I250" s="234"/>
      <c r="J250" s="39"/>
      <c r="K250" s="39"/>
      <c r="L250" s="43"/>
      <c r="M250" s="235"/>
      <c r="N250" s="236"/>
      <c r="O250" s="90"/>
      <c r="P250" s="90"/>
      <c r="Q250" s="90"/>
      <c r="R250" s="90"/>
      <c r="S250" s="90"/>
      <c r="T250" s="91"/>
      <c r="U250" s="37"/>
      <c r="V250" s="37"/>
      <c r="W250" s="37"/>
      <c r="X250" s="37"/>
      <c r="Y250" s="37"/>
      <c r="Z250" s="37"/>
      <c r="AA250" s="37"/>
      <c r="AB250" s="37"/>
      <c r="AC250" s="37"/>
      <c r="AD250" s="37"/>
      <c r="AE250" s="37"/>
      <c r="AT250" s="16" t="s">
        <v>134</v>
      </c>
      <c r="AU250" s="16" t="s">
        <v>91</v>
      </c>
    </row>
    <row r="251" s="2" customFormat="1">
      <c r="A251" s="37"/>
      <c r="B251" s="38"/>
      <c r="C251" s="39"/>
      <c r="D251" s="237" t="s">
        <v>136</v>
      </c>
      <c r="E251" s="39"/>
      <c r="F251" s="238" t="s">
        <v>325</v>
      </c>
      <c r="G251" s="39"/>
      <c r="H251" s="39"/>
      <c r="I251" s="234"/>
      <c r="J251" s="39"/>
      <c r="K251" s="39"/>
      <c r="L251" s="43"/>
      <c r="M251" s="235"/>
      <c r="N251" s="236"/>
      <c r="O251" s="90"/>
      <c r="P251" s="90"/>
      <c r="Q251" s="90"/>
      <c r="R251" s="90"/>
      <c r="S251" s="90"/>
      <c r="T251" s="91"/>
      <c r="U251" s="37"/>
      <c r="V251" s="37"/>
      <c r="W251" s="37"/>
      <c r="X251" s="37"/>
      <c r="Y251" s="37"/>
      <c r="Z251" s="37"/>
      <c r="AA251" s="37"/>
      <c r="AB251" s="37"/>
      <c r="AC251" s="37"/>
      <c r="AD251" s="37"/>
      <c r="AE251" s="37"/>
      <c r="AT251" s="16" t="s">
        <v>136</v>
      </c>
      <c r="AU251" s="16" t="s">
        <v>91</v>
      </c>
    </row>
    <row r="252" s="13" customFormat="1">
      <c r="A252" s="13"/>
      <c r="B252" s="239"/>
      <c r="C252" s="240"/>
      <c r="D252" s="232" t="s">
        <v>138</v>
      </c>
      <c r="E252" s="241" t="s">
        <v>1</v>
      </c>
      <c r="F252" s="242" t="s">
        <v>326</v>
      </c>
      <c r="G252" s="240"/>
      <c r="H252" s="243">
        <v>4</v>
      </c>
      <c r="I252" s="244"/>
      <c r="J252" s="240"/>
      <c r="K252" s="240"/>
      <c r="L252" s="245"/>
      <c r="M252" s="246"/>
      <c r="N252" s="247"/>
      <c r="O252" s="247"/>
      <c r="P252" s="247"/>
      <c r="Q252" s="247"/>
      <c r="R252" s="247"/>
      <c r="S252" s="247"/>
      <c r="T252" s="248"/>
      <c r="U252" s="13"/>
      <c r="V252" s="13"/>
      <c r="W252" s="13"/>
      <c r="X252" s="13"/>
      <c r="Y252" s="13"/>
      <c r="Z252" s="13"/>
      <c r="AA252" s="13"/>
      <c r="AB252" s="13"/>
      <c r="AC252" s="13"/>
      <c r="AD252" s="13"/>
      <c r="AE252" s="13"/>
      <c r="AT252" s="249" t="s">
        <v>138</v>
      </c>
      <c r="AU252" s="249" t="s">
        <v>91</v>
      </c>
      <c r="AV252" s="13" t="s">
        <v>91</v>
      </c>
      <c r="AW252" s="13" t="s">
        <v>36</v>
      </c>
      <c r="AX252" s="13" t="s">
        <v>89</v>
      </c>
      <c r="AY252" s="249" t="s">
        <v>126</v>
      </c>
    </row>
    <row r="253" s="2" customFormat="1" ht="16.5" customHeight="1">
      <c r="A253" s="37"/>
      <c r="B253" s="38"/>
      <c r="C253" s="262" t="s">
        <v>327</v>
      </c>
      <c r="D253" s="262" t="s">
        <v>285</v>
      </c>
      <c r="E253" s="263" t="s">
        <v>328</v>
      </c>
      <c r="F253" s="264" t="s">
        <v>329</v>
      </c>
      <c r="G253" s="265" t="s">
        <v>330</v>
      </c>
      <c r="H253" s="266">
        <v>2.3999999999999999</v>
      </c>
      <c r="I253" s="267"/>
      <c r="J253" s="268">
        <f>ROUND(I253*H253,2)</f>
        <v>0</v>
      </c>
      <c r="K253" s="269"/>
      <c r="L253" s="270"/>
      <c r="M253" s="271" t="s">
        <v>1</v>
      </c>
      <c r="N253" s="272" t="s">
        <v>46</v>
      </c>
      <c r="O253" s="90"/>
      <c r="P253" s="228">
        <f>O253*H253</f>
        <v>0</v>
      </c>
      <c r="Q253" s="228">
        <v>1</v>
      </c>
      <c r="R253" s="228">
        <f>Q253*H253</f>
        <v>2.3999999999999999</v>
      </c>
      <c r="S253" s="228">
        <v>0</v>
      </c>
      <c r="T253" s="229">
        <f>S253*H253</f>
        <v>0</v>
      </c>
      <c r="U253" s="37"/>
      <c r="V253" s="37"/>
      <c r="W253" s="37"/>
      <c r="X253" s="37"/>
      <c r="Y253" s="37"/>
      <c r="Z253" s="37"/>
      <c r="AA253" s="37"/>
      <c r="AB253" s="37"/>
      <c r="AC253" s="37"/>
      <c r="AD253" s="37"/>
      <c r="AE253" s="37"/>
      <c r="AR253" s="230" t="s">
        <v>178</v>
      </c>
      <c r="AT253" s="230" t="s">
        <v>285</v>
      </c>
      <c r="AU253" s="230" t="s">
        <v>91</v>
      </c>
      <c r="AY253" s="16" t="s">
        <v>126</v>
      </c>
      <c r="BE253" s="231">
        <f>IF(N253="základní",J253,0)</f>
        <v>0</v>
      </c>
      <c r="BF253" s="231">
        <f>IF(N253="snížená",J253,0)</f>
        <v>0</v>
      </c>
      <c r="BG253" s="231">
        <f>IF(N253="zákl. přenesená",J253,0)</f>
        <v>0</v>
      </c>
      <c r="BH253" s="231">
        <f>IF(N253="sníž. přenesená",J253,0)</f>
        <v>0</v>
      </c>
      <c r="BI253" s="231">
        <f>IF(N253="nulová",J253,0)</f>
        <v>0</v>
      </c>
      <c r="BJ253" s="16" t="s">
        <v>89</v>
      </c>
      <c r="BK253" s="231">
        <f>ROUND(I253*H253,2)</f>
        <v>0</v>
      </c>
      <c r="BL253" s="16" t="s">
        <v>132</v>
      </c>
      <c r="BM253" s="230" t="s">
        <v>331</v>
      </c>
    </row>
    <row r="254" s="2" customFormat="1">
      <c r="A254" s="37"/>
      <c r="B254" s="38"/>
      <c r="C254" s="39"/>
      <c r="D254" s="232" t="s">
        <v>134</v>
      </c>
      <c r="E254" s="39"/>
      <c r="F254" s="233" t="s">
        <v>329</v>
      </c>
      <c r="G254" s="39"/>
      <c r="H254" s="39"/>
      <c r="I254" s="234"/>
      <c r="J254" s="39"/>
      <c r="K254" s="39"/>
      <c r="L254" s="43"/>
      <c r="M254" s="235"/>
      <c r="N254" s="236"/>
      <c r="O254" s="90"/>
      <c r="P254" s="90"/>
      <c r="Q254" s="90"/>
      <c r="R254" s="90"/>
      <c r="S254" s="90"/>
      <c r="T254" s="91"/>
      <c r="U254" s="37"/>
      <c r="V254" s="37"/>
      <c r="W254" s="37"/>
      <c r="X254" s="37"/>
      <c r="Y254" s="37"/>
      <c r="Z254" s="37"/>
      <c r="AA254" s="37"/>
      <c r="AB254" s="37"/>
      <c r="AC254" s="37"/>
      <c r="AD254" s="37"/>
      <c r="AE254" s="37"/>
      <c r="AT254" s="16" t="s">
        <v>134</v>
      </c>
      <c r="AU254" s="16" t="s">
        <v>91</v>
      </c>
    </row>
    <row r="255" s="13" customFormat="1">
      <c r="A255" s="13"/>
      <c r="B255" s="239"/>
      <c r="C255" s="240"/>
      <c r="D255" s="232" t="s">
        <v>138</v>
      </c>
      <c r="E255" s="241" t="s">
        <v>1</v>
      </c>
      <c r="F255" s="242" t="s">
        <v>332</v>
      </c>
      <c r="G255" s="240"/>
      <c r="H255" s="243">
        <v>2.3999999999999999</v>
      </c>
      <c r="I255" s="244"/>
      <c r="J255" s="240"/>
      <c r="K255" s="240"/>
      <c r="L255" s="245"/>
      <c r="M255" s="246"/>
      <c r="N255" s="247"/>
      <c r="O255" s="247"/>
      <c r="P255" s="247"/>
      <c r="Q255" s="247"/>
      <c r="R255" s="247"/>
      <c r="S255" s="247"/>
      <c r="T255" s="248"/>
      <c r="U255" s="13"/>
      <c r="V255" s="13"/>
      <c r="W255" s="13"/>
      <c r="X255" s="13"/>
      <c r="Y255" s="13"/>
      <c r="Z255" s="13"/>
      <c r="AA255" s="13"/>
      <c r="AB255" s="13"/>
      <c r="AC255" s="13"/>
      <c r="AD255" s="13"/>
      <c r="AE255" s="13"/>
      <c r="AT255" s="249" t="s">
        <v>138</v>
      </c>
      <c r="AU255" s="249" t="s">
        <v>91</v>
      </c>
      <c r="AV255" s="13" t="s">
        <v>91</v>
      </c>
      <c r="AW255" s="13" t="s">
        <v>36</v>
      </c>
      <c r="AX255" s="13" t="s">
        <v>89</v>
      </c>
      <c r="AY255" s="249" t="s">
        <v>126</v>
      </c>
    </row>
    <row r="256" s="2" customFormat="1" ht="16.5" customHeight="1">
      <c r="A256" s="37"/>
      <c r="B256" s="38"/>
      <c r="C256" s="218" t="s">
        <v>333</v>
      </c>
      <c r="D256" s="218" t="s">
        <v>128</v>
      </c>
      <c r="E256" s="219" t="s">
        <v>334</v>
      </c>
      <c r="F256" s="220" t="s">
        <v>335</v>
      </c>
      <c r="G256" s="221" t="s">
        <v>142</v>
      </c>
      <c r="H256" s="222">
        <v>4</v>
      </c>
      <c r="I256" s="223"/>
      <c r="J256" s="224">
        <f>ROUND(I256*H256,2)</f>
        <v>0</v>
      </c>
      <c r="K256" s="225"/>
      <c r="L256" s="43"/>
      <c r="M256" s="226" t="s">
        <v>1</v>
      </c>
      <c r="N256" s="227" t="s">
        <v>46</v>
      </c>
      <c r="O256" s="90"/>
      <c r="P256" s="228">
        <f>O256*H256</f>
        <v>0</v>
      </c>
      <c r="Q256" s="228">
        <v>0</v>
      </c>
      <c r="R256" s="228">
        <f>Q256*H256</f>
        <v>0</v>
      </c>
      <c r="S256" s="228">
        <v>0</v>
      </c>
      <c r="T256" s="229">
        <f>S256*H256</f>
        <v>0</v>
      </c>
      <c r="U256" s="37"/>
      <c r="V256" s="37"/>
      <c r="W256" s="37"/>
      <c r="X256" s="37"/>
      <c r="Y256" s="37"/>
      <c r="Z256" s="37"/>
      <c r="AA256" s="37"/>
      <c r="AB256" s="37"/>
      <c r="AC256" s="37"/>
      <c r="AD256" s="37"/>
      <c r="AE256" s="37"/>
      <c r="AR256" s="230" t="s">
        <v>132</v>
      </c>
      <c r="AT256" s="230" t="s">
        <v>128</v>
      </c>
      <c r="AU256" s="230" t="s">
        <v>91</v>
      </c>
      <c r="AY256" s="16" t="s">
        <v>126</v>
      </c>
      <c r="BE256" s="231">
        <f>IF(N256="základní",J256,0)</f>
        <v>0</v>
      </c>
      <c r="BF256" s="231">
        <f>IF(N256="snížená",J256,0)</f>
        <v>0</v>
      </c>
      <c r="BG256" s="231">
        <f>IF(N256="zákl. přenesená",J256,0)</f>
        <v>0</v>
      </c>
      <c r="BH256" s="231">
        <f>IF(N256="sníž. přenesená",J256,0)</f>
        <v>0</v>
      </c>
      <c r="BI256" s="231">
        <f>IF(N256="nulová",J256,0)</f>
        <v>0</v>
      </c>
      <c r="BJ256" s="16" t="s">
        <v>89</v>
      </c>
      <c r="BK256" s="231">
        <f>ROUND(I256*H256,2)</f>
        <v>0</v>
      </c>
      <c r="BL256" s="16" t="s">
        <v>132</v>
      </c>
      <c r="BM256" s="230" t="s">
        <v>336</v>
      </c>
    </row>
    <row r="257" s="2" customFormat="1">
      <c r="A257" s="37"/>
      <c r="B257" s="38"/>
      <c r="C257" s="39"/>
      <c r="D257" s="232" t="s">
        <v>134</v>
      </c>
      <c r="E257" s="39"/>
      <c r="F257" s="233" t="s">
        <v>337</v>
      </c>
      <c r="G257" s="39"/>
      <c r="H257" s="39"/>
      <c r="I257" s="234"/>
      <c r="J257" s="39"/>
      <c r="K257" s="39"/>
      <c r="L257" s="43"/>
      <c r="M257" s="235"/>
      <c r="N257" s="236"/>
      <c r="O257" s="90"/>
      <c r="P257" s="90"/>
      <c r="Q257" s="90"/>
      <c r="R257" s="90"/>
      <c r="S257" s="90"/>
      <c r="T257" s="91"/>
      <c r="U257" s="37"/>
      <c r="V257" s="37"/>
      <c r="W257" s="37"/>
      <c r="X257" s="37"/>
      <c r="Y257" s="37"/>
      <c r="Z257" s="37"/>
      <c r="AA257" s="37"/>
      <c r="AB257" s="37"/>
      <c r="AC257" s="37"/>
      <c r="AD257" s="37"/>
      <c r="AE257" s="37"/>
      <c r="AT257" s="16" t="s">
        <v>134</v>
      </c>
      <c r="AU257" s="16" t="s">
        <v>91</v>
      </c>
    </row>
    <row r="258" s="2" customFormat="1">
      <c r="A258" s="37"/>
      <c r="B258" s="38"/>
      <c r="C258" s="39"/>
      <c r="D258" s="237" t="s">
        <v>136</v>
      </c>
      <c r="E258" s="39"/>
      <c r="F258" s="238" t="s">
        <v>338</v>
      </c>
      <c r="G258" s="39"/>
      <c r="H258" s="39"/>
      <c r="I258" s="234"/>
      <c r="J258" s="39"/>
      <c r="K258" s="39"/>
      <c r="L258" s="43"/>
      <c r="M258" s="235"/>
      <c r="N258" s="236"/>
      <c r="O258" s="90"/>
      <c r="P258" s="90"/>
      <c r="Q258" s="90"/>
      <c r="R258" s="90"/>
      <c r="S258" s="90"/>
      <c r="T258" s="91"/>
      <c r="U258" s="37"/>
      <c r="V258" s="37"/>
      <c r="W258" s="37"/>
      <c r="X258" s="37"/>
      <c r="Y258" s="37"/>
      <c r="Z258" s="37"/>
      <c r="AA258" s="37"/>
      <c r="AB258" s="37"/>
      <c r="AC258" s="37"/>
      <c r="AD258" s="37"/>
      <c r="AE258" s="37"/>
      <c r="AT258" s="16" t="s">
        <v>136</v>
      </c>
      <c r="AU258" s="16" t="s">
        <v>91</v>
      </c>
    </row>
    <row r="259" s="13" customFormat="1">
      <c r="A259" s="13"/>
      <c r="B259" s="239"/>
      <c r="C259" s="240"/>
      <c r="D259" s="232" t="s">
        <v>138</v>
      </c>
      <c r="E259" s="241" t="s">
        <v>1</v>
      </c>
      <c r="F259" s="242" t="s">
        <v>132</v>
      </c>
      <c r="G259" s="240"/>
      <c r="H259" s="243">
        <v>4</v>
      </c>
      <c r="I259" s="244"/>
      <c r="J259" s="240"/>
      <c r="K259" s="240"/>
      <c r="L259" s="245"/>
      <c r="M259" s="246"/>
      <c r="N259" s="247"/>
      <c r="O259" s="247"/>
      <c r="P259" s="247"/>
      <c r="Q259" s="247"/>
      <c r="R259" s="247"/>
      <c r="S259" s="247"/>
      <c r="T259" s="248"/>
      <c r="U259" s="13"/>
      <c r="V259" s="13"/>
      <c r="W259" s="13"/>
      <c r="X259" s="13"/>
      <c r="Y259" s="13"/>
      <c r="Z259" s="13"/>
      <c r="AA259" s="13"/>
      <c r="AB259" s="13"/>
      <c r="AC259" s="13"/>
      <c r="AD259" s="13"/>
      <c r="AE259" s="13"/>
      <c r="AT259" s="249" t="s">
        <v>138</v>
      </c>
      <c r="AU259" s="249" t="s">
        <v>91</v>
      </c>
      <c r="AV259" s="13" t="s">
        <v>91</v>
      </c>
      <c r="AW259" s="13" t="s">
        <v>36</v>
      </c>
      <c r="AX259" s="13" t="s">
        <v>89</v>
      </c>
      <c r="AY259" s="249" t="s">
        <v>126</v>
      </c>
    </row>
    <row r="260" s="2" customFormat="1" ht="16.5" customHeight="1">
      <c r="A260" s="37"/>
      <c r="B260" s="38"/>
      <c r="C260" s="262" t="s">
        <v>339</v>
      </c>
      <c r="D260" s="262" t="s">
        <v>285</v>
      </c>
      <c r="E260" s="263" t="s">
        <v>340</v>
      </c>
      <c r="F260" s="264" t="s">
        <v>341</v>
      </c>
      <c r="G260" s="265" t="s">
        <v>142</v>
      </c>
      <c r="H260" s="266">
        <v>4</v>
      </c>
      <c r="I260" s="267"/>
      <c r="J260" s="268">
        <f>ROUND(I260*H260,2)</f>
        <v>0</v>
      </c>
      <c r="K260" s="269"/>
      <c r="L260" s="270"/>
      <c r="M260" s="271" t="s">
        <v>1</v>
      </c>
      <c r="N260" s="272" t="s">
        <v>46</v>
      </c>
      <c r="O260" s="90"/>
      <c r="P260" s="228">
        <f>O260*H260</f>
        <v>0</v>
      </c>
      <c r="Q260" s="228">
        <v>0.014999999999999999</v>
      </c>
      <c r="R260" s="228">
        <f>Q260*H260</f>
        <v>0.059999999999999998</v>
      </c>
      <c r="S260" s="228">
        <v>0</v>
      </c>
      <c r="T260" s="229">
        <f>S260*H260</f>
        <v>0</v>
      </c>
      <c r="U260" s="37"/>
      <c r="V260" s="37"/>
      <c r="W260" s="37"/>
      <c r="X260" s="37"/>
      <c r="Y260" s="37"/>
      <c r="Z260" s="37"/>
      <c r="AA260" s="37"/>
      <c r="AB260" s="37"/>
      <c r="AC260" s="37"/>
      <c r="AD260" s="37"/>
      <c r="AE260" s="37"/>
      <c r="AR260" s="230" t="s">
        <v>178</v>
      </c>
      <c r="AT260" s="230" t="s">
        <v>285</v>
      </c>
      <c r="AU260" s="230" t="s">
        <v>91</v>
      </c>
      <c r="AY260" s="16" t="s">
        <v>126</v>
      </c>
      <c r="BE260" s="231">
        <f>IF(N260="základní",J260,0)</f>
        <v>0</v>
      </c>
      <c r="BF260" s="231">
        <f>IF(N260="snížená",J260,0)</f>
        <v>0</v>
      </c>
      <c r="BG260" s="231">
        <f>IF(N260="zákl. přenesená",J260,0)</f>
        <v>0</v>
      </c>
      <c r="BH260" s="231">
        <f>IF(N260="sníž. přenesená",J260,0)</f>
        <v>0</v>
      </c>
      <c r="BI260" s="231">
        <f>IF(N260="nulová",J260,0)</f>
        <v>0</v>
      </c>
      <c r="BJ260" s="16" t="s">
        <v>89</v>
      </c>
      <c r="BK260" s="231">
        <f>ROUND(I260*H260,2)</f>
        <v>0</v>
      </c>
      <c r="BL260" s="16" t="s">
        <v>132</v>
      </c>
      <c r="BM260" s="230" t="s">
        <v>342</v>
      </c>
    </row>
    <row r="261" s="2" customFormat="1">
      <c r="A261" s="37"/>
      <c r="B261" s="38"/>
      <c r="C261" s="39"/>
      <c r="D261" s="232" t="s">
        <v>134</v>
      </c>
      <c r="E261" s="39"/>
      <c r="F261" s="233" t="s">
        <v>341</v>
      </c>
      <c r="G261" s="39"/>
      <c r="H261" s="39"/>
      <c r="I261" s="234"/>
      <c r="J261" s="39"/>
      <c r="K261" s="39"/>
      <c r="L261" s="43"/>
      <c r="M261" s="235"/>
      <c r="N261" s="236"/>
      <c r="O261" s="90"/>
      <c r="P261" s="90"/>
      <c r="Q261" s="90"/>
      <c r="R261" s="90"/>
      <c r="S261" s="90"/>
      <c r="T261" s="91"/>
      <c r="U261" s="37"/>
      <c r="V261" s="37"/>
      <c r="W261" s="37"/>
      <c r="X261" s="37"/>
      <c r="Y261" s="37"/>
      <c r="Z261" s="37"/>
      <c r="AA261" s="37"/>
      <c r="AB261" s="37"/>
      <c r="AC261" s="37"/>
      <c r="AD261" s="37"/>
      <c r="AE261" s="37"/>
      <c r="AT261" s="16" t="s">
        <v>134</v>
      </c>
      <c r="AU261" s="16" t="s">
        <v>91</v>
      </c>
    </row>
    <row r="262" s="2" customFormat="1" ht="21.75" customHeight="1">
      <c r="A262" s="37"/>
      <c r="B262" s="38"/>
      <c r="C262" s="218" t="s">
        <v>343</v>
      </c>
      <c r="D262" s="218" t="s">
        <v>128</v>
      </c>
      <c r="E262" s="219" t="s">
        <v>344</v>
      </c>
      <c r="F262" s="220" t="s">
        <v>345</v>
      </c>
      <c r="G262" s="221" t="s">
        <v>142</v>
      </c>
      <c r="H262" s="222">
        <v>4</v>
      </c>
      <c r="I262" s="223"/>
      <c r="J262" s="224">
        <f>ROUND(I262*H262,2)</f>
        <v>0</v>
      </c>
      <c r="K262" s="225"/>
      <c r="L262" s="43"/>
      <c r="M262" s="226" t="s">
        <v>1</v>
      </c>
      <c r="N262" s="227" t="s">
        <v>46</v>
      </c>
      <c r="O262" s="90"/>
      <c r="P262" s="228">
        <f>O262*H262</f>
        <v>0</v>
      </c>
      <c r="Q262" s="228">
        <v>5.0000000000000002E-05</v>
      </c>
      <c r="R262" s="228">
        <f>Q262*H262</f>
        <v>0.00020000000000000001</v>
      </c>
      <c r="S262" s="228">
        <v>0</v>
      </c>
      <c r="T262" s="229">
        <f>S262*H262</f>
        <v>0</v>
      </c>
      <c r="U262" s="37"/>
      <c r="V262" s="37"/>
      <c r="W262" s="37"/>
      <c r="X262" s="37"/>
      <c r="Y262" s="37"/>
      <c r="Z262" s="37"/>
      <c r="AA262" s="37"/>
      <c r="AB262" s="37"/>
      <c r="AC262" s="37"/>
      <c r="AD262" s="37"/>
      <c r="AE262" s="37"/>
      <c r="AR262" s="230" t="s">
        <v>132</v>
      </c>
      <c r="AT262" s="230" t="s">
        <v>128</v>
      </c>
      <c r="AU262" s="230" t="s">
        <v>91</v>
      </c>
      <c r="AY262" s="16" t="s">
        <v>126</v>
      </c>
      <c r="BE262" s="231">
        <f>IF(N262="základní",J262,0)</f>
        <v>0</v>
      </c>
      <c r="BF262" s="231">
        <f>IF(N262="snížená",J262,0)</f>
        <v>0</v>
      </c>
      <c r="BG262" s="231">
        <f>IF(N262="zákl. přenesená",J262,0)</f>
        <v>0</v>
      </c>
      <c r="BH262" s="231">
        <f>IF(N262="sníž. přenesená",J262,0)</f>
        <v>0</v>
      </c>
      <c r="BI262" s="231">
        <f>IF(N262="nulová",J262,0)</f>
        <v>0</v>
      </c>
      <c r="BJ262" s="16" t="s">
        <v>89</v>
      </c>
      <c r="BK262" s="231">
        <f>ROUND(I262*H262,2)</f>
        <v>0</v>
      </c>
      <c r="BL262" s="16" t="s">
        <v>132</v>
      </c>
      <c r="BM262" s="230" t="s">
        <v>346</v>
      </c>
    </row>
    <row r="263" s="2" customFormat="1">
      <c r="A263" s="37"/>
      <c r="B263" s="38"/>
      <c r="C263" s="39"/>
      <c r="D263" s="232" t="s">
        <v>134</v>
      </c>
      <c r="E263" s="39"/>
      <c r="F263" s="233" t="s">
        <v>347</v>
      </c>
      <c r="G263" s="39"/>
      <c r="H263" s="39"/>
      <c r="I263" s="234"/>
      <c r="J263" s="39"/>
      <c r="K263" s="39"/>
      <c r="L263" s="43"/>
      <c r="M263" s="235"/>
      <c r="N263" s="236"/>
      <c r="O263" s="90"/>
      <c r="P263" s="90"/>
      <c r="Q263" s="90"/>
      <c r="R263" s="90"/>
      <c r="S263" s="90"/>
      <c r="T263" s="91"/>
      <c r="U263" s="37"/>
      <c r="V263" s="37"/>
      <c r="W263" s="37"/>
      <c r="X263" s="37"/>
      <c r="Y263" s="37"/>
      <c r="Z263" s="37"/>
      <c r="AA263" s="37"/>
      <c r="AB263" s="37"/>
      <c r="AC263" s="37"/>
      <c r="AD263" s="37"/>
      <c r="AE263" s="37"/>
      <c r="AT263" s="16" t="s">
        <v>134</v>
      </c>
      <c r="AU263" s="16" t="s">
        <v>91</v>
      </c>
    </row>
    <row r="264" s="2" customFormat="1">
      <c r="A264" s="37"/>
      <c r="B264" s="38"/>
      <c r="C264" s="39"/>
      <c r="D264" s="237" t="s">
        <v>136</v>
      </c>
      <c r="E264" s="39"/>
      <c r="F264" s="238" t="s">
        <v>348</v>
      </c>
      <c r="G264" s="39"/>
      <c r="H264" s="39"/>
      <c r="I264" s="234"/>
      <c r="J264" s="39"/>
      <c r="K264" s="39"/>
      <c r="L264" s="43"/>
      <c r="M264" s="235"/>
      <c r="N264" s="236"/>
      <c r="O264" s="90"/>
      <c r="P264" s="90"/>
      <c r="Q264" s="90"/>
      <c r="R264" s="90"/>
      <c r="S264" s="90"/>
      <c r="T264" s="91"/>
      <c r="U264" s="37"/>
      <c r="V264" s="37"/>
      <c r="W264" s="37"/>
      <c r="X264" s="37"/>
      <c r="Y264" s="37"/>
      <c r="Z264" s="37"/>
      <c r="AA264" s="37"/>
      <c r="AB264" s="37"/>
      <c r="AC264" s="37"/>
      <c r="AD264" s="37"/>
      <c r="AE264" s="37"/>
      <c r="AT264" s="16" t="s">
        <v>136</v>
      </c>
      <c r="AU264" s="16" t="s">
        <v>91</v>
      </c>
    </row>
    <row r="265" s="13" customFormat="1">
      <c r="A265" s="13"/>
      <c r="B265" s="239"/>
      <c r="C265" s="240"/>
      <c r="D265" s="232" t="s">
        <v>138</v>
      </c>
      <c r="E265" s="241" t="s">
        <v>1</v>
      </c>
      <c r="F265" s="242" t="s">
        <v>132</v>
      </c>
      <c r="G265" s="240"/>
      <c r="H265" s="243">
        <v>4</v>
      </c>
      <c r="I265" s="244"/>
      <c r="J265" s="240"/>
      <c r="K265" s="240"/>
      <c r="L265" s="245"/>
      <c r="M265" s="246"/>
      <c r="N265" s="247"/>
      <c r="O265" s="247"/>
      <c r="P265" s="247"/>
      <c r="Q265" s="247"/>
      <c r="R265" s="247"/>
      <c r="S265" s="247"/>
      <c r="T265" s="248"/>
      <c r="U265" s="13"/>
      <c r="V265" s="13"/>
      <c r="W265" s="13"/>
      <c r="X265" s="13"/>
      <c r="Y265" s="13"/>
      <c r="Z265" s="13"/>
      <c r="AA265" s="13"/>
      <c r="AB265" s="13"/>
      <c r="AC265" s="13"/>
      <c r="AD265" s="13"/>
      <c r="AE265" s="13"/>
      <c r="AT265" s="249" t="s">
        <v>138</v>
      </c>
      <c r="AU265" s="249" t="s">
        <v>91</v>
      </c>
      <c r="AV265" s="13" t="s">
        <v>91</v>
      </c>
      <c r="AW265" s="13" t="s">
        <v>36</v>
      </c>
      <c r="AX265" s="13" t="s">
        <v>89</v>
      </c>
      <c r="AY265" s="249" t="s">
        <v>126</v>
      </c>
    </row>
    <row r="266" s="2" customFormat="1" ht="16.5" customHeight="1">
      <c r="A266" s="37"/>
      <c r="B266" s="38"/>
      <c r="C266" s="262" t="s">
        <v>349</v>
      </c>
      <c r="D266" s="262" t="s">
        <v>285</v>
      </c>
      <c r="E266" s="263" t="s">
        <v>350</v>
      </c>
      <c r="F266" s="264" t="s">
        <v>351</v>
      </c>
      <c r="G266" s="265" t="s">
        <v>142</v>
      </c>
      <c r="H266" s="266">
        <v>12</v>
      </c>
      <c r="I266" s="267"/>
      <c r="J266" s="268">
        <f>ROUND(I266*H266,2)</f>
        <v>0</v>
      </c>
      <c r="K266" s="269"/>
      <c r="L266" s="270"/>
      <c r="M266" s="271" t="s">
        <v>1</v>
      </c>
      <c r="N266" s="272" t="s">
        <v>46</v>
      </c>
      <c r="O266" s="90"/>
      <c r="P266" s="228">
        <f>O266*H266</f>
        <v>0</v>
      </c>
      <c r="Q266" s="228">
        <v>0.0047200000000000002</v>
      </c>
      <c r="R266" s="228">
        <f>Q266*H266</f>
        <v>0.056640000000000003</v>
      </c>
      <c r="S266" s="228">
        <v>0</v>
      </c>
      <c r="T266" s="229">
        <f>S266*H266</f>
        <v>0</v>
      </c>
      <c r="U266" s="37"/>
      <c r="V266" s="37"/>
      <c r="W266" s="37"/>
      <c r="X266" s="37"/>
      <c r="Y266" s="37"/>
      <c r="Z266" s="37"/>
      <c r="AA266" s="37"/>
      <c r="AB266" s="37"/>
      <c r="AC266" s="37"/>
      <c r="AD266" s="37"/>
      <c r="AE266" s="37"/>
      <c r="AR266" s="230" t="s">
        <v>178</v>
      </c>
      <c r="AT266" s="230" t="s">
        <v>285</v>
      </c>
      <c r="AU266" s="230" t="s">
        <v>91</v>
      </c>
      <c r="AY266" s="16" t="s">
        <v>126</v>
      </c>
      <c r="BE266" s="231">
        <f>IF(N266="základní",J266,0)</f>
        <v>0</v>
      </c>
      <c r="BF266" s="231">
        <f>IF(N266="snížená",J266,0)</f>
        <v>0</v>
      </c>
      <c r="BG266" s="231">
        <f>IF(N266="zákl. přenesená",J266,0)</f>
        <v>0</v>
      </c>
      <c r="BH266" s="231">
        <f>IF(N266="sníž. přenesená",J266,0)</f>
        <v>0</v>
      </c>
      <c r="BI266" s="231">
        <f>IF(N266="nulová",J266,0)</f>
        <v>0</v>
      </c>
      <c r="BJ266" s="16" t="s">
        <v>89</v>
      </c>
      <c r="BK266" s="231">
        <f>ROUND(I266*H266,2)</f>
        <v>0</v>
      </c>
      <c r="BL266" s="16" t="s">
        <v>132</v>
      </c>
      <c r="BM266" s="230" t="s">
        <v>352</v>
      </c>
    </row>
    <row r="267" s="2" customFormat="1">
      <c r="A267" s="37"/>
      <c r="B267" s="38"/>
      <c r="C267" s="39"/>
      <c r="D267" s="232" t="s">
        <v>134</v>
      </c>
      <c r="E267" s="39"/>
      <c r="F267" s="233" t="s">
        <v>351</v>
      </c>
      <c r="G267" s="39"/>
      <c r="H267" s="39"/>
      <c r="I267" s="234"/>
      <c r="J267" s="39"/>
      <c r="K267" s="39"/>
      <c r="L267" s="43"/>
      <c r="M267" s="235"/>
      <c r="N267" s="236"/>
      <c r="O267" s="90"/>
      <c r="P267" s="90"/>
      <c r="Q267" s="90"/>
      <c r="R267" s="90"/>
      <c r="S267" s="90"/>
      <c r="T267" s="91"/>
      <c r="U267" s="37"/>
      <c r="V267" s="37"/>
      <c r="W267" s="37"/>
      <c r="X267" s="37"/>
      <c r="Y267" s="37"/>
      <c r="Z267" s="37"/>
      <c r="AA267" s="37"/>
      <c r="AB267" s="37"/>
      <c r="AC267" s="37"/>
      <c r="AD267" s="37"/>
      <c r="AE267" s="37"/>
      <c r="AT267" s="16" t="s">
        <v>134</v>
      </c>
      <c r="AU267" s="16" t="s">
        <v>91</v>
      </c>
    </row>
    <row r="268" s="13" customFormat="1">
      <c r="A268" s="13"/>
      <c r="B268" s="239"/>
      <c r="C268" s="240"/>
      <c r="D268" s="232" t="s">
        <v>138</v>
      </c>
      <c r="E268" s="240"/>
      <c r="F268" s="242" t="s">
        <v>353</v>
      </c>
      <c r="G268" s="240"/>
      <c r="H268" s="243">
        <v>12</v>
      </c>
      <c r="I268" s="244"/>
      <c r="J268" s="240"/>
      <c r="K268" s="240"/>
      <c r="L268" s="245"/>
      <c r="M268" s="246"/>
      <c r="N268" s="247"/>
      <c r="O268" s="247"/>
      <c r="P268" s="247"/>
      <c r="Q268" s="247"/>
      <c r="R268" s="247"/>
      <c r="S268" s="247"/>
      <c r="T268" s="248"/>
      <c r="U268" s="13"/>
      <c r="V268" s="13"/>
      <c r="W268" s="13"/>
      <c r="X268" s="13"/>
      <c r="Y268" s="13"/>
      <c r="Z268" s="13"/>
      <c r="AA268" s="13"/>
      <c r="AB268" s="13"/>
      <c r="AC268" s="13"/>
      <c r="AD268" s="13"/>
      <c r="AE268" s="13"/>
      <c r="AT268" s="249" t="s">
        <v>138</v>
      </c>
      <c r="AU268" s="249" t="s">
        <v>91</v>
      </c>
      <c r="AV268" s="13" t="s">
        <v>91</v>
      </c>
      <c r="AW268" s="13" t="s">
        <v>4</v>
      </c>
      <c r="AX268" s="13" t="s">
        <v>89</v>
      </c>
      <c r="AY268" s="249" t="s">
        <v>126</v>
      </c>
    </row>
    <row r="269" s="2" customFormat="1" ht="16.5" customHeight="1">
      <c r="A269" s="37"/>
      <c r="B269" s="38"/>
      <c r="C269" s="218" t="s">
        <v>354</v>
      </c>
      <c r="D269" s="218" t="s">
        <v>128</v>
      </c>
      <c r="E269" s="219" t="s">
        <v>355</v>
      </c>
      <c r="F269" s="220" t="s">
        <v>356</v>
      </c>
      <c r="G269" s="221" t="s">
        <v>142</v>
      </c>
      <c r="H269" s="222">
        <v>4</v>
      </c>
      <c r="I269" s="223"/>
      <c r="J269" s="224">
        <f>ROUND(I269*H269,2)</f>
        <v>0</v>
      </c>
      <c r="K269" s="225"/>
      <c r="L269" s="43"/>
      <c r="M269" s="226" t="s">
        <v>1</v>
      </c>
      <c r="N269" s="227" t="s">
        <v>46</v>
      </c>
      <c r="O269" s="90"/>
      <c r="P269" s="228">
        <f>O269*H269</f>
        <v>0</v>
      </c>
      <c r="Q269" s="228">
        <v>0.0020799999999999998</v>
      </c>
      <c r="R269" s="228">
        <f>Q269*H269</f>
        <v>0.0083199999999999993</v>
      </c>
      <c r="S269" s="228">
        <v>0</v>
      </c>
      <c r="T269" s="229">
        <f>S269*H269</f>
        <v>0</v>
      </c>
      <c r="U269" s="37"/>
      <c r="V269" s="37"/>
      <c r="W269" s="37"/>
      <c r="X269" s="37"/>
      <c r="Y269" s="37"/>
      <c r="Z269" s="37"/>
      <c r="AA269" s="37"/>
      <c r="AB269" s="37"/>
      <c r="AC269" s="37"/>
      <c r="AD269" s="37"/>
      <c r="AE269" s="37"/>
      <c r="AR269" s="230" t="s">
        <v>132</v>
      </c>
      <c r="AT269" s="230" t="s">
        <v>128</v>
      </c>
      <c r="AU269" s="230" t="s">
        <v>91</v>
      </c>
      <c r="AY269" s="16" t="s">
        <v>126</v>
      </c>
      <c r="BE269" s="231">
        <f>IF(N269="základní",J269,0)</f>
        <v>0</v>
      </c>
      <c r="BF269" s="231">
        <f>IF(N269="snížená",J269,0)</f>
        <v>0</v>
      </c>
      <c r="BG269" s="231">
        <f>IF(N269="zákl. přenesená",J269,0)</f>
        <v>0</v>
      </c>
      <c r="BH269" s="231">
        <f>IF(N269="sníž. přenesená",J269,0)</f>
        <v>0</v>
      </c>
      <c r="BI269" s="231">
        <f>IF(N269="nulová",J269,0)</f>
        <v>0</v>
      </c>
      <c r="BJ269" s="16" t="s">
        <v>89</v>
      </c>
      <c r="BK269" s="231">
        <f>ROUND(I269*H269,2)</f>
        <v>0</v>
      </c>
      <c r="BL269" s="16" t="s">
        <v>132</v>
      </c>
      <c r="BM269" s="230" t="s">
        <v>357</v>
      </c>
    </row>
    <row r="270" s="2" customFormat="1">
      <c r="A270" s="37"/>
      <c r="B270" s="38"/>
      <c r="C270" s="39"/>
      <c r="D270" s="232" t="s">
        <v>134</v>
      </c>
      <c r="E270" s="39"/>
      <c r="F270" s="233" t="s">
        <v>358</v>
      </c>
      <c r="G270" s="39"/>
      <c r="H270" s="39"/>
      <c r="I270" s="234"/>
      <c r="J270" s="39"/>
      <c r="K270" s="39"/>
      <c r="L270" s="43"/>
      <c r="M270" s="235"/>
      <c r="N270" s="236"/>
      <c r="O270" s="90"/>
      <c r="P270" s="90"/>
      <c r="Q270" s="90"/>
      <c r="R270" s="90"/>
      <c r="S270" s="90"/>
      <c r="T270" s="91"/>
      <c r="U270" s="37"/>
      <c r="V270" s="37"/>
      <c r="W270" s="37"/>
      <c r="X270" s="37"/>
      <c r="Y270" s="37"/>
      <c r="Z270" s="37"/>
      <c r="AA270" s="37"/>
      <c r="AB270" s="37"/>
      <c r="AC270" s="37"/>
      <c r="AD270" s="37"/>
      <c r="AE270" s="37"/>
      <c r="AT270" s="16" t="s">
        <v>134</v>
      </c>
      <c r="AU270" s="16" t="s">
        <v>91</v>
      </c>
    </row>
    <row r="271" s="2" customFormat="1">
      <c r="A271" s="37"/>
      <c r="B271" s="38"/>
      <c r="C271" s="39"/>
      <c r="D271" s="237" t="s">
        <v>136</v>
      </c>
      <c r="E271" s="39"/>
      <c r="F271" s="238" t="s">
        <v>359</v>
      </c>
      <c r="G271" s="39"/>
      <c r="H271" s="39"/>
      <c r="I271" s="234"/>
      <c r="J271" s="39"/>
      <c r="K271" s="39"/>
      <c r="L271" s="43"/>
      <c r="M271" s="235"/>
      <c r="N271" s="236"/>
      <c r="O271" s="90"/>
      <c r="P271" s="90"/>
      <c r="Q271" s="90"/>
      <c r="R271" s="90"/>
      <c r="S271" s="90"/>
      <c r="T271" s="91"/>
      <c r="U271" s="37"/>
      <c r="V271" s="37"/>
      <c r="W271" s="37"/>
      <c r="X271" s="37"/>
      <c r="Y271" s="37"/>
      <c r="Z271" s="37"/>
      <c r="AA271" s="37"/>
      <c r="AB271" s="37"/>
      <c r="AC271" s="37"/>
      <c r="AD271" s="37"/>
      <c r="AE271" s="37"/>
      <c r="AT271" s="16" t="s">
        <v>136</v>
      </c>
      <c r="AU271" s="16" t="s">
        <v>91</v>
      </c>
    </row>
    <row r="272" s="13" customFormat="1">
      <c r="A272" s="13"/>
      <c r="B272" s="239"/>
      <c r="C272" s="240"/>
      <c r="D272" s="232" t="s">
        <v>138</v>
      </c>
      <c r="E272" s="241" t="s">
        <v>1</v>
      </c>
      <c r="F272" s="242" t="s">
        <v>132</v>
      </c>
      <c r="G272" s="240"/>
      <c r="H272" s="243">
        <v>4</v>
      </c>
      <c r="I272" s="244"/>
      <c r="J272" s="240"/>
      <c r="K272" s="240"/>
      <c r="L272" s="245"/>
      <c r="M272" s="246"/>
      <c r="N272" s="247"/>
      <c r="O272" s="247"/>
      <c r="P272" s="247"/>
      <c r="Q272" s="247"/>
      <c r="R272" s="247"/>
      <c r="S272" s="247"/>
      <c r="T272" s="248"/>
      <c r="U272" s="13"/>
      <c r="V272" s="13"/>
      <c r="W272" s="13"/>
      <c r="X272" s="13"/>
      <c r="Y272" s="13"/>
      <c r="Z272" s="13"/>
      <c r="AA272" s="13"/>
      <c r="AB272" s="13"/>
      <c r="AC272" s="13"/>
      <c r="AD272" s="13"/>
      <c r="AE272" s="13"/>
      <c r="AT272" s="249" t="s">
        <v>138</v>
      </c>
      <c r="AU272" s="249" t="s">
        <v>91</v>
      </c>
      <c r="AV272" s="13" t="s">
        <v>91</v>
      </c>
      <c r="AW272" s="13" t="s">
        <v>36</v>
      </c>
      <c r="AX272" s="13" t="s">
        <v>89</v>
      </c>
      <c r="AY272" s="249" t="s">
        <v>126</v>
      </c>
    </row>
    <row r="273" s="2" customFormat="1" ht="16.5" customHeight="1">
      <c r="A273" s="37"/>
      <c r="B273" s="38"/>
      <c r="C273" s="218" t="s">
        <v>360</v>
      </c>
      <c r="D273" s="218" t="s">
        <v>128</v>
      </c>
      <c r="E273" s="219" t="s">
        <v>361</v>
      </c>
      <c r="F273" s="220" t="s">
        <v>362</v>
      </c>
      <c r="G273" s="221" t="s">
        <v>142</v>
      </c>
      <c r="H273" s="222">
        <v>4</v>
      </c>
      <c r="I273" s="223"/>
      <c r="J273" s="224">
        <f>ROUND(I273*H273,2)</f>
        <v>0</v>
      </c>
      <c r="K273" s="225"/>
      <c r="L273" s="43"/>
      <c r="M273" s="226" t="s">
        <v>1</v>
      </c>
      <c r="N273" s="227" t="s">
        <v>46</v>
      </c>
      <c r="O273" s="90"/>
      <c r="P273" s="228">
        <f>O273*H273</f>
        <v>0</v>
      </c>
      <c r="Q273" s="228">
        <v>0</v>
      </c>
      <c r="R273" s="228">
        <f>Q273*H273</f>
        <v>0</v>
      </c>
      <c r="S273" s="228">
        <v>0</v>
      </c>
      <c r="T273" s="229">
        <f>S273*H273</f>
        <v>0</v>
      </c>
      <c r="U273" s="37"/>
      <c r="V273" s="37"/>
      <c r="W273" s="37"/>
      <c r="X273" s="37"/>
      <c r="Y273" s="37"/>
      <c r="Z273" s="37"/>
      <c r="AA273" s="37"/>
      <c r="AB273" s="37"/>
      <c r="AC273" s="37"/>
      <c r="AD273" s="37"/>
      <c r="AE273" s="37"/>
      <c r="AR273" s="230" t="s">
        <v>132</v>
      </c>
      <c r="AT273" s="230" t="s">
        <v>128</v>
      </c>
      <c r="AU273" s="230" t="s">
        <v>91</v>
      </c>
      <c r="AY273" s="16" t="s">
        <v>126</v>
      </c>
      <c r="BE273" s="231">
        <f>IF(N273="základní",J273,0)</f>
        <v>0</v>
      </c>
      <c r="BF273" s="231">
        <f>IF(N273="snížená",J273,0)</f>
        <v>0</v>
      </c>
      <c r="BG273" s="231">
        <f>IF(N273="zákl. přenesená",J273,0)</f>
        <v>0</v>
      </c>
      <c r="BH273" s="231">
        <f>IF(N273="sníž. přenesená",J273,0)</f>
        <v>0</v>
      </c>
      <c r="BI273" s="231">
        <f>IF(N273="nulová",J273,0)</f>
        <v>0</v>
      </c>
      <c r="BJ273" s="16" t="s">
        <v>89</v>
      </c>
      <c r="BK273" s="231">
        <f>ROUND(I273*H273,2)</f>
        <v>0</v>
      </c>
      <c r="BL273" s="16" t="s">
        <v>132</v>
      </c>
      <c r="BM273" s="230" t="s">
        <v>363</v>
      </c>
    </row>
    <row r="274" s="2" customFormat="1">
      <c r="A274" s="37"/>
      <c r="B274" s="38"/>
      <c r="C274" s="39"/>
      <c r="D274" s="232" t="s">
        <v>134</v>
      </c>
      <c r="E274" s="39"/>
      <c r="F274" s="233" t="s">
        <v>364</v>
      </c>
      <c r="G274" s="39"/>
      <c r="H274" s="39"/>
      <c r="I274" s="234"/>
      <c r="J274" s="39"/>
      <c r="K274" s="39"/>
      <c r="L274" s="43"/>
      <c r="M274" s="235"/>
      <c r="N274" s="236"/>
      <c r="O274" s="90"/>
      <c r="P274" s="90"/>
      <c r="Q274" s="90"/>
      <c r="R274" s="90"/>
      <c r="S274" s="90"/>
      <c r="T274" s="91"/>
      <c r="U274" s="37"/>
      <c r="V274" s="37"/>
      <c r="W274" s="37"/>
      <c r="X274" s="37"/>
      <c r="Y274" s="37"/>
      <c r="Z274" s="37"/>
      <c r="AA274" s="37"/>
      <c r="AB274" s="37"/>
      <c r="AC274" s="37"/>
      <c r="AD274" s="37"/>
      <c r="AE274" s="37"/>
      <c r="AT274" s="16" t="s">
        <v>134</v>
      </c>
      <c r="AU274" s="16" t="s">
        <v>91</v>
      </c>
    </row>
    <row r="275" s="2" customFormat="1">
      <c r="A275" s="37"/>
      <c r="B275" s="38"/>
      <c r="C275" s="39"/>
      <c r="D275" s="237" t="s">
        <v>136</v>
      </c>
      <c r="E275" s="39"/>
      <c r="F275" s="238" t="s">
        <v>365</v>
      </c>
      <c r="G275" s="39"/>
      <c r="H275" s="39"/>
      <c r="I275" s="234"/>
      <c r="J275" s="39"/>
      <c r="K275" s="39"/>
      <c r="L275" s="43"/>
      <c r="M275" s="235"/>
      <c r="N275" s="236"/>
      <c r="O275" s="90"/>
      <c r="P275" s="90"/>
      <c r="Q275" s="90"/>
      <c r="R275" s="90"/>
      <c r="S275" s="90"/>
      <c r="T275" s="91"/>
      <c r="U275" s="37"/>
      <c r="V275" s="37"/>
      <c r="W275" s="37"/>
      <c r="X275" s="37"/>
      <c r="Y275" s="37"/>
      <c r="Z275" s="37"/>
      <c r="AA275" s="37"/>
      <c r="AB275" s="37"/>
      <c r="AC275" s="37"/>
      <c r="AD275" s="37"/>
      <c r="AE275" s="37"/>
      <c r="AT275" s="16" t="s">
        <v>136</v>
      </c>
      <c r="AU275" s="16" t="s">
        <v>91</v>
      </c>
    </row>
    <row r="276" s="13" customFormat="1">
      <c r="A276" s="13"/>
      <c r="B276" s="239"/>
      <c r="C276" s="240"/>
      <c r="D276" s="232" t="s">
        <v>138</v>
      </c>
      <c r="E276" s="241" t="s">
        <v>1</v>
      </c>
      <c r="F276" s="242" t="s">
        <v>132</v>
      </c>
      <c r="G276" s="240"/>
      <c r="H276" s="243">
        <v>4</v>
      </c>
      <c r="I276" s="244"/>
      <c r="J276" s="240"/>
      <c r="K276" s="240"/>
      <c r="L276" s="245"/>
      <c r="M276" s="246"/>
      <c r="N276" s="247"/>
      <c r="O276" s="247"/>
      <c r="P276" s="247"/>
      <c r="Q276" s="247"/>
      <c r="R276" s="247"/>
      <c r="S276" s="247"/>
      <c r="T276" s="248"/>
      <c r="U276" s="13"/>
      <c r="V276" s="13"/>
      <c r="W276" s="13"/>
      <c r="X276" s="13"/>
      <c r="Y276" s="13"/>
      <c r="Z276" s="13"/>
      <c r="AA276" s="13"/>
      <c r="AB276" s="13"/>
      <c r="AC276" s="13"/>
      <c r="AD276" s="13"/>
      <c r="AE276" s="13"/>
      <c r="AT276" s="249" t="s">
        <v>138</v>
      </c>
      <c r="AU276" s="249" t="s">
        <v>91</v>
      </c>
      <c r="AV276" s="13" t="s">
        <v>91</v>
      </c>
      <c r="AW276" s="13" t="s">
        <v>36</v>
      </c>
      <c r="AX276" s="13" t="s">
        <v>89</v>
      </c>
      <c r="AY276" s="249" t="s">
        <v>126</v>
      </c>
    </row>
    <row r="277" s="2" customFormat="1" ht="16.5" customHeight="1">
      <c r="A277" s="37"/>
      <c r="B277" s="38"/>
      <c r="C277" s="218" t="s">
        <v>366</v>
      </c>
      <c r="D277" s="218" t="s">
        <v>128</v>
      </c>
      <c r="E277" s="219" t="s">
        <v>367</v>
      </c>
      <c r="F277" s="220" t="s">
        <v>368</v>
      </c>
      <c r="G277" s="221" t="s">
        <v>142</v>
      </c>
      <c r="H277" s="222">
        <v>4</v>
      </c>
      <c r="I277" s="223"/>
      <c r="J277" s="224">
        <f>ROUND(I277*H277,2)</f>
        <v>0</v>
      </c>
      <c r="K277" s="225"/>
      <c r="L277" s="43"/>
      <c r="M277" s="226" t="s">
        <v>1</v>
      </c>
      <c r="N277" s="227" t="s">
        <v>46</v>
      </c>
      <c r="O277" s="90"/>
      <c r="P277" s="228">
        <f>O277*H277</f>
        <v>0</v>
      </c>
      <c r="Q277" s="228">
        <v>0</v>
      </c>
      <c r="R277" s="228">
        <f>Q277*H277</f>
        <v>0</v>
      </c>
      <c r="S277" s="228">
        <v>0</v>
      </c>
      <c r="T277" s="229">
        <f>S277*H277</f>
        <v>0</v>
      </c>
      <c r="U277" s="37"/>
      <c r="V277" s="37"/>
      <c r="W277" s="37"/>
      <c r="X277" s="37"/>
      <c r="Y277" s="37"/>
      <c r="Z277" s="37"/>
      <c r="AA277" s="37"/>
      <c r="AB277" s="37"/>
      <c r="AC277" s="37"/>
      <c r="AD277" s="37"/>
      <c r="AE277" s="37"/>
      <c r="AR277" s="230" t="s">
        <v>132</v>
      </c>
      <c r="AT277" s="230" t="s">
        <v>128</v>
      </c>
      <c r="AU277" s="230" t="s">
        <v>91</v>
      </c>
      <c r="AY277" s="16" t="s">
        <v>126</v>
      </c>
      <c r="BE277" s="231">
        <f>IF(N277="základní",J277,0)</f>
        <v>0</v>
      </c>
      <c r="BF277" s="231">
        <f>IF(N277="snížená",J277,0)</f>
        <v>0</v>
      </c>
      <c r="BG277" s="231">
        <f>IF(N277="zákl. přenesená",J277,0)</f>
        <v>0</v>
      </c>
      <c r="BH277" s="231">
        <f>IF(N277="sníž. přenesená",J277,0)</f>
        <v>0</v>
      </c>
      <c r="BI277" s="231">
        <f>IF(N277="nulová",J277,0)</f>
        <v>0</v>
      </c>
      <c r="BJ277" s="16" t="s">
        <v>89</v>
      </c>
      <c r="BK277" s="231">
        <f>ROUND(I277*H277,2)</f>
        <v>0</v>
      </c>
      <c r="BL277" s="16" t="s">
        <v>132</v>
      </c>
      <c r="BM277" s="230" t="s">
        <v>369</v>
      </c>
    </row>
    <row r="278" s="2" customFormat="1">
      <c r="A278" s="37"/>
      <c r="B278" s="38"/>
      <c r="C278" s="39"/>
      <c r="D278" s="232" t="s">
        <v>134</v>
      </c>
      <c r="E278" s="39"/>
      <c r="F278" s="233" t="s">
        <v>370</v>
      </c>
      <c r="G278" s="39"/>
      <c r="H278" s="39"/>
      <c r="I278" s="234"/>
      <c r="J278" s="39"/>
      <c r="K278" s="39"/>
      <c r="L278" s="43"/>
      <c r="M278" s="235"/>
      <c r="N278" s="236"/>
      <c r="O278" s="90"/>
      <c r="P278" s="90"/>
      <c r="Q278" s="90"/>
      <c r="R278" s="90"/>
      <c r="S278" s="90"/>
      <c r="T278" s="91"/>
      <c r="U278" s="37"/>
      <c r="V278" s="37"/>
      <c r="W278" s="37"/>
      <c r="X278" s="37"/>
      <c r="Y278" s="37"/>
      <c r="Z278" s="37"/>
      <c r="AA278" s="37"/>
      <c r="AB278" s="37"/>
      <c r="AC278" s="37"/>
      <c r="AD278" s="37"/>
      <c r="AE278" s="37"/>
      <c r="AT278" s="16" t="s">
        <v>134</v>
      </c>
      <c r="AU278" s="16" t="s">
        <v>91</v>
      </c>
    </row>
    <row r="279" s="2" customFormat="1">
      <c r="A279" s="37"/>
      <c r="B279" s="38"/>
      <c r="C279" s="39"/>
      <c r="D279" s="237" t="s">
        <v>136</v>
      </c>
      <c r="E279" s="39"/>
      <c r="F279" s="238" t="s">
        <v>371</v>
      </c>
      <c r="G279" s="39"/>
      <c r="H279" s="39"/>
      <c r="I279" s="234"/>
      <c r="J279" s="39"/>
      <c r="K279" s="39"/>
      <c r="L279" s="43"/>
      <c r="M279" s="235"/>
      <c r="N279" s="236"/>
      <c r="O279" s="90"/>
      <c r="P279" s="90"/>
      <c r="Q279" s="90"/>
      <c r="R279" s="90"/>
      <c r="S279" s="90"/>
      <c r="T279" s="91"/>
      <c r="U279" s="37"/>
      <c r="V279" s="37"/>
      <c r="W279" s="37"/>
      <c r="X279" s="37"/>
      <c r="Y279" s="37"/>
      <c r="Z279" s="37"/>
      <c r="AA279" s="37"/>
      <c r="AB279" s="37"/>
      <c r="AC279" s="37"/>
      <c r="AD279" s="37"/>
      <c r="AE279" s="37"/>
      <c r="AT279" s="16" t="s">
        <v>136</v>
      </c>
      <c r="AU279" s="16" t="s">
        <v>91</v>
      </c>
    </row>
    <row r="280" s="13" customFormat="1">
      <c r="A280" s="13"/>
      <c r="B280" s="239"/>
      <c r="C280" s="240"/>
      <c r="D280" s="232" t="s">
        <v>138</v>
      </c>
      <c r="E280" s="241" t="s">
        <v>1</v>
      </c>
      <c r="F280" s="242" t="s">
        <v>132</v>
      </c>
      <c r="G280" s="240"/>
      <c r="H280" s="243">
        <v>4</v>
      </c>
      <c r="I280" s="244"/>
      <c r="J280" s="240"/>
      <c r="K280" s="240"/>
      <c r="L280" s="245"/>
      <c r="M280" s="246"/>
      <c r="N280" s="247"/>
      <c r="O280" s="247"/>
      <c r="P280" s="247"/>
      <c r="Q280" s="247"/>
      <c r="R280" s="247"/>
      <c r="S280" s="247"/>
      <c r="T280" s="248"/>
      <c r="U280" s="13"/>
      <c r="V280" s="13"/>
      <c r="W280" s="13"/>
      <c r="X280" s="13"/>
      <c r="Y280" s="13"/>
      <c r="Z280" s="13"/>
      <c r="AA280" s="13"/>
      <c r="AB280" s="13"/>
      <c r="AC280" s="13"/>
      <c r="AD280" s="13"/>
      <c r="AE280" s="13"/>
      <c r="AT280" s="249" t="s">
        <v>138</v>
      </c>
      <c r="AU280" s="249" t="s">
        <v>91</v>
      </c>
      <c r="AV280" s="13" t="s">
        <v>91</v>
      </c>
      <c r="AW280" s="13" t="s">
        <v>36</v>
      </c>
      <c r="AX280" s="13" t="s">
        <v>89</v>
      </c>
      <c r="AY280" s="249" t="s">
        <v>126</v>
      </c>
    </row>
    <row r="281" s="2" customFormat="1" ht="16.5" customHeight="1">
      <c r="A281" s="37"/>
      <c r="B281" s="38"/>
      <c r="C281" s="218" t="s">
        <v>372</v>
      </c>
      <c r="D281" s="218" t="s">
        <v>128</v>
      </c>
      <c r="E281" s="219" t="s">
        <v>373</v>
      </c>
      <c r="F281" s="220" t="s">
        <v>374</v>
      </c>
      <c r="G281" s="221" t="s">
        <v>330</v>
      </c>
      <c r="H281" s="222">
        <v>0.001</v>
      </c>
      <c r="I281" s="223"/>
      <c r="J281" s="224">
        <f>ROUND(I281*H281,2)</f>
        <v>0</v>
      </c>
      <c r="K281" s="225"/>
      <c r="L281" s="43"/>
      <c r="M281" s="226" t="s">
        <v>1</v>
      </c>
      <c r="N281" s="227" t="s">
        <v>46</v>
      </c>
      <c r="O281" s="90"/>
      <c r="P281" s="228">
        <f>O281*H281</f>
        <v>0</v>
      </c>
      <c r="Q281" s="228">
        <v>0</v>
      </c>
      <c r="R281" s="228">
        <f>Q281*H281</f>
        <v>0</v>
      </c>
      <c r="S281" s="228">
        <v>0</v>
      </c>
      <c r="T281" s="229">
        <f>S281*H281</f>
        <v>0</v>
      </c>
      <c r="U281" s="37"/>
      <c r="V281" s="37"/>
      <c r="W281" s="37"/>
      <c r="X281" s="37"/>
      <c r="Y281" s="37"/>
      <c r="Z281" s="37"/>
      <c r="AA281" s="37"/>
      <c r="AB281" s="37"/>
      <c r="AC281" s="37"/>
      <c r="AD281" s="37"/>
      <c r="AE281" s="37"/>
      <c r="AR281" s="230" t="s">
        <v>132</v>
      </c>
      <c r="AT281" s="230" t="s">
        <v>128</v>
      </c>
      <c r="AU281" s="230" t="s">
        <v>91</v>
      </c>
      <c r="AY281" s="16" t="s">
        <v>126</v>
      </c>
      <c r="BE281" s="231">
        <f>IF(N281="základní",J281,0)</f>
        <v>0</v>
      </c>
      <c r="BF281" s="231">
        <f>IF(N281="snížená",J281,0)</f>
        <v>0</v>
      </c>
      <c r="BG281" s="231">
        <f>IF(N281="zákl. přenesená",J281,0)</f>
        <v>0</v>
      </c>
      <c r="BH281" s="231">
        <f>IF(N281="sníž. přenesená",J281,0)</f>
        <v>0</v>
      </c>
      <c r="BI281" s="231">
        <f>IF(N281="nulová",J281,0)</f>
        <v>0</v>
      </c>
      <c r="BJ281" s="16" t="s">
        <v>89</v>
      </c>
      <c r="BK281" s="231">
        <f>ROUND(I281*H281,2)</f>
        <v>0</v>
      </c>
      <c r="BL281" s="16" t="s">
        <v>132</v>
      </c>
      <c r="BM281" s="230" t="s">
        <v>375</v>
      </c>
    </row>
    <row r="282" s="2" customFormat="1">
      <c r="A282" s="37"/>
      <c r="B282" s="38"/>
      <c r="C282" s="39"/>
      <c r="D282" s="232" t="s">
        <v>134</v>
      </c>
      <c r="E282" s="39"/>
      <c r="F282" s="233" t="s">
        <v>376</v>
      </c>
      <c r="G282" s="39"/>
      <c r="H282" s="39"/>
      <c r="I282" s="234"/>
      <c r="J282" s="39"/>
      <c r="K282" s="39"/>
      <c r="L282" s="43"/>
      <c r="M282" s="235"/>
      <c r="N282" s="236"/>
      <c r="O282" s="90"/>
      <c r="P282" s="90"/>
      <c r="Q282" s="90"/>
      <c r="R282" s="90"/>
      <c r="S282" s="90"/>
      <c r="T282" s="91"/>
      <c r="U282" s="37"/>
      <c r="V282" s="37"/>
      <c r="W282" s="37"/>
      <c r="X282" s="37"/>
      <c r="Y282" s="37"/>
      <c r="Z282" s="37"/>
      <c r="AA282" s="37"/>
      <c r="AB282" s="37"/>
      <c r="AC282" s="37"/>
      <c r="AD282" s="37"/>
      <c r="AE282" s="37"/>
      <c r="AT282" s="16" t="s">
        <v>134</v>
      </c>
      <c r="AU282" s="16" t="s">
        <v>91</v>
      </c>
    </row>
    <row r="283" s="2" customFormat="1">
      <c r="A283" s="37"/>
      <c r="B283" s="38"/>
      <c r="C283" s="39"/>
      <c r="D283" s="237" t="s">
        <v>136</v>
      </c>
      <c r="E283" s="39"/>
      <c r="F283" s="238" t="s">
        <v>377</v>
      </c>
      <c r="G283" s="39"/>
      <c r="H283" s="39"/>
      <c r="I283" s="234"/>
      <c r="J283" s="39"/>
      <c r="K283" s="39"/>
      <c r="L283" s="43"/>
      <c r="M283" s="235"/>
      <c r="N283" s="236"/>
      <c r="O283" s="90"/>
      <c r="P283" s="90"/>
      <c r="Q283" s="90"/>
      <c r="R283" s="90"/>
      <c r="S283" s="90"/>
      <c r="T283" s="91"/>
      <c r="U283" s="37"/>
      <c r="V283" s="37"/>
      <c r="W283" s="37"/>
      <c r="X283" s="37"/>
      <c r="Y283" s="37"/>
      <c r="Z283" s="37"/>
      <c r="AA283" s="37"/>
      <c r="AB283" s="37"/>
      <c r="AC283" s="37"/>
      <c r="AD283" s="37"/>
      <c r="AE283" s="37"/>
      <c r="AT283" s="16" t="s">
        <v>136</v>
      </c>
      <c r="AU283" s="16" t="s">
        <v>91</v>
      </c>
    </row>
    <row r="284" s="13" customFormat="1">
      <c r="A284" s="13"/>
      <c r="B284" s="239"/>
      <c r="C284" s="240"/>
      <c r="D284" s="232" t="s">
        <v>138</v>
      </c>
      <c r="E284" s="241" t="s">
        <v>1</v>
      </c>
      <c r="F284" s="242" t="s">
        <v>378</v>
      </c>
      <c r="G284" s="240"/>
      <c r="H284" s="243">
        <v>0.001</v>
      </c>
      <c r="I284" s="244"/>
      <c r="J284" s="240"/>
      <c r="K284" s="240"/>
      <c r="L284" s="245"/>
      <c r="M284" s="246"/>
      <c r="N284" s="247"/>
      <c r="O284" s="247"/>
      <c r="P284" s="247"/>
      <c r="Q284" s="247"/>
      <c r="R284" s="247"/>
      <c r="S284" s="247"/>
      <c r="T284" s="248"/>
      <c r="U284" s="13"/>
      <c r="V284" s="13"/>
      <c r="W284" s="13"/>
      <c r="X284" s="13"/>
      <c r="Y284" s="13"/>
      <c r="Z284" s="13"/>
      <c r="AA284" s="13"/>
      <c r="AB284" s="13"/>
      <c r="AC284" s="13"/>
      <c r="AD284" s="13"/>
      <c r="AE284" s="13"/>
      <c r="AT284" s="249" t="s">
        <v>138</v>
      </c>
      <c r="AU284" s="249" t="s">
        <v>91</v>
      </c>
      <c r="AV284" s="13" t="s">
        <v>91</v>
      </c>
      <c r="AW284" s="13" t="s">
        <v>36</v>
      </c>
      <c r="AX284" s="13" t="s">
        <v>89</v>
      </c>
      <c r="AY284" s="249" t="s">
        <v>126</v>
      </c>
    </row>
    <row r="285" s="2" customFormat="1" ht="16.5" customHeight="1">
      <c r="A285" s="37"/>
      <c r="B285" s="38"/>
      <c r="C285" s="262" t="s">
        <v>379</v>
      </c>
      <c r="D285" s="262" t="s">
        <v>285</v>
      </c>
      <c r="E285" s="263" t="s">
        <v>380</v>
      </c>
      <c r="F285" s="264" t="s">
        <v>381</v>
      </c>
      <c r="G285" s="265" t="s">
        <v>311</v>
      </c>
      <c r="H285" s="266">
        <v>1</v>
      </c>
      <c r="I285" s="267"/>
      <c r="J285" s="268">
        <f>ROUND(I285*H285,2)</f>
        <v>0</v>
      </c>
      <c r="K285" s="269"/>
      <c r="L285" s="270"/>
      <c r="M285" s="271" t="s">
        <v>1</v>
      </c>
      <c r="N285" s="272" t="s">
        <v>46</v>
      </c>
      <c r="O285" s="90"/>
      <c r="P285" s="228">
        <f>O285*H285</f>
        <v>0</v>
      </c>
      <c r="Q285" s="228">
        <v>0.001</v>
      </c>
      <c r="R285" s="228">
        <f>Q285*H285</f>
        <v>0.001</v>
      </c>
      <c r="S285" s="228">
        <v>0</v>
      </c>
      <c r="T285" s="229">
        <f>S285*H285</f>
        <v>0</v>
      </c>
      <c r="U285" s="37"/>
      <c r="V285" s="37"/>
      <c r="W285" s="37"/>
      <c r="X285" s="37"/>
      <c r="Y285" s="37"/>
      <c r="Z285" s="37"/>
      <c r="AA285" s="37"/>
      <c r="AB285" s="37"/>
      <c r="AC285" s="37"/>
      <c r="AD285" s="37"/>
      <c r="AE285" s="37"/>
      <c r="AR285" s="230" t="s">
        <v>178</v>
      </c>
      <c r="AT285" s="230" t="s">
        <v>285</v>
      </c>
      <c r="AU285" s="230" t="s">
        <v>91</v>
      </c>
      <c r="AY285" s="16" t="s">
        <v>126</v>
      </c>
      <c r="BE285" s="231">
        <f>IF(N285="základní",J285,0)</f>
        <v>0</v>
      </c>
      <c r="BF285" s="231">
        <f>IF(N285="snížená",J285,0)</f>
        <v>0</v>
      </c>
      <c r="BG285" s="231">
        <f>IF(N285="zákl. přenesená",J285,0)</f>
        <v>0</v>
      </c>
      <c r="BH285" s="231">
        <f>IF(N285="sníž. přenesená",J285,0)</f>
        <v>0</v>
      </c>
      <c r="BI285" s="231">
        <f>IF(N285="nulová",J285,0)</f>
        <v>0</v>
      </c>
      <c r="BJ285" s="16" t="s">
        <v>89</v>
      </c>
      <c r="BK285" s="231">
        <f>ROUND(I285*H285,2)</f>
        <v>0</v>
      </c>
      <c r="BL285" s="16" t="s">
        <v>132</v>
      </c>
      <c r="BM285" s="230" t="s">
        <v>382</v>
      </c>
    </row>
    <row r="286" s="2" customFormat="1">
      <c r="A286" s="37"/>
      <c r="B286" s="38"/>
      <c r="C286" s="39"/>
      <c r="D286" s="232" t="s">
        <v>134</v>
      </c>
      <c r="E286" s="39"/>
      <c r="F286" s="233" t="s">
        <v>381</v>
      </c>
      <c r="G286" s="39"/>
      <c r="H286" s="39"/>
      <c r="I286" s="234"/>
      <c r="J286" s="39"/>
      <c r="K286" s="39"/>
      <c r="L286" s="43"/>
      <c r="M286" s="235"/>
      <c r="N286" s="236"/>
      <c r="O286" s="90"/>
      <c r="P286" s="90"/>
      <c r="Q286" s="90"/>
      <c r="R286" s="90"/>
      <c r="S286" s="90"/>
      <c r="T286" s="91"/>
      <c r="U286" s="37"/>
      <c r="V286" s="37"/>
      <c r="W286" s="37"/>
      <c r="X286" s="37"/>
      <c r="Y286" s="37"/>
      <c r="Z286" s="37"/>
      <c r="AA286" s="37"/>
      <c r="AB286" s="37"/>
      <c r="AC286" s="37"/>
      <c r="AD286" s="37"/>
      <c r="AE286" s="37"/>
      <c r="AT286" s="16" t="s">
        <v>134</v>
      </c>
      <c r="AU286" s="16" t="s">
        <v>91</v>
      </c>
    </row>
    <row r="287" s="13" customFormat="1">
      <c r="A287" s="13"/>
      <c r="B287" s="239"/>
      <c r="C287" s="240"/>
      <c r="D287" s="232" t="s">
        <v>138</v>
      </c>
      <c r="E287" s="240"/>
      <c r="F287" s="242" t="s">
        <v>383</v>
      </c>
      <c r="G287" s="240"/>
      <c r="H287" s="243">
        <v>1</v>
      </c>
      <c r="I287" s="244"/>
      <c r="J287" s="240"/>
      <c r="K287" s="240"/>
      <c r="L287" s="245"/>
      <c r="M287" s="246"/>
      <c r="N287" s="247"/>
      <c r="O287" s="247"/>
      <c r="P287" s="247"/>
      <c r="Q287" s="247"/>
      <c r="R287" s="247"/>
      <c r="S287" s="247"/>
      <c r="T287" s="248"/>
      <c r="U287" s="13"/>
      <c r="V287" s="13"/>
      <c r="W287" s="13"/>
      <c r="X287" s="13"/>
      <c r="Y287" s="13"/>
      <c r="Z287" s="13"/>
      <c r="AA287" s="13"/>
      <c r="AB287" s="13"/>
      <c r="AC287" s="13"/>
      <c r="AD287" s="13"/>
      <c r="AE287" s="13"/>
      <c r="AT287" s="249" t="s">
        <v>138</v>
      </c>
      <c r="AU287" s="249" t="s">
        <v>91</v>
      </c>
      <c r="AV287" s="13" t="s">
        <v>91</v>
      </c>
      <c r="AW287" s="13" t="s">
        <v>4</v>
      </c>
      <c r="AX287" s="13" t="s">
        <v>89</v>
      </c>
      <c r="AY287" s="249" t="s">
        <v>126</v>
      </c>
    </row>
    <row r="288" s="2" customFormat="1" ht="16.5" customHeight="1">
      <c r="A288" s="37"/>
      <c r="B288" s="38"/>
      <c r="C288" s="218" t="s">
        <v>384</v>
      </c>
      <c r="D288" s="218" t="s">
        <v>128</v>
      </c>
      <c r="E288" s="219" t="s">
        <v>385</v>
      </c>
      <c r="F288" s="220" t="s">
        <v>386</v>
      </c>
      <c r="G288" s="221" t="s">
        <v>155</v>
      </c>
      <c r="H288" s="222">
        <v>1</v>
      </c>
      <c r="I288" s="223"/>
      <c r="J288" s="224">
        <f>ROUND(I288*H288,2)</f>
        <v>0</v>
      </c>
      <c r="K288" s="225"/>
      <c r="L288" s="43"/>
      <c r="M288" s="226" t="s">
        <v>1</v>
      </c>
      <c r="N288" s="227" t="s">
        <v>46</v>
      </c>
      <c r="O288" s="90"/>
      <c r="P288" s="228">
        <f>O288*H288</f>
        <v>0</v>
      </c>
      <c r="Q288" s="228">
        <v>0</v>
      </c>
      <c r="R288" s="228">
        <f>Q288*H288</f>
        <v>0</v>
      </c>
      <c r="S288" s="228">
        <v>0</v>
      </c>
      <c r="T288" s="229">
        <f>S288*H288</f>
        <v>0</v>
      </c>
      <c r="U288" s="37"/>
      <c r="V288" s="37"/>
      <c r="W288" s="37"/>
      <c r="X288" s="37"/>
      <c r="Y288" s="37"/>
      <c r="Z288" s="37"/>
      <c r="AA288" s="37"/>
      <c r="AB288" s="37"/>
      <c r="AC288" s="37"/>
      <c r="AD288" s="37"/>
      <c r="AE288" s="37"/>
      <c r="AR288" s="230" t="s">
        <v>132</v>
      </c>
      <c r="AT288" s="230" t="s">
        <v>128</v>
      </c>
      <c r="AU288" s="230" t="s">
        <v>91</v>
      </c>
      <c r="AY288" s="16" t="s">
        <v>126</v>
      </c>
      <c r="BE288" s="231">
        <f>IF(N288="základní",J288,0)</f>
        <v>0</v>
      </c>
      <c r="BF288" s="231">
        <f>IF(N288="snížená",J288,0)</f>
        <v>0</v>
      </c>
      <c r="BG288" s="231">
        <f>IF(N288="zákl. přenesená",J288,0)</f>
        <v>0</v>
      </c>
      <c r="BH288" s="231">
        <f>IF(N288="sníž. přenesená",J288,0)</f>
        <v>0</v>
      </c>
      <c r="BI288" s="231">
        <f>IF(N288="nulová",J288,0)</f>
        <v>0</v>
      </c>
      <c r="BJ288" s="16" t="s">
        <v>89</v>
      </c>
      <c r="BK288" s="231">
        <f>ROUND(I288*H288,2)</f>
        <v>0</v>
      </c>
      <c r="BL288" s="16" t="s">
        <v>132</v>
      </c>
      <c r="BM288" s="230" t="s">
        <v>387</v>
      </c>
    </row>
    <row r="289" s="2" customFormat="1">
      <c r="A289" s="37"/>
      <c r="B289" s="38"/>
      <c r="C289" s="39"/>
      <c r="D289" s="232" t="s">
        <v>134</v>
      </c>
      <c r="E289" s="39"/>
      <c r="F289" s="233" t="s">
        <v>386</v>
      </c>
      <c r="G289" s="39"/>
      <c r="H289" s="39"/>
      <c r="I289" s="234"/>
      <c r="J289" s="39"/>
      <c r="K289" s="39"/>
      <c r="L289" s="43"/>
      <c r="M289" s="235"/>
      <c r="N289" s="236"/>
      <c r="O289" s="90"/>
      <c r="P289" s="90"/>
      <c r="Q289" s="90"/>
      <c r="R289" s="90"/>
      <c r="S289" s="90"/>
      <c r="T289" s="91"/>
      <c r="U289" s="37"/>
      <c r="V289" s="37"/>
      <c r="W289" s="37"/>
      <c r="X289" s="37"/>
      <c r="Y289" s="37"/>
      <c r="Z289" s="37"/>
      <c r="AA289" s="37"/>
      <c r="AB289" s="37"/>
      <c r="AC289" s="37"/>
      <c r="AD289" s="37"/>
      <c r="AE289" s="37"/>
      <c r="AT289" s="16" t="s">
        <v>134</v>
      </c>
      <c r="AU289" s="16" t="s">
        <v>91</v>
      </c>
    </row>
    <row r="290" s="2" customFormat="1">
      <c r="A290" s="37"/>
      <c r="B290" s="38"/>
      <c r="C290" s="39"/>
      <c r="D290" s="232" t="s">
        <v>157</v>
      </c>
      <c r="E290" s="39"/>
      <c r="F290" s="250" t="s">
        <v>388</v>
      </c>
      <c r="G290" s="39"/>
      <c r="H290" s="39"/>
      <c r="I290" s="234"/>
      <c r="J290" s="39"/>
      <c r="K290" s="39"/>
      <c r="L290" s="43"/>
      <c r="M290" s="235"/>
      <c r="N290" s="236"/>
      <c r="O290" s="90"/>
      <c r="P290" s="90"/>
      <c r="Q290" s="90"/>
      <c r="R290" s="90"/>
      <c r="S290" s="90"/>
      <c r="T290" s="91"/>
      <c r="U290" s="37"/>
      <c r="V290" s="37"/>
      <c r="W290" s="37"/>
      <c r="X290" s="37"/>
      <c r="Y290" s="37"/>
      <c r="Z290" s="37"/>
      <c r="AA290" s="37"/>
      <c r="AB290" s="37"/>
      <c r="AC290" s="37"/>
      <c r="AD290" s="37"/>
      <c r="AE290" s="37"/>
      <c r="AT290" s="16" t="s">
        <v>157</v>
      </c>
      <c r="AU290" s="16" t="s">
        <v>91</v>
      </c>
    </row>
    <row r="291" s="13" customFormat="1">
      <c r="A291" s="13"/>
      <c r="B291" s="239"/>
      <c r="C291" s="240"/>
      <c r="D291" s="232" t="s">
        <v>138</v>
      </c>
      <c r="E291" s="241" t="s">
        <v>1</v>
      </c>
      <c r="F291" s="242" t="s">
        <v>89</v>
      </c>
      <c r="G291" s="240"/>
      <c r="H291" s="243">
        <v>1</v>
      </c>
      <c r="I291" s="244"/>
      <c r="J291" s="240"/>
      <c r="K291" s="240"/>
      <c r="L291" s="245"/>
      <c r="M291" s="246"/>
      <c r="N291" s="247"/>
      <c r="O291" s="247"/>
      <c r="P291" s="247"/>
      <c r="Q291" s="247"/>
      <c r="R291" s="247"/>
      <c r="S291" s="247"/>
      <c r="T291" s="248"/>
      <c r="U291" s="13"/>
      <c r="V291" s="13"/>
      <c r="W291" s="13"/>
      <c r="X291" s="13"/>
      <c r="Y291" s="13"/>
      <c r="Z291" s="13"/>
      <c r="AA291" s="13"/>
      <c r="AB291" s="13"/>
      <c r="AC291" s="13"/>
      <c r="AD291" s="13"/>
      <c r="AE291" s="13"/>
      <c r="AT291" s="249" t="s">
        <v>138</v>
      </c>
      <c r="AU291" s="249" t="s">
        <v>91</v>
      </c>
      <c r="AV291" s="13" t="s">
        <v>91</v>
      </c>
      <c r="AW291" s="13" t="s">
        <v>36</v>
      </c>
      <c r="AX291" s="13" t="s">
        <v>89</v>
      </c>
      <c r="AY291" s="249" t="s">
        <v>126</v>
      </c>
    </row>
    <row r="292" s="2" customFormat="1" ht="16.5" customHeight="1">
      <c r="A292" s="37"/>
      <c r="B292" s="38"/>
      <c r="C292" s="218" t="s">
        <v>389</v>
      </c>
      <c r="D292" s="218" t="s">
        <v>128</v>
      </c>
      <c r="E292" s="219" t="s">
        <v>390</v>
      </c>
      <c r="F292" s="220" t="s">
        <v>391</v>
      </c>
      <c r="G292" s="221" t="s">
        <v>155</v>
      </c>
      <c r="H292" s="222">
        <v>1</v>
      </c>
      <c r="I292" s="223"/>
      <c r="J292" s="224">
        <f>ROUND(I292*H292,2)</f>
        <v>0</v>
      </c>
      <c r="K292" s="225"/>
      <c r="L292" s="43"/>
      <c r="M292" s="226" t="s">
        <v>1</v>
      </c>
      <c r="N292" s="227" t="s">
        <v>46</v>
      </c>
      <c r="O292" s="90"/>
      <c r="P292" s="228">
        <f>O292*H292</f>
        <v>0</v>
      </c>
      <c r="Q292" s="228">
        <v>0</v>
      </c>
      <c r="R292" s="228">
        <f>Q292*H292</f>
        <v>0</v>
      </c>
      <c r="S292" s="228">
        <v>0</v>
      </c>
      <c r="T292" s="229">
        <f>S292*H292</f>
        <v>0</v>
      </c>
      <c r="U292" s="37"/>
      <c r="V292" s="37"/>
      <c r="W292" s="37"/>
      <c r="X292" s="37"/>
      <c r="Y292" s="37"/>
      <c r="Z292" s="37"/>
      <c r="AA292" s="37"/>
      <c r="AB292" s="37"/>
      <c r="AC292" s="37"/>
      <c r="AD292" s="37"/>
      <c r="AE292" s="37"/>
      <c r="AR292" s="230" t="s">
        <v>132</v>
      </c>
      <c r="AT292" s="230" t="s">
        <v>128</v>
      </c>
      <c r="AU292" s="230" t="s">
        <v>91</v>
      </c>
      <c r="AY292" s="16" t="s">
        <v>126</v>
      </c>
      <c r="BE292" s="231">
        <f>IF(N292="základní",J292,0)</f>
        <v>0</v>
      </c>
      <c r="BF292" s="231">
        <f>IF(N292="snížená",J292,0)</f>
        <v>0</v>
      </c>
      <c r="BG292" s="231">
        <f>IF(N292="zákl. přenesená",J292,0)</f>
        <v>0</v>
      </c>
      <c r="BH292" s="231">
        <f>IF(N292="sníž. přenesená",J292,0)</f>
        <v>0</v>
      </c>
      <c r="BI292" s="231">
        <f>IF(N292="nulová",J292,0)</f>
        <v>0</v>
      </c>
      <c r="BJ292" s="16" t="s">
        <v>89</v>
      </c>
      <c r="BK292" s="231">
        <f>ROUND(I292*H292,2)</f>
        <v>0</v>
      </c>
      <c r="BL292" s="16" t="s">
        <v>132</v>
      </c>
      <c r="BM292" s="230" t="s">
        <v>392</v>
      </c>
    </row>
    <row r="293" s="2" customFormat="1">
      <c r="A293" s="37"/>
      <c r="B293" s="38"/>
      <c r="C293" s="39"/>
      <c r="D293" s="232" t="s">
        <v>134</v>
      </c>
      <c r="E293" s="39"/>
      <c r="F293" s="233" t="s">
        <v>393</v>
      </c>
      <c r="G293" s="39"/>
      <c r="H293" s="39"/>
      <c r="I293" s="234"/>
      <c r="J293" s="39"/>
      <c r="K293" s="39"/>
      <c r="L293" s="43"/>
      <c r="M293" s="235"/>
      <c r="N293" s="236"/>
      <c r="O293" s="90"/>
      <c r="P293" s="90"/>
      <c r="Q293" s="90"/>
      <c r="R293" s="90"/>
      <c r="S293" s="90"/>
      <c r="T293" s="91"/>
      <c r="U293" s="37"/>
      <c r="V293" s="37"/>
      <c r="W293" s="37"/>
      <c r="X293" s="37"/>
      <c r="Y293" s="37"/>
      <c r="Z293" s="37"/>
      <c r="AA293" s="37"/>
      <c r="AB293" s="37"/>
      <c r="AC293" s="37"/>
      <c r="AD293" s="37"/>
      <c r="AE293" s="37"/>
      <c r="AT293" s="16" t="s">
        <v>134</v>
      </c>
      <c r="AU293" s="16" t="s">
        <v>91</v>
      </c>
    </row>
    <row r="294" s="2" customFormat="1">
      <c r="A294" s="37"/>
      <c r="B294" s="38"/>
      <c r="C294" s="39"/>
      <c r="D294" s="232" t="s">
        <v>157</v>
      </c>
      <c r="E294" s="39"/>
      <c r="F294" s="250" t="s">
        <v>394</v>
      </c>
      <c r="G294" s="39"/>
      <c r="H294" s="39"/>
      <c r="I294" s="234"/>
      <c r="J294" s="39"/>
      <c r="K294" s="39"/>
      <c r="L294" s="43"/>
      <c r="M294" s="235"/>
      <c r="N294" s="236"/>
      <c r="O294" s="90"/>
      <c r="P294" s="90"/>
      <c r="Q294" s="90"/>
      <c r="R294" s="90"/>
      <c r="S294" s="90"/>
      <c r="T294" s="91"/>
      <c r="U294" s="37"/>
      <c r="V294" s="37"/>
      <c r="W294" s="37"/>
      <c r="X294" s="37"/>
      <c r="Y294" s="37"/>
      <c r="Z294" s="37"/>
      <c r="AA294" s="37"/>
      <c r="AB294" s="37"/>
      <c r="AC294" s="37"/>
      <c r="AD294" s="37"/>
      <c r="AE294" s="37"/>
      <c r="AT294" s="16" t="s">
        <v>157</v>
      </c>
      <c r="AU294" s="16" t="s">
        <v>91</v>
      </c>
    </row>
    <row r="295" s="13" customFormat="1">
      <c r="A295" s="13"/>
      <c r="B295" s="239"/>
      <c r="C295" s="240"/>
      <c r="D295" s="232" t="s">
        <v>138</v>
      </c>
      <c r="E295" s="241" t="s">
        <v>1</v>
      </c>
      <c r="F295" s="242" t="s">
        <v>89</v>
      </c>
      <c r="G295" s="240"/>
      <c r="H295" s="243">
        <v>1</v>
      </c>
      <c r="I295" s="244"/>
      <c r="J295" s="240"/>
      <c r="K295" s="240"/>
      <c r="L295" s="245"/>
      <c r="M295" s="246"/>
      <c r="N295" s="247"/>
      <c r="O295" s="247"/>
      <c r="P295" s="247"/>
      <c r="Q295" s="247"/>
      <c r="R295" s="247"/>
      <c r="S295" s="247"/>
      <c r="T295" s="248"/>
      <c r="U295" s="13"/>
      <c r="V295" s="13"/>
      <c r="W295" s="13"/>
      <c r="X295" s="13"/>
      <c r="Y295" s="13"/>
      <c r="Z295" s="13"/>
      <c r="AA295" s="13"/>
      <c r="AB295" s="13"/>
      <c r="AC295" s="13"/>
      <c r="AD295" s="13"/>
      <c r="AE295" s="13"/>
      <c r="AT295" s="249" t="s">
        <v>138</v>
      </c>
      <c r="AU295" s="249" t="s">
        <v>91</v>
      </c>
      <c r="AV295" s="13" t="s">
        <v>91</v>
      </c>
      <c r="AW295" s="13" t="s">
        <v>36</v>
      </c>
      <c r="AX295" s="13" t="s">
        <v>89</v>
      </c>
      <c r="AY295" s="249" t="s">
        <v>126</v>
      </c>
    </row>
    <row r="296" s="12" customFormat="1" ht="22.8" customHeight="1">
      <c r="A296" s="12"/>
      <c r="B296" s="202"/>
      <c r="C296" s="203"/>
      <c r="D296" s="204" t="s">
        <v>80</v>
      </c>
      <c r="E296" s="216" t="s">
        <v>91</v>
      </c>
      <c r="F296" s="216" t="s">
        <v>395</v>
      </c>
      <c r="G296" s="203"/>
      <c r="H296" s="203"/>
      <c r="I296" s="206"/>
      <c r="J296" s="217">
        <f>BK296</f>
        <v>0</v>
      </c>
      <c r="K296" s="203"/>
      <c r="L296" s="208"/>
      <c r="M296" s="209"/>
      <c r="N296" s="210"/>
      <c r="O296" s="210"/>
      <c r="P296" s="211">
        <f>SUM(P297:P305)</f>
        <v>0</v>
      </c>
      <c r="Q296" s="210"/>
      <c r="R296" s="211">
        <f>SUM(R297:R305)</f>
        <v>67.430583079999991</v>
      </c>
      <c r="S296" s="210"/>
      <c r="T296" s="212">
        <f>SUM(T297:T305)</f>
        <v>0</v>
      </c>
      <c r="U296" s="12"/>
      <c r="V296" s="12"/>
      <c r="W296" s="12"/>
      <c r="X296" s="12"/>
      <c r="Y296" s="12"/>
      <c r="Z296" s="12"/>
      <c r="AA296" s="12"/>
      <c r="AB296" s="12"/>
      <c r="AC296" s="12"/>
      <c r="AD296" s="12"/>
      <c r="AE296" s="12"/>
      <c r="AR296" s="213" t="s">
        <v>89</v>
      </c>
      <c r="AT296" s="214" t="s">
        <v>80</v>
      </c>
      <c r="AU296" s="214" t="s">
        <v>89</v>
      </c>
      <c r="AY296" s="213" t="s">
        <v>126</v>
      </c>
      <c r="BK296" s="215">
        <f>SUM(BK297:BK305)</f>
        <v>0</v>
      </c>
    </row>
    <row r="297" s="2" customFormat="1" ht="16.5" customHeight="1">
      <c r="A297" s="37"/>
      <c r="B297" s="38"/>
      <c r="C297" s="218" t="s">
        <v>396</v>
      </c>
      <c r="D297" s="218" t="s">
        <v>128</v>
      </c>
      <c r="E297" s="219" t="s">
        <v>397</v>
      </c>
      <c r="F297" s="220" t="s">
        <v>398</v>
      </c>
      <c r="G297" s="221" t="s">
        <v>181</v>
      </c>
      <c r="H297" s="222">
        <v>2.536</v>
      </c>
      <c r="I297" s="223"/>
      <c r="J297" s="224">
        <f>ROUND(I297*H297,2)</f>
        <v>0</v>
      </c>
      <c r="K297" s="225"/>
      <c r="L297" s="43"/>
      <c r="M297" s="226" t="s">
        <v>1</v>
      </c>
      <c r="N297" s="227" t="s">
        <v>46</v>
      </c>
      <c r="O297" s="90"/>
      <c r="P297" s="228">
        <f>O297*H297</f>
        <v>0</v>
      </c>
      <c r="Q297" s="228">
        <v>2.5018699999999998</v>
      </c>
      <c r="R297" s="228">
        <f>Q297*H297</f>
        <v>6.3447423199999999</v>
      </c>
      <c r="S297" s="228">
        <v>0</v>
      </c>
      <c r="T297" s="229">
        <f>S297*H297</f>
        <v>0</v>
      </c>
      <c r="U297" s="37"/>
      <c r="V297" s="37"/>
      <c r="W297" s="37"/>
      <c r="X297" s="37"/>
      <c r="Y297" s="37"/>
      <c r="Z297" s="37"/>
      <c r="AA297" s="37"/>
      <c r="AB297" s="37"/>
      <c r="AC297" s="37"/>
      <c r="AD297" s="37"/>
      <c r="AE297" s="37"/>
      <c r="AR297" s="230" t="s">
        <v>132</v>
      </c>
      <c r="AT297" s="230" t="s">
        <v>128</v>
      </c>
      <c r="AU297" s="230" t="s">
        <v>91</v>
      </c>
      <c r="AY297" s="16" t="s">
        <v>126</v>
      </c>
      <c r="BE297" s="231">
        <f>IF(N297="základní",J297,0)</f>
        <v>0</v>
      </c>
      <c r="BF297" s="231">
        <f>IF(N297="snížená",J297,0)</f>
        <v>0</v>
      </c>
      <c r="BG297" s="231">
        <f>IF(N297="zákl. přenesená",J297,0)</f>
        <v>0</v>
      </c>
      <c r="BH297" s="231">
        <f>IF(N297="sníž. přenesená",J297,0)</f>
        <v>0</v>
      </c>
      <c r="BI297" s="231">
        <f>IF(N297="nulová",J297,0)</f>
        <v>0</v>
      </c>
      <c r="BJ297" s="16" t="s">
        <v>89</v>
      </c>
      <c r="BK297" s="231">
        <f>ROUND(I297*H297,2)</f>
        <v>0</v>
      </c>
      <c r="BL297" s="16" t="s">
        <v>132</v>
      </c>
      <c r="BM297" s="230" t="s">
        <v>399</v>
      </c>
    </row>
    <row r="298" s="2" customFormat="1">
      <c r="A298" s="37"/>
      <c r="B298" s="38"/>
      <c r="C298" s="39"/>
      <c r="D298" s="232" t="s">
        <v>134</v>
      </c>
      <c r="E298" s="39"/>
      <c r="F298" s="233" t="s">
        <v>400</v>
      </c>
      <c r="G298" s="39"/>
      <c r="H298" s="39"/>
      <c r="I298" s="234"/>
      <c r="J298" s="39"/>
      <c r="K298" s="39"/>
      <c r="L298" s="43"/>
      <c r="M298" s="235"/>
      <c r="N298" s="236"/>
      <c r="O298" s="90"/>
      <c r="P298" s="90"/>
      <c r="Q298" s="90"/>
      <c r="R298" s="90"/>
      <c r="S298" s="90"/>
      <c r="T298" s="91"/>
      <c r="U298" s="37"/>
      <c r="V298" s="37"/>
      <c r="W298" s="37"/>
      <c r="X298" s="37"/>
      <c r="Y298" s="37"/>
      <c r="Z298" s="37"/>
      <c r="AA298" s="37"/>
      <c r="AB298" s="37"/>
      <c r="AC298" s="37"/>
      <c r="AD298" s="37"/>
      <c r="AE298" s="37"/>
      <c r="AT298" s="16" t="s">
        <v>134</v>
      </c>
      <c r="AU298" s="16" t="s">
        <v>91</v>
      </c>
    </row>
    <row r="299" s="2" customFormat="1">
      <c r="A299" s="37"/>
      <c r="B299" s="38"/>
      <c r="C299" s="39"/>
      <c r="D299" s="237" t="s">
        <v>136</v>
      </c>
      <c r="E299" s="39"/>
      <c r="F299" s="238" t="s">
        <v>401</v>
      </c>
      <c r="G299" s="39"/>
      <c r="H299" s="39"/>
      <c r="I299" s="234"/>
      <c r="J299" s="39"/>
      <c r="K299" s="39"/>
      <c r="L299" s="43"/>
      <c r="M299" s="235"/>
      <c r="N299" s="236"/>
      <c r="O299" s="90"/>
      <c r="P299" s="90"/>
      <c r="Q299" s="90"/>
      <c r="R299" s="90"/>
      <c r="S299" s="90"/>
      <c r="T299" s="91"/>
      <c r="U299" s="37"/>
      <c r="V299" s="37"/>
      <c r="W299" s="37"/>
      <c r="X299" s="37"/>
      <c r="Y299" s="37"/>
      <c r="Z299" s="37"/>
      <c r="AA299" s="37"/>
      <c r="AB299" s="37"/>
      <c r="AC299" s="37"/>
      <c r="AD299" s="37"/>
      <c r="AE299" s="37"/>
      <c r="AT299" s="16" t="s">
        <v>136</v>
      </c>
      <c r="AU299" s="16" t="s">
        <v>91</v>
      </c>
    </row>
    <row r="300" s="13" customFormat="1">
      <c r="A300" s="13"/>
      <c r="B300" s="239"/>
      <c r="C300" s="240"/>
      <c r="D300" s="232" t="s">
        <v>138</v>
      </c>
      <c r="E300" s="241" t="s">
        <v>1</v>
      </c>
      <c r="F300" s="242" t="s">
        <v>402</v>
      </c>
      <c r="G300" s="240"/>
      <c r="H300" s="243">
        <v>2.536</v>
      </c>
      <c r="I300" s="244"/>
      <c r="J300" s="240"/>
      <c r="K300" s="240"/>
      <c r="L300" s="245"/>
      <c r="M300" s="246"/>
      <c r="N300" s="247"/>
      <c r="O300" s="247"/>
      <c r="P300" s="247"/>
      <c r="Q300" s="247"/>
      <c r="R300" s="247"/>
      <c r="S300" s="247"/>
      <c r="T300" s="248"/>
      <c r="U300" s="13"/>
      <c r="V300" s="13"/>
      <c r="W300" s="13"/>
      <c r="X300" s="13"/>
      <c r="Y300" s="13"/>
      <c r="Z300" s="13"/>
      <c r="AA300" s="13"/>
      <c r="AB300" s="13"/>
      <c r="AC300" s="13"/>
      <c r="AD300" s="13"/>
      <c r="AE300" s="13"/>
      <c r="AT300" s="249" t="s">
        <v>138</v>
      </c>
      <c r="AU300" s="249" t="s">
        <v>91</v>
      </c>
      <c r="AV300" s="13" t="s">
        <v>91</v>
      </c>
      <c r="AW300" s="13" t="s">
        <v>36</v>
      </c>
      <c r="AX300" s="13" t="s">
        <v>89</v>
      </c>
      <c r="AY300" s="249" t="s">
        <v>126</v>
      </c>
    </row>
    <row r="301" s="2" customFormat="1" ht="16.5" customHeight="1">
      <c r="A301" s="37"/>
      <c r="B301" s="38"/>
      <c r="C301" s="218" t="s">
        <v>403</v>
      </c>
      <c r="D301" s="218" t="s">
        <v>128</v>
      </c>
      <c r="E301" s="219" t="s">
        <v>404</v>
      </c>
      <c r="F301" s="220" t="s">
        <v>405</v>
      </c>
      <c r="G301" s="221" t="s">
        <v>181</v>
      </c>
      <c r="H301" s="222">
        <v>20.597999999999999</v>
      </c>
      <c r="I301" s="223"/>
      <c r="J301" s="224">
        <f>ROUND(I301*H301,2)</f>
        <v>0</v>
      </c>
      <c r="K301" s="225"/>
      <c r="L301" s="43"/>
      <c r="M301" s="226" t="s">
        <v>1</v>
      </c>
      <c r="N301" s="227" t="s">
        <v>46</v>
      </c>
      <c r="O301" s="90"/>
      <c r="P301" s="228">
        <f>O301*H301</f>
        <v>0</v>
      </c>
      <c r="Q301" s="228">
        <v>2.9656199999999999</v>
      </c>
      <c r="R301" s="228">
        <f>Q301*H301</f>
        <v>61.085840759999996</v>
      </c>
      <c r="S301" s="228">
        <v>0</v>
      </c>
      <c r="T301" s="229">
        <f>S301*H301</f>
        <v>0</v>
      </c>
      <c r="U301" s="37"/>
      <c r="V301" s="37"/>
      <c r="W301" s="37"/>
      <c r="X301" s="37"/>
      <c r="Y301" s="37"/>
      <c r="Z301" s="37"/>
      <c r="AA301" s="37"/>
      <c r="AB301" s="37"/>
      <c r="AC301" s="37"/>
      <c r="AD301" s="37"/>
      <c r="AE301" s="37"/>
      <c r="AR301" s="230" t="s">
        <v>132</v>
      </c>
      <c r="AT301" s="230" t="s">
        <v>128</v>
      </c>
      <c r="AU301" s="230" t="s">
        <v>91</v>
      </c>
      <c r="AY301" s="16" t="s">
        <v>126</v>
      </c>
      <c r="BE301" s="231">
        <f>IF(N301="základní",J301,0)</f>
        <v>0</v>
      </c>
      <c r="BF301" s="231">
        <f>IF(N301="snížená",J301,0)</f>
        <v>0</v>
      </c>
      <c r="BG301" s="231">
        <f>IF(N301="zákl. přenesená",J301,0)</f>
        <v>0</v>
      </c>
      <c r="BH301" s="231">
        <f>IF(N301="sníž. přenesená",J301,0)</f>
        <v>0</v>
      </c>
      <c r="BI301" s="231">
        <f>IF(N301="nulová",J301,0)</f>
        <v>0</v>
      </c>
      <c r="BJ301" s="16" t="s">
        <v>89</v>
      </c>
      <c r="BK301" s="231">
        <f>ROUND(I301*H301,2)</f>
        <v>0</v>
      </c>
      <c r="BL301" s="16" t="s">
        <v>132</v>
      </c>
      <c r="BM301" s="230" t="s">
        <v>406</v>
      </c>
    </row>
    <row r="302" s="2" customFormat="1">
      <c r="A302" s="37"/>
      <c r="B302" s="38"/>
      <c r="C302" s="39"/>
      <c r="D302" s="232" t="s">
        <v>134</v>
      </c>
      <c r="E302" s="39"/>
      <c r="F302" s="233" t="s">
        <v>407</v>
      </c>
      <c r="G302" s="39"/>
      <c r="H302" s="39"/>
      <c r="I302" s="234"/>
      <c r="J302" s="39"/>
      <c r="K302" s="39"/>
      <c r="L302" s="43"/>
      <c r="M302" s="235"/>
      <c r="N302" s="236"/>
      <c r="O302" s="90"/>
      <c r="P302" s="90"/>
      <c r="Q302" s="90"/>
      <c r="R302" s="90"/>
      <c r="S302" s="90"/>
      <c r="T302" s="91"/>
      <c r="U302" s="37"/>
      <c r="V302" s="37"/>
      <c r="W302" s="37"/>
      <c r="X302" s="37"/>
      <c r="Y302" s="37"/>
      <c r="Z302" s="37"/>
      <c r="AA302" s="37"/>
      <c r="AB302" s="37"/>
      <c r="AC302" s="37"/>
      <c r="AD302" s="37"/>
      <c r="AE302" s="37"/>
      <c r="AT302" s="16" t="s">
        <v>134</v>
      </c>
      <c r="AU302" s="16" t="s">
        <v>91</v>
      </c>
    </row>
    <row r="303" s="2" customFormat="1">
      <c r="A303" s="37"/>
      <c r="B303" s="38"/>
      <c r="C303" s="39"/>
      <c r="D303" s="237" t="s">
        <v>136</v>
      </c>
      <c r="E303" s="39"/>
      <c r="F303" s="238" t="s">
        <v>408</v>
      </c>
      <c r="G303" s="39"/>
      <c r="H303" s="39"/>
      <c r="I303" s="234"/>
      <c r="J303" s="39"/>
      <c r="K303" s="39"/>
      <c r="L303" s="43"/>
      <c r="M303" s="235"/>
      <c r="N303" s="236"/>
      <c r="O303" s="90"/>
      <c r="P303" s="90"/>
      <c r="Q303" s="90"/>
      <c r="R303" s="90"/>
      <c r="S303" s="90"/>
      <c r="T303" s="91"/>
      <c r="U303" s="37"/>
      <c r="V303" s="37"/>
      <c r="W303" s="37"/>
      <c r="X303" s="37"/>
      <c r="Y303" s="37"/>
      <c r="Z303" s="37"/>
      <c r="AA303" s="37"/>
      <c r="AB303" s="37"/>
      <c r="AC303" s="37"/>
      <c r="AD303" s="37"/>
      <c r="AE303" s="37"/>
      <c r="AT303" s="16" t="s">
        <v>136</v>
      </c>
      <c r="AU303" s="16" t="s">
        <v>91</v>
      </c>
    </row>
    <row r="304" s="2" customFormat="1">
      <c r="A304" s="37"/>
      <c r="B304" s="38"/>
      <c r="C304" s="39"/>
      <c r="D304" s="232" t="s">
        <v>157</v>
      </c>
      <c r="E304" s="39"/>
      <c r="F304" s="250" t="s">
        <v>409</v>
      </c>
      <c r="G304" s="39"/>
      <c r="H304" s="39"/>
      <c r="I304" s="234"/>
      <c r="J304" s="39"/>
      <c r="K304" s="39"/>
      <c r="L304" s="43"/>
      <c r="M304" s="235"/>
      <c r="N304" s="236"/>
      <c r="O304" s="90"/>
      <c r="P304" s="90"/>
      <c r="Q304" s="90"/>
      <c r="R304" s="90"/>
      <c r="S304" s="90"/>
      <c r="T304" s="91"/>
      <c r="U304" s="37"/>
      <c r="V304" s="37"/>
      <c r="W304" s="37"/>
      <c r="X304" s="37"/>
      <c r="Y304" s="37"/>
      <c r="Z304" s="37"/>
      <c r="AA304" s="37"/>
      <c r="AB304" s="37"/>
      <c r="AC304" s="37"/>
      <c r="AD304" s="37"/>
      <c r="AE304" s="37"/>
      <c r="AT304" s="16" t="s">
        <v>157</v>
      </c>
      <c r="AU304" s="16" t="s">
        <v>91</v>
      </c>
    </row>
    <row r="305" s="13" customFormat="1">
      <c r="A305" s="13"/>
      <c r="B305" s="239"/>
      <c r="C305" s="240"/>
      <c r="D305" s="232" t="s">
        <v>138</v>
      </c>
      <c r="E305" s="241" t="s">
        <v>1</v>
      </c>
      <c r="F305" s="242" t="s">
        <v>410</v>
      </c>
      <c r="G305" s="240"/>
      <c r="H305" s="243">
        <v>20.597999999999999</v>
      </c>
      <c r="I305" s="244"/>
      <c r="J305" s="240"/>
      <c r="K305" s="240"/>
      <c r="L305" s="245"/>
      <c r="M305" s="246"/>
      <c r="N305" s="247"/>
      <c r="O305" s="247"/>
      <c r="P305" s="247"/>
      <c r="Q305" s="247"/>
      <c r="R305" s="247"/>
      <c r="S305" s="247"/>
      <c r="T305" s="248"/>
      <c r="U305" s="13"/>
      <c r="V305" s="13"/>
      <c r="W305" s="13"/>
      <c r="X305" s="13"/>
      <c r="Y305" s="13"/>
      <c r="Z305" s="13"/>
      <c r="AA305" s="13"/>
      <c r="AB305" s="13"/>
      <c r="AC305" s="13"/>
      <c r="AD305" s="13"/>
      <c r="AE305" s="13"/>
      <c r="AT305" s="249" t="s">
        <v>138</v>
      </c>
      <c r="AU305" s="249" t="s">
        <v>91</v>
      </c>
      <c r="AV305" s="13" t="s">
        <v>91</v>
      </c>
      <c r="AW305" s="13" t="s">
        <v>36</v>
      </c>
      <c r="AX305" s="13" t="s">
        <v>89</v>
      </c>
      <c r="AY305" s="249" t="s">
        <v>126</v>
      </c>
    </row>
    <row r="306" s="12" customFormat="1" ht="22.8" customHeight="1">
      <c r="A306" s="12"/>
      <c r="B306" s="202"/>
      <c r="C306" s="203"/>
      <c r="D306" s="204" t="s">
        <v>80</v>
      </c>
      <c r="E306" s="216" t="s">
        <v>132</v>
      </c>
      <c r="F306" s="216" t="s">
        <v>411</v>
      </c>
      <c r="G306" s="203"/>
      <c r="H306" s="203"/>
      <c r="I306" s="206"/>
      <c r="J306" s="217">
        <f>BK306</f>
        <v>0</v>
      </c>
      <c r="K306" s="203"/>
      <c r="L306" s="208"/>
      <c r="M306" s="209"/>
      <c r="N306" s="210"/>
      <c r="O306" s="210"/>
      <c r="P306" s="211">
        <f>SUM(P307:P349)</f>
        <v>0</v>
      </c>
      <c r="Q306" s="210"/>
      <c r="R306" s="211">
        <f>SUM(R307:R349)</f>
        <v>280.06594392000005</v>
      </c>
      <c r="S306" s="210"/>
      <c r="T306" s="212">
        <f>SUM(T307:T349)</f>
        <v>0</v>
      </c>
      <c r="U306" s="12"/>
      <c r="V306" s="12"/>
      <c r="W306" s="12"/>
      <c r="X306" s="12"/>
      <c r="Y306" s="12"/>
      <c r="Z306" s="12"/>
      <c r="AA306" s="12"/>
      <c r="AB306" s="12"/>
      <c r="AC306" s="12"/>
      <c r="AD306" s="12"/>
      <c r="AE306" s="12"/>
      <c r="AR306" s="213" t="s">
        <v>89</v>
      </c>
      <c r="AT306" s="214" t="s">
        <v>80</v>
      </c>
      <c r="AU306" s="214" t="s">
        <v>89</v>
      </c>
      <c r="AY306" s="213" t="s">
        <v>126</v>
      </c>
      <c r="BK306" s="215">
        <f>SUM(BK307:BK349)</f>
        <v>0</v>
      </c>
    </row>
    <row r="307" s="2" customFormat="1" ht="16.5" customHeight="1">
      <c r="A307" s="37"/>
      <c r="B307" s="38"/>
      <c r="C307" s="218" t="s">
        <v>412</v>
      </c>
      <c r="D307" s="218" t="s">
        <v>128</v>
      </c>
      <c r="E307" s="219" t="s">
        <v>413</v>
      </c>
      <c r="F307" s="220" t="s">
        <v>414</v>
      </c>
      <c r="G307" s="221" t="s">
        <v>131</v>
      </c>
      <c r="H307" s="222">
        <v>105</v>
      </c>
      <c r="I307" s="223"/>
      <c r="J307" s="224">
        <f>ROUND(I307*H307,2)</f>
        <v>0</v>
      </c>
      <c r="K307" s="225"/>
      <c r="L307" s="43"/>
      <c r="M307" s="226" t="s">
        <v>1</v>
      </c>
      <c r="N307" s="227" t="s">
        <v>46</v>
      </c>
      <c r="O307" s="90"/>
      <c r="P307" s="228">
        <f>O307*H307</f>
        <v>0</v>
      </c>
      <c r="Q307" s="228">
        <v>0.21251999999999999</v>
      </c>
      <c r="R307" s="228">
        <f>Q307*H307</f>
        <v>22.314599999999999</v>
      </c>
      <c r="S307" s="228">
        <v>0</v>
      </c>
      <c r="T307" s="229">
        <f>S307*H307</f>
        <v>0</v>
      </c>
      <c r="U307" s="37"/>
      <c r="V307" s="37"/>
      <c r="W307" s="37"/>
      <c r="X307" s="37"/>
      <c r="Y307" s="37"/>
      <c r="Z307" s="37"/>
      <c r="AA307" s="37"/>
      <c r="AB307" s="37"/>
      <c r="AC307" s="37"/>
      <c r="AD307" s="37"/>
      <c r="AE307" s="37"/>
      <c r="AR307" s="230" t="s">
        <v>132</v>
      </c>
      <c r="AT307" s="230" t="s">
        <v>128</v>
      </c>
      <c r="AU307" s="230" t="s">
        <v>91</v>
      </c>
      <c r="AY307" s="16" t="s">
        <v>126</v>
      </c>
      <c r="BE307" s="231">
        <f>IF(N307="základní",J307,0)</f>
        <v>0</v>
      </c>
      <c r="BF307" s="231">
        <f>IF(N307="snížená",J307,0)</f>
        <v>0</v>
      </c>
      <c r="BG307" s="231">
        <f>IF(N307="zákl. přenesená",J307,0)</f>
        <v>0</v>
      </c>
      <c r="BH307" s="231">
        <f>IF(N307="sníž. přenesená",J307,0)</f>
        <v>0</v>
      </c>
      <c r="BI307" s="231">
        <f>IF(N307="nulová",J307,0)</f>
        <v>0</v>
      </c>
      <c r="BJ307" s="16" t="s">
        <v>89</v>
      </c>
      <c r="BK307" s="231">
        <f>ROUND(I307*H307,2)</f>
        <v>0</v>
      </c>
      <c r="BL307" s="16" t="s">
        <v>132</v>
      </c>
      <c r="BM307" s="230" t="s">
        <v>415</v>
      </c>
    </row>
    <row r="308" s="2" customFormat="1">
      <c r="A308" s="37"/>
      <c r="B308" s="38"/>
      <c r="C308" s="39"/>
      <c r="D308" s="232" t="s">
        <v>134</v>
      </c>
      <c r="E308" s="39"/>
      <c r="F308" s="233" t="s">
        <v>416</v>
      </c>
      <c r="G308" s="39"/>
      <c r="H308" s="39"/>
      <c r="I308" s="234"/>
      <c r="J308" s="39"/>
      <c r="K308" s="39"/>
      <c r="L308" s="43"/>
      <c r="M308" s="235"/>
      <c r="N308" s="236"/>
      <c r="O308" s="90"/>
      <c r="P308" s="90"/>
      <c r="Q308" s="90"/>
      <c r="R308" s="90"/>
      <c r="S308" s="90"/>
      <c r="T308" s="91"/>
      <c r="U308" s="37"/>
      <c r="V308" s="37"/>
      <c r="W308" s="37"/>
      <c r="X308" s="37"/>
      <c r="Y308" s="37"/>
      <c r="Z308" s="37"/>
      <c r="AA308" s="37"/>
      <c r="AB308" s="37"/>
      <c r="AC308" s="37"/>
      <c r="AD308" s="37"/>
      <c r="AE308" s="37"/>
      <c r="AT308" s="16" t="s">
        <v>134</v>
      </c>
      <c r="AU308" s="16" t="s">
        <v>91</v>
      </c>
    </row>
    <row r="309" s="2" customFormat="1">
      <c r="A309" s="37"/>
      <c r="B309" s="38"/>
      <c r="C309" s="39"/>
      <c r="D309" s="237" t="s">
        <v>136</v>
      </c>
      <c r="E309" s="39"/>
      <c r="F309" s="238" t="s">
        <v>417</v>
      </c>
      <c r="G309" s="39"/>
      <c r="H309" s="39"/>
      <c r="I309" s="234"/>
      <c r="J309" s="39"/>
      <c r="K309" s="39"/>
      <c r="L309" s="43"/>
      <c r="M309" s="235"/>
      <c r="N309" s="236"/>
      <c r="O309" s="90"/>
      <c r="P309" s="90"/>
      <c r="Q309" s="90"/>
      <c r="R309" s="90"/>
      <c r="S309" s="90"/>
      <c r="T309" s="91"/>
      <c r="U309" s="37"/>
      <c r="V309" s="37"/>
      <c r="W309" s="37"/>
      <c r="X309" s="37"/>
      <c r="Y309" s="37"/>
      <c r="Z309" s="37"/>
      <c r="AA309" s="37"/>
      <c r="AB309" s="37"/>
      <c r="AC309" s="37"/>
      <c r="AD309" s="37"/>
      <c r="AE309" s="37"/>
      <c r="AT309" s="16" t="s">
        <v>136</v>
      </c>
      <c r="AU309" s="16" t="s">
        <v>91</v>
      </c>
    </row>
    <row r="310" s="2" customFormat="1">
      <c r="A310" s="37"/>
      <c r="B310" s="38"/>
      <c r="C310" s="39"/>
      <c r="D310" s="232" t="s">
        <v>157</v>
      </c>
      <c r="E310" s="39"/>
      <c r="F310" s="250" t="s">
        <v>418</v>
      </c>
      <c r="G310" s="39"/>
      <c r="H310" s="39"/>
      <c r="I310" s="234"/>
      <c r="J310" s="39"/>
      <c r="K310" s="39"/>
      <c r="L310" s="43"/>
      <c r="M310" s="235"/>
      <c r="N310" s="236"/>
      <c r="O310" s="90"/>
      <c r="P310" s="90"/>
      <c r="Q310" s="90"/>
      <c r="R310" s="90"/>
      <c r="S310" s="90"/>
      <c r="T310" s="91"/>
      <c r="U310" s="37"/>
      <c r="V310" s="37"/>
      <c r="W310" s="37"/>
      <c r="X310" s="37"/>
      <c r="Y310" s="37"/>
      <c r="Z310" s="37"/>
      <c r="AA310" s="37"/>
      <c r="AB310" s="37"/>
      <c r="AC310" s="37"/>
      <c r="AD310" s="37"/>
      <c r="AE310" s="37"/>
      <c r="AT310" s="16" t="s">
        <v>157</v>
      </c>
      <c r="AU310" s="16" t="s">
        <v>91</v>
      </c>
    </row>
    <row r="311" s="13" customFormat="1">
      <c r="A311" s="13"/>
      <c r="B311" s="239"/>
      <c r="C311" s="240"/>
      <c r="D311" s="232" t="s">
        <v>138</v>
      </c>
      <c r="E311" s="241" t="s">
        <v>1</v>
      </c>
      <c r="F311" s="242" t="s">
        <v>419</v>
      </c>
      <c r="G311" s="240"/>
      <c r="H311" s="243">
        <v>105</v>
      </c>
      <c r="I311" s="244"/>
      <c r="J311" s="240"/>
      <c r="K311" s="240"/>
      <c r="L311" s="245"/>
      <c r="M311" s="246"/>
      <c r="N311" s="247"/>
      <c r="O311" s="247"/>
      <c r="P311" s="247"/>
      <c r="Q311" s="247"/>
      <c r="R311" s="247"/>
      <c r="S311" s="247"/>
      <c r="T311" s="248"/>
      <c r="U311" s="13"/>
      <c r="V311" s="13"/>
      <c r="W311" s="13"/>
      <c r="X311" s="13"/>
      <c r="Y311" s="13"/>
      <c r="Z311" s="13"/>
      <c r="AA311" s="13"/>
      <c r="AB311" s="13"/>
      <c r="AC311" s="13"/>
      <c r="AD311" s="13"/>
      <c r="AE311" s="13"/>
      <c r="AT311" s="249" t="s">
        <v>138</v>
      </c>
      <c r="AU311" s="249" t="s">
        <v>91</v>
      </c>
      <c r="AV311" s="13" t="s">
        <v>91</v>
      </c>
      <c r="AW311" s="13" t="s">
        <v>36</v>
      </c>
      <c r="AX311" s="13" t="s">
        <v>89</v>
      </c>
      <c r="AY311" s="249" t="s">
        <v>126</v>
      </c>
    </row>
    <row r="312" s="2" customFormat="1" ht="16.5" customHeight="1">
      <c r="A312" s="37"/>
      <c r="B312" s="38"/>
      <c r="C312" s="218" t="s">
        <v>420</v>
      </c>
      <c r="D312" s="218" t="s">
        <v>128</v>
      </c>
      <c r="E312" s="219" t="s">
        <v>421</v>
      </c>
      <c r="F312" s="220" t="s">
        <v>422</v>
      </c>
      <c r="G312" s="221" t="s">
        <v>131</v>
      </c>
      <c r="H312" s="222">
        <v>96.628</v>
      </c>
      <c r="I312" s="223"/>
      <c r="J312" s="224">
        <f>ROUND(I312*H312,2)</f>
        <v>0</v>
      </c>
      <c r="K312" s="225"/>
      <c r="L312" s="43"/>
      <c r="M312" s="226" t="s">
        <v>1</v>
      </c>
      <c r="N312" s="227" t="s">
        <v>46</v>
      </c>
      <c r="O312" s="90"/>
      <c r="P312" s="228">
        <f>O312*H312</f>
        <v>0</v>
      </c>
      <c r="Q312" s="228">
        <v>0.31879000000000002</v>
      </c>
      <c r="R312" s="228">
        <f>Q312*H312</f>
        <v>30.804040120000003</v>
      </c>
      <c r="S312" s="228">
        <v>0</v>
      </c>
      <c r="T312" s="229">
        <f>S312*H312</f>
        <v>0</v>
      </c>
      <c r="U312" s="37"/>
      <c r="V312" s="37"/>
      <c r="W312" s="37"/>
      <c r="X312" s="37"/>
      <c r="Y312" s="37"/>
      <c r="Z312" s="37"/>
      <c r="AA312" s="37"/>
      <c r="AB312" s="37"/>
      <c r="AC312" s="37"/>
      <c r="AD312" s="37"/>
      <c r="AE312" s="37"/>
      <c r="AR312" s="230" t="s">
        <v>132</v>
      </c>
      <c r="AT312" s="230" t="s">
        <v>128</v>
      </c>
      <c r="AU312" s="230" t="s">
        <v>91</v>
      </c>
      <c r="AY312" s="16" t="s">
        <v>126</v>
      </c>
      <c r="BE312" s="231">
        <f>IF(N312="základní",J312,0)</f>
        <v>0</v>
      </c>
      <c r="BF312" s="231">
        <f>IF(N312="snížená",J312,0)</f>
        <v>0</v>
      </c>
      <c r="BG312" s="231">
        <f>IF(N312="zákl. přenesená",J312,0)</f>
        <v>0</v>
      </c>
      <c r="BH312" s="231">
        <f>IF(N312="sníž. přenesená",J312,0)</f>
        <v>0</v>
      </c>
      <c r="BI312" s="231">
        <f>IF(N312="nulová",J312,0)</f>
        <v>0</v>
      </c>
      <c r="BJ312" s="16" t="s">
        <v>89</v>
      </c>
      <c r="BK312" s="231">
        <f>ROUND(I312*H312,2)</f>
        <v>0</v>
      </c>
      <c r="BL312" s="16" t="s">
        <v>132</v>
      </c>
      <c r="BM312" s="230" t="s">
        <v>423</v>
      </c>
    </row>
    <row r="313" s="2" customFormat="1">
      <c r="A313" s="37"/>
      <c r="B313" s="38"/>
      <c r="C313" s="39"/>
      <c r="D313" s="232" t="s">
        <v>134</v>
      </c>
      <c r="E313" s="39"/>
      <c r="F313" s="233" t="s">
        <v>424</v>
      </c>
      <c r="G313" s="39"/>
      <c r="H313" s="39"/>
      <c r="I313" s="234"/>
      <c r="J313" s="39"/>
      <c r="K313" s="39"/>
      <c r="L313" s="43"/>
      <c r="M313" s="235"/>
      <c r="N313" s="236"/>
      <c r="O313" s="90"/>
      <c r="P313" s="90"/>
      <c r="Q313" s="90"/>
      <c r="R313" s="90"/>
      <c r="S313" s="90"/>
      <c r="T313" s="91"/>
      <c r="U313" s="37"/>
      <c r="V313" s="37"/>
      <c r="W313" s="37"/>
      <c r="X313" s="37"/>
      <c r="Y313" s="37"/>
      <c r="Z313" s="37"/>
      <c r="AA313" s="37"/>
      <c r="AB313" s="37"/>
      <c r="AC313" s="37"/>
      <c r="AD313" s="37"/>
      <c r="AE313" s="37"/>
      <c r="AT313" s="16" t="s">
        <v>134</v>
      </c>
      <c r="AU313" s="16" t="s">
        <v>91</v>
      </c>
    </row>
    <row r="314" s="2" customFormat="1">
      <c r="A314" s="37"/>
      <c r="B314" s="38"/>
      <c r="C314" s="39"/>
      <c r="D314" s="237" t="s">
        <v>136</v>
      </c>
      <c r="E314" s="39"/>
      <c r="F314" s="238" t="s">
        <v>425</v>
      </c>
      <c r="G314" s="39"/>
      <c r="H314" s="39"/>
      <c r="I314" s="234"/>
      <c r="J314" s="39"/>
      <c r="K314" s="39"/>
      <c r="L314" s="43"/>
      <c r="M314" s="235"/>
      <c r="N314" s="236"/>
      <c r="O314" s="90"/>
      <c r="P314" s="90"/>
      <c r="Q314" s="90"/>
      <c r="R314" s="90"/>
      <c r="S314" s="90"/>
      <c r="T314" s="91"/>
      <c r="U314" s="37"/>
      <c r="V314" s="37"/>
      <c r="W314" s="37"/>
      <c r="X314" s="37"/>
      <c r="Y314" s="37"/>
      <c r="Z314" s="37"/>
      <c r="AA314" s="37"/>
      <c r="AB314" s="37"/>
      <c r="AC314" s="37"/>
      <c r="AD314" s="37"/>
      <c r="AE314" s="37"/>
      <c r="AT314" s="16" t="s">
        <v>136</v>
      </c>
      <c r="AU314" s="16" t="s">
        <v>91</v>
      </c>
    </row>
    <row r="315" s="2" customFormat="1">
      <c r="A315" s="37"/>
      <c r="B315" s="38"/>
      <c r="C315" s="39"/>
      <c r="D315" s="232" t="s">
        <v>157</v>
      </c>
      <c r="E315" s="39"/>
      <c r="F315" s="250" t="s">
        <v>426</v>
      </c>
      <c r="G315" s="39"/>
      <c r="H315" s="39"/>
      <c r="I315" s="234"/>
      <c r="J315" s="39"/>
      <c r="K315" s="39"/>
      <c r="L315" s="43"/>
      <c r="M315" s="235"/>
      <c r="N315" s="236"/>
      <c r="O315" s="90"/>
      <c r="P315" s="90"/>
      <c r="Q315" s="90"/>
      <c r="R315" s="90"/>
      <c r="S315" s="90"/>
      <c r="T315" s="91"/>
      <c r="U315" s="37"/>
      <c r="V315" s="37"/>
      <c r="W315" s="37"/>
      <c r="X315" s="37"/>
      <c r="Y315" s="37"/>
      <c r="Z315" s="37"/>
      <c r="AA315" s="37"/>
      <c r="AB315" s="37"/>
      <c r="AC315" s="37"/>
      <c r="AD315" s="37"/>
      <c r="AE315" s="37"/>
      <c r="AT315" s="16" t="s">
        <v>157</v>
      </c>
      <c r="AU315" s="16" t="s">
        <v>91</v>
      </c>
    </row>
    <row r="316" s="13" customFormat="1">
      <c r="A316" s="13"/>
      <c r="B316" s="239"/>
      <c r="C316" s="240"/>
      <c r="D316" s="232" t="s">
        <v>138</v>
      </c>
      <c r="E316" s="241" t="s">
        <v>1</v>
      </c>
      <c r="F316" s="242" t="s">
        <v>427</v>
      </c>
      <c r="G316" s="240"/>
      <c r="H316" s="243">
        <v>48.253</v>
      </c>
      <c r="I316" s="244"/>
      <c r="J316" s="240"/>
      <c r="K316" s="240"/>
      <c r="L316" s="245"/>
      <c r="M316" s="246"/>
      <c r="N316" s="247"/>
      <c r="O316" s="247"/>
      <c r="P316" s="247"/>
      <c r="Q316" s="247"/>
      <c r="R316" s="247"/>
      <c r="S316" s="247"/>
      <c r="T316" s="248"/>
      <c r="U316" s="13"/>
      <c r="V316" s="13"/>
      <c r="W316" s="13"/>
      <c r="X316" s="13"/>
      <c r="Y316" s="13"/>
      <c r="Z316" s="13"/>
      <c r="AA316" s="13"/>
      <c r="AB316" s="13"/>
      <c r="AC316" s="13"/>
      <c r="AD316" s="13"/>
      <c r="AE316" s="13"/>
      <c r="AT316" s="249" t="s">
        <v>138</v>
      </c>
      <c r="AU316" s="249" t="s">
        <v>91</v>
      </c>
      <c r="AV316" s="13" t="s">
        <v>91</v>
      </c>
      <c r="AW316" s="13" t="s">
        <v>36</v>
      </c>
      <c r="AX316" s="13" t="s">
        <v>81</v>
      </c>
      <c r="AY316" s="249" t="s">
        <v>126</v>
      </c>
    </row>
    <row r="317" s="13" customFormat="1">
      <c r="A317" s="13"/>
      <c r="B317" s="239"/>
      <c r="C317" s="240"/>
      <c r="D317" s="232" t="s">
        <v>138</v>
      </c>
      <c r="E317" s="241" t="s">
        <v>1</v>
      </c>
      <c r="F317" s="242" t="s">
        <v>428</v>
      </c>
      <c r="G317" s="240"/>
      <c r="H317" s="243">
        <v>48.375</v>
      </c>
      <c r="I317" s="244"/>
      <c r="J317" s="240"/>
      <c r="K317" s="240"/>
      <c r="L317" s="245"/>
      <c r="M317" s="246"/>
      <c r="N317" s="247"/>
      <c r="O317" s="247"/>
      <c r="P317" s="247"/>
      <c r="Q317" s="247"/>
      <c r="R317" s="247"/>
      <c r="S317" s="247"/>
      <c r="T317" s="248"/>
      <c r="U317" s="13"/>
      <c r="V317" s="13"/>
      <c r="W317" s="13"/>
      <c r="X317" s="13"/>
      <c r="Y317" s="13"/>
      <c r="Z317" s="13"/>
      <c r="AA317" s="13"/>
      <c r="AB317" s="13"/>
      <c r="AC317" s="13"/>
      <c r="AD317" s="13"/>
      <c r="AE317" s="13"/>
      <c r="AT317" s="249" t="s">
        <v>138</v>
      </c>
      <c r="AU317" s="249" t="s">
        <v>91</v>
      </c>
      <c r="AV317" s="13" t="s">
        <v>91</v>
      </c>
      <c r="AW317" s="13" t="s">
        <v>36</v>
      </c>
      <c r="AX317" s="13" t="s">
        <v>81</v>
      </c>
      <c r="AY317" s="249" t="s">
        <v>126</v>
      </c>
    </row>
    <row r="318" s="14" customFormat="1">
      <c r="A318" s="14"/>
      <c r="B318" s="251"/>
      <c r="C318" s="252"/>
      <c r="D318" s="232" t="s">
        <v>138</v>
      </c>
      <c r="E318" s="253" t="s">
        <v>1</v>
      </c>
      <c r="F318" s="254" t="s">
        <v>196</v>
      </c>
      <c r="G318" s="252"/>
      <c r="H318" s="255">
        <v>96.628</v>
      </c>
      <c r="I318" s="256"/>
      <c r="J318" s="252"/>
      <c r="K318" s="252"/>
      <c r="L318" s="257"/>
      <c r="M318" s="258"/>
      <c r="N318" s="259"/>
      <c r="O318" s="259"/>
      <c r="P318" s="259"/>
      <c r="Q318" s="259"/>
      <c r="R318" s="259"/>
      <c r="S318" s="259"/>
      <c r="T318" s="260"/>
      <c r="U318" s="14"/>
      <c r="V318" s="14"/>
      <c r="W318" s="14"/>
      <c r="X318" s="14"/>
      <c r="Y318" s="14"/>
      <c r="Z318" s="14"/>
      <c r="AA318" s="14"/>
      <c r="AB318" s="14"/>
      <c r="AC318" s="14"/>
      <c r="AD318" s="14"/>
      <c r="AE318" s="14"/>
      <c r="AT318" s="261" t="s">
        <v>138</v>
      </c>
      <c r="AU318" s="261" t="s">
        <v>91</v>
      </c>
      <c r="AV318" s="14" t="s">
        <v>132</v>
      </c>
      <c r="AW318" s="14" t="s">
        <v>36</v>
      </c>
      <c r="AX318" s="14" t="s">
        <v>89</v>
      </c>
      <c r="AY318" s="261" t="s">
        <v>126</v>
      </c>
    </row>
    <row r="319" s="2" customFormat="1" ht="16.5" customHeight="1">
      <c r="A319" s="37"/>
      <c r="B319" s="38"/>
      <c r="C319" s="218" t="s">
        <v>429</v>
      </c>
      <c r="D319" s="218" t="s">
        <v>128</v>
      </c>
      <c r="E319" s="219" t="s">
        <v>430</v>
      </c>
      <c r="F319" s="220" t="s">
        <v>431</v>
      </c>
      <c r="G319" s="221" t="s">
        <v>181</v>
      </c>
      <c r="H319" s="222">
        <v>86.912000000000006</v>
      </c>
      <c r="I319" s="223"/>
      <c r="J319" s="224">
        <f>ROUND(I319*H319,2)</f>
        <v>0</v>
      </c>
      <c r="K319" s="225"/>
      <c r="L319" s="43"/>
      <c r="M319" s="226" t="s">
        <v>1</v>
      </c>
      <c r="N319" s="227" t="s">
        <v>46</v>
      </c>
      <c r="O319" s="90"/>
      <c r="P319" s="228">
        <f>O319*H319</f>
        <v>0</v>
      </c>
      <c r="Q319" s="228">
        <v>1.9967999999999999</v>
      </c>
      <c r="R319" s="228">
        <f>Q319*H319</f>
        <v>173.5458816</v>
      </c>
      <c r="S319" s="228">
        <v>0</v>
      </c>
      <c r="T319" s="229">
        <f>S319*H319</f>
        <v>0</v>
      </c>
      <c r="U319" s="37"/>
      <c r="V319" s="37"/>
      <c r="W319" s="37"/>
      <c r="X319" s="37"/>
      <c r="Y319" s="37"/>
      <c r="Z319" s="37"/>
      <c r="AA319" s="37"/>
      <c r="AB319" s="37"/>
      <c r="AC319" s="37"/>
      <c r="AD319" s="37"/>
      <c r="AE319" s="37"/>
      <c r="AR319" s="230" t="s">
        <v>132</v>
      </c>
      <c r="AT319" s="230" t="s">
        <v>128</v>
      </c>
      <c r="AU319" s="230" t="s">
        <v>91</v>
      </c>
      <c r="AY319" s="16" t="s">
        <v>126</v>
      </c>
      <c r="BE319" s="231">
        <f>IF(N319="základní",J319,0)</f>
        <v>0</v>
      </c>
      <c r="BF319" s="231">
        <f>IF(N319="snížená",J319,0)</f>
        <v>0</v>
      </c>
      <c r="BG319" s="231">
        <f>IF(N319="zákl. přenesená",J319,0)</f>
        <v>0</v>
      </c>
      <c r="BH319" s="231">
        <f>IF(N319="sníž. přenesená",J319,0)</f>
        <v>0</v>
      </c>
      <c r="BI319" s="231">
        <f>IF(N319="nulová",J319,0)</f>
        <v>0</v>
      </c>
      <c r="BJ319" s="16" t="s">
        <v>89</v>
      </c>
      <c r="BK319" s="231">
        <f>ROUND(I319*H319,2)</f>
        <v>0</v>
      </c>
      <c r="BL319" s="16" t="s">
        <v>132</v>
      </c>
      <c r="BM319" s="230" t="s">
        <v>432</v>
      </c>
    </row>
    <row r="320" s="2" customFormat="1">
      <c r="A320" s="37"/>
      <c r="B320" s="38"/>
      <c r="C320" s="39"/>
      <c r="D320" s="232" t="s">
        <v>134</v>
      </c>
      <c r="E320" s="39"/>
      <c r="F320" s="233" t="s">
        <v>433</v>
      </c>
      <c r="G320" s="39"/>
      <c r="H320" s="39"/>
      <c r="I320" s="234"/>
      <c r="J320" s="39"/>
      <c r="K320" s="39"/>
      <c r="L320" s="43"/>
      <c r="M320" s="235"/>
      <c r="N320" s="236"/>
      <c r="O320" s="90"/>
      <c r="P320" s="90"/>
      <c r="Q320" s="90"/>
      <c r="R320" s="90"/>
      <c r="S320" s="90"/>
      <c r="T320" s="91"/>
      <c r="U320" s="37"/>
      <c r="V320" s="37"/>
      <c r="W320" s="37"/>
      <c r="X320" s="37"/>
      <c r="Y320" s="37"/>
      <c r="Z320" s="37"/>
      <c r="AA320" s="37"/>
      <c r="AB320" s="37"/>
      <c r="AC320" s="37"/>
      <c r="AD320" s="37"/>
      <c r="AE320" s="37"/>
      <c r="AT320" s="16" t="s">
        <v>134</v>
      </c>
      <c r="AU320" s="16" t="s">
        <v>91</v>
      </c>
    </row>
    <row r="321" s="2" customFormat="1">
      <c r="A321" s="37"/>
      <c r="B321" s="38"/>
      <c r="C321" s="39"/>
      <c r="D321" s="237" t="s">
        <v>136</v>
      </c>
      <c r="E321" s="39"/>
      <c r="F321" s="238" t="s">
        <v>434</v>
      </c>
      <c r="G321" s="39"/>
      <c r="H321" s="39"/>
      <c r="I321" s="234"/>
      <c r="J321" s="39"/>
      <c r="K321" s="39"/>
      <c r="L321" s="43"/>
      <c r="M321" s="235"/>
      <c r="N321" s="236"/>
      <c r="O321" s="90"/>
      <c r="P321" s="90"/>
      <c r="Q321" s="90"/>
      <c r="R321" s="90"/>
      <c r="S321" s="90"/>
      <c r="T321" s="91"/>
      <c r="U321" s="37"/>
      <c r="V321" s="37"/>
      <c r="W321" s="37"/>
      <c r="X321" s="37"/>
      <c r="Y321" s="37"/>
      <c r="Z321" s="37"/>
      <c r="AA321" s="37"/>
      <c r="AB321" s="37"/>
      <c r="AC321" s="37"/>
      <c r="AD321" s="37"/>
      <c r="AE321" s="37"/>
      <c r="AT321" s="16" t="s">
        <v>136</v>
      </c>
      <c r="AU321" s="16" t="s">
        <v>91</v>
      </c>
    </row>
    <row r="322" s="2" customFormat="1">
      <c r="A322" s="37"/>
      <c r="B322" s="38"/>
      <c r="C322" s="39"/>
      <c r="D322" s="232" t="s">
        <v>157</v>
      </c>
      <c r="E322" s="39"/>
      <c r="F322" s="250" t="s">
        <v>435</v>
      </c>
      <c r="G322" s="39"/>
      <c r="H322" s="39"/>
      <c r="I322" s="234"/>
      <c r="J322" s="39"/>
      <c r="K322" s="39"/>
      <c r="L322" s="43"/>
      <c r="M322" s="235"/>
      <c r="N322" s="236"/>
      <c r="O322" s="90"/>
      <c r="P322" s="90"/>
      <c r="Q322" s="90"/>
      <c r="R322" s="90"/>
      <c r="S322" s="90"/>
      <c r="T322" s="91"/>
      <c r="U322" s="37"/>
      <c r="V322" s="37"/>
      <c r="W322" s="37"/>
      <c r="X322" s="37"/>
      <c r="Y322" s="37"/>
      <c r="Z322" s="37"/>
      <c r="AA322" s="37"/>
      <c r="AB322" s="37"/>
      <c r="AC322" s="37"/>
      <c r="AD322" s="37"/>
      <c r="AE322" s="37"/>
      <c r="AT322" s="16" t="s">
        <v>157</v>
      </c>
      <c r="AU322" s="16" t="s">
        <v>91</v>
      </c>
    </row>
    <row r="323" s="13" customFormat="1">
      <c r="A323" s="13"/>
      <c r="B323" s="239"/>
      <c r="C323" s="240"/>
      <c r="D323" s="232" t="s">
        <v>138</v>
      </c>
      <c r="E323" s="241" t="s">
        <v>1</v>
      </c>
      <c r="F323" s="242" t="s">
        <v>436</v>
      </c>
      <c r="G323" s="240"/>
      <c r="H323" s="243">
        <v>36.75</v>
      </c>
      <c r="I323" s="244"/>
      <c r="J323" s="240"/>
      <c r="K323" s="240"/>
      <c r="L323" s="245"/>
      <c r="M323" s="246"/>
      <c r="N323" s="247"/>
      <c r="O323" s="247"/>
      <c r="P323" s="247"/>
      <c r="Q323" s="247"/>
      <c r="R323" s="247"/>
      <c r="S323" s="247"/>
      <c r="T323" s="248"/>
      <c r="U323" s="13"/>
      <c r="V323" s="13"/>
      <c r="W323" s="13"/>
      <c r="X323" s="13"/>
      <c r="Y323" s="13"/>
      <c r="Z323" s="13"/>
      <c r="AA323" s="13"/>
      <c r="AB323" s="13"/>
      <c r="AC323" s="13"/>
      <c r="AD323" s="13"/>
      <c r="AE323" s="13"/>
      <c r="AT323" s="249" t="s">
        <v>138</v>
      </c>
      <c r="AU323" s="249" t="s">
        <v>91</v>
      </c>
      <c r="AV323" s="13" t="s">
        <v>91</v>
      </c>
      <c r="AW323" s="13" t="s">
        <v>36</v>
      </c>
      <c r="AX323" s="13" t="s">
        <v>81</v>
      </c>
      <c r="AY323" s="249" t="s">
        <v>126</v>
      </c>
    </row>
    <row r="324" s="13" customFormat="1">
      <c r="A324" s="13"/>
      <c r="B324" s="239"/>
      <c r="C324" s="240"/>
      <c r="D324" s="232" t="s">
        <v>138</v>
      </c>
      <c r="E324" s="241" t="s">
        <v>1</v>
      </c>
      <c r="F324" s="242" t="s">
        <v>437</v>
      </c>
      <c r="G324" s="240"/>
      <c r="H324" s="243">
        <v>25.111999999999998</v>
      </c>
      <c r="I324" s="244"/>
      <c r="J324" s="240"/>
      <c r="K324" s="240"/>
      <c r="L324" s="245"/>
      <c r="M324" s="246"/>
      <c r="N324" s="247"/>
      <c r="O324" s="247"/>
      <c r="P324" s="247"/>
      <c r="Q324" s="247"/>
      <c r="R324" s="247"/>
      <c r="S324" s="247"/>
      <c r="T324" s="248"/>
      <c r="U324" s="13"/>
      <c r="V324" s="13"/>
      <c r="W324" s="13"/>
      <c r="X324" s="13"/>
      <c r="Y324" s="13"/>
      <c r="Z324" s="13"/>
      <c r="AA324" s="13"/>
      <c r="AB324" s="13"/>
      <c r="AC324" s="13"/>
      <c r="AD324" s="13"/>
      <c r="AE324" s="13"/>
      <c r="AT324" s="249" t="s">
        <v>138</v>
      </c>
      <c r="AU324" s="249" t="s">
        <v>91</v>
      </c>
      <c r="AV324" s="13" t="s">
        <v>91</v>
      </c>
      <c r="AW324" s="13" t="s">
        <v>36</v>
      </c>
      <c r="AX324" s="13" t="s">
        <v>81</v>
      </c>
      <c r="AY324" s="249" t="s">
        <v>126</v>
      </c>
    </row>
    <row r="325" s="13" customFormat="1">
      <c r="A325" s="13"/>
      <c r="B325" s="239"/>
      <c r="C325" s="240"/>
      <c r="D325" s="232" t="s">
        <v>138</v>
      </c>
      <c r="E325" s="241" t="s">
        <v>1</v>
      </c>
      <c r="F325" s="242" t="s">
        <v>438</v>
      </c>
      <c r="G325" s="240"/>
      <c r="H325" s="243">
        <v>25.050000000000001</v>
      </c>
      <c r="I325" s="244"/>
      <c r="J325" s="240"/>
      <c r="K325" s="240"/>
      <c r="L325" s="245"/>
      <c r="M325" s="246"/>
      <c r="N325" s="247"/>
      <c r="O325" s="247"/>
      <c r="P325" s="247"/>
      <c r="Q325" s="247"/>
      <c r="R325" s="247"/>
      <c r="S325" s="247"/>
      <c r="T325" s="248"/>
      <c r="U325" s="13"/>
      <c r="V325" s="13"/>
      <c r="W325" s="13"/>
      <c r="X325" s="13"/>
      <c r="Y325" s="13"/>
      <c r="Z325" s="13"/>
      <c r="AA325" s="13"/>
      <c r="AB325" s="13"/>
      <c r="AC325" s="13"/>
      <c r="AD325" s="13"/>
      <c r="AE325" s="13"/>
      <c r="AT325" s="249" t="s">
        <v>138</v>
      </c>
      <c r="AU325" s="249" t="s">
        <v>91</v>
      </c>
      <c r="AV325" s="13" t="s">
        <v>91</v>
      </c>
      <c r="AW325" s="13" t="s">
        <v>36</v>
      </c>
      <c r="AX325" s="13" t="s">
        <v>81</v>
      </c>
      <c r="AY325" s="249" t="s">
        <v>126</v>
      </c>
    </row>
    <row r="326" s="14" customFormat="1">
      <c r="A326" s="14"/>
      <c r="B326" s="251"/>
      <c r="C326" s="252"/>
      <c r="D326" s="232" t="s">
        <v>138</v>
      </c>
      <c r="E326" s="253" t="s">
        <v>1</v>
      </c>
      <c r="F326" s="254" t="s">
        <v>196</v>
      </c>
      <c r="G326" s="252"/>
      <c r="H326" s="255">
        <v>86.911999999999992</v>
      </c>
      <c r="I326" s="256"/>
      <c r="J326" s="252"/>
      <c r="K326" s="252"/>
      <c r="L326" s="257"/>
      <c r="M326" s="258"/>
      <c r="N326" s="259"/>
      <c r="O326" s="259"/>
      <c r="P326" s="259"/>
      <c r="Q326" s="259"/>
      <c r="R326" s="259"/>
      <c r="S326" s="259"/>
      <c r="T326" s="260"/>
      <c r="U326" s="14"/>
      <c r="V326" s="14"/>
      <c r="W326" s="14"/>
      <c r="X326" s="14"/>
      <c r="Y326" s="14"/>
      <c r="Z326" s="14"/>
      <c r="AA326" s="14"/>
      <c r="AB326" s="14"/>
      <c r="AC326" s="14"/>
      <c r="AD326" s="14"/>
      <c r="AE326" s="14"/>
      <c r="AT326" s="261" t="s">
        <v>138</v>
      </c>
      <c r="AU326" s="261" t="s">
        <v>91</v>
      </c>
      <c r="AV326" s="14" t="s">
        <v>132</v>
      </c>
      <c r="AW326" s="14" t="s">
        <v>36</v>
      </c>
      <c r="AX326" s="14" t="s">
        <v>89</v>
      </c>
      <c r="AY326" s="261" t="s">
        <v>126</v>
      </c>
    </row>
    <row r="327" s="2" customFormat="1" ht="16.5" customHeight="1">
      <c r="A327" s="37"/>
      <c r="B327" s="38"/>
      <c r="C327" s="218" t="s">
        <v>439</v>
      </c>
      <c r="D327" s="218" t="s">
        <v>128</v>
      </c>
      <c r="E327" s="219" t="s">
        <v>440</v>
      </c>
      <c r="F327" s="220" t="s">
        <v>441</v>
      </c>
      <c r="G327" s="221" t="s">
        <v>131</v>
      </c>
      <c r="H327" s="222">
        <v>62.805</v>
      </c>
      <c r="I327" s="223"/>
      <c r="J327" s="224">
        <f>ROUND(I327*H327,2)</f>
        <v>0</v>
      </c>
      <c r="K327" s="225"/>
      <c r="L327" s="43"/>
      <c r="M327" s="226" t="s">
        <v>1</v>
      </c>
      <c r="N327" s="227" t="s">
        <v>46</v>
      </c>
      <c r="O327" s="90"/>
      <c r="P327" s="228">
        <f>O327*H327</f>
        <v>0</v>
      </c>
      <c r="Q327" s="228">
        <v>0</v>
      </c>
      <c r="R327" s="228">
        <f>Q327*H327</f>
        <v>0</v>
      </c>
      <c r="S327" s="228">
        <v>0</v>
      </c>
      <c r="T327" s="229">
        <f>S327*H327</f>
        <v>0</v>
      </c>
      <c r="U327" s="37"/>
      <c r="V327" s="37"/>
      <c r="W327" s="37"/>
      <c r="X327" s="37"/>
      <c r="Y327" s="37"/>
      <c r="Z327" s="37"/>
      <c r="AA327" s="37"/>
      <c r="AB327" s="37"/>
      <c r="AC327" s="37"/>
      <c r="AD327" s="37"/>
      <c r="AE327" s="37"/>
      <c r="AR327" s="230" t="s">
        <v>132</v>
      </c>
      <c r="AT327" s="230" t="s">
        <v>128</v>
      </c>
      <c r="AU327" s="230" t="s">
        <v>91</v>
      </c>
      <c r="AY327" s="16" t="s">
        <v>126</v>
      </c>
      <c r="BE327" s="231">
        <f>IF(N327="základní",J327,0)</f>
        <v>0</v>
      </c>
      <c r="BF327" s="231">
        <f>IF(N327="snížená",J327,0)</f>
        <v>0</v>
      </c>
      <c r="BG327" s="231">
        <f>IF(N327="zákl. přenesená",J327,0)</f>
        <v>0</v>
      </c>
      <c r="BH327" s="231">
        <f>IF(N327="sníž. přenesená",J327,0)</f>
        <v>0</v>
      </c>
      <c r="BI327" s="231">
        <f>IF(N327="nulová",J327,0)</f>
        <v>0</v>
      </c>
      <c r="BJ327" s="16" t="s">
        <v>89</v>
      </c>
      <c r="BK327" s="231">
        <f>ROUND(I327*H327,2)</f>
        <v>0</v>
      </c>
      <c r="BL327" s="16" t="s">
        <v>132</v>
      </c>
      <c r="BM327" s="230" t="s">
        <v>442</v>
      </c>
    </row>
    <row r="328" s="2" customFormat="1">
      <c r="A328" s="37"/>
      <c r="B328" s="38"/>
      <c r="C328" s="39"/>
      <c r="D328" s="232" t="s">
        <v>134</v>
      </c>
      <c r="E328" s="39"/>
      <c r="F328" s="233" t="s">
        <v>443</v>
      </c>
      <c r="G328" s="39"/>
      <c r="H328" s="39"/>
      <c r="I328" s="234"/>
      <c r="J328" s="39"/>
      <c r="K328" s="39"/>
      <c r="L328" s="43"/>
      <c r="M328" s="235"/>
      <c r="N328" s="236"/>
      <c r="O328" s="90"/>
      <c r="P328" s="90"/>
      <c r="Q328" s="90"/>
      <c r="R328" s="90"/>
      <c r="S328" s="90"/>
      <c r="T328" s="91"/>
      <c r="U328" s="37"/>
      <c r="V328" s="37"/>
      <c r="W328" s="37"/>
      <c r="X328" s="37"/>
      <c r="Y328" s="37"/>
      <c r="Z328" s="37"/>
      <c r="AA328" s="37"/>
      <c r="AB328" s="37"/>
      <c r="AC328" s="37"/>
      <c r="AD328" s="37"/>
      <c r="AE328" s="37"/>
      <c r="AT328" s="16" t="s">
        <v>134</v>
      </c>
      <c r="AU328" s="16" t="s">
        <v>91</v>
      </c>
    </row>
    <row r="329" s="2" customFormat="1">
      <c r="A329" s="37"/>
      <c r="B329" s="38"/>
      <c r="C329" s="39"/>
      <c r="D329" s="237" t="s">
        <v>136</v>
      </c>
      <c r="E329" s="39"/>
      <c r="F329" s="238" t="s">
        <v>444</v>
      </c>
      <c r="G329" s="39"/>
      <c r="H329" s="39"/>
      <c r="I329" s="234"/>
      <c r="J329" s="39"/>
      <c r="K329" s="39"/>
      <c r="L329" s="43"/>
      <c r="M329" s="235"/>
      <c r="N329" s="236"/>
      <c r="O329" s="90"/>
      <c r="P329" s="90"/>
      <c r="Q329" s="90"/>
      <c r="R329" s="90"/>
      <c r="S329" s="90"/>
      <c r="T329" s="91"/>
      <c r="U329" s="37"/>
      <c r="V329" s="37"/>
      <c r="W329" s="37"/>
      <c r="X329" s="37"/>
      <c r="Y329" s="37"/>
      <c r="Z329" s="37"/>
      <c r="AA329" s="37"/>
      <c r="AB329" s="37"/>
      <c r="AC329" s="37"/>
      <c r="AD329" s="37"/>
      <c r="AE329" s="37"/>
      <c r="AT329" s="16" t="s">
        <v>136</v>
      </c>
      <c r="AU329" s="16" t="s">
        <v>91</v>
      </c>
    </row>
    <row r="330" s="13" customFormat="1">
      <c r="A330" s="13"/>
      <c r="B330" s="239"/>
      <c r="C330" s="240"/>
      <c r="D330" s="232" t="s">
        <v>138</v>
      </c>
      <c r="E330" s="241" t="s">
        <v>1</v>
      </c>
      <c r="F330" s="242" t="s">
        <v>445</v>
      </c>
      <c r="G330" s="240"/>
      <c r="H330" s="243">
        <v>31.754999999999999</v>
      </c>
      <c r="I330" s="244"/>
      <c r="J330" s="240"/>
      <c r="K330" s="240"/>
      <c r="L330" s="245"/>
      <c r="M330" s="246"/>
      <c r="N330" s="247"/>
      <c r="O330" s="247"/>
      <c r="P330" s="247"/>
      <c r="Q330" s="247"/>
      <c r="R330" s="247"/>
      <c r="S330" s="247"/>
      <c r="T330" s="248"/>
      <c r="U330" s="13"/>
      <c r="V330" s="13"/>
      <c r="W330" s="13"/>
      <c r="X330" s="13"/>
      <c r="Y330" s="13"/>
      <c r="Z330" s="13"/>
      <c r="AA330" s="13"/>
      <c r="AB330" s="13"/>
      <c r="AC330" s="13"/>
      <c r="AD330" s="13"/>
      <c r="AE330" s="13"/>
      <c r="AT330" s="249" t="s">
        <v>138</v>
      </c>
      <c r="AU330" s="249" t="s">
        <v>91</v>
      </c>
      <c r="AV330" s="13" t="s">
        <v>91</v>
      </c>
      <c r="AW330" s="13" t="s">
        <v>36</v>
      </c>
      <c r="AX330" s="13" t="s">
        <v>81</v>
      </c>
      <c r="AY330" s="249" t="s">
        <v>126</v>
      </c>
    </row>
    <row r="331" s="13" customFormat="1">
      <c r="A331" s="13"/>
      <c r="B331" s="239"/>
      <c r="C331" s="240"/>
      <c r="D331" s="232" t="s">
        <v>138</v>
      </c>
      <c r="E331" s="241" t="s">
        <v>1</v>
      </c>
      <c r="F331" s="242" t="s">
        <v>446</v>
      </c>
      <c r="G331" s="240"/>
      <c r="H331" s="243">
        <v>31.050000000000001</v>
      </c>
      <c r="I331" s="244"/>
      <c r="J331" s="240"/>
      <c r="K331" s="240"/>
      <c r="L331" s="245"/>
      <c r="M331" s="246"/>
      <c r="N331" s="247"/>
      <c r="O331" s="247"/>
      <c r="P331" s="247"/>
      <c r="Q331" s="247"/>
      <c r="R331" s="247"/>
      <c r="S331" s="247"/>
      <c r="T331" s="248"/>
      <c r="U331" s="13"/>
      <c r="V331" s="13"/>
      <c r="W331" s="13"/>
      <c r="X331" s="13"/>
      <c r="Y331" s="13"/>
      <c r="Z331" s="13"/>
      <c r="AA331" s="13"/>
      <c r="AB331" s="13"/>
      <c r="AC331" s="13"/>
      <c r="AD331" s="13"/>
      <c r="AE331" s="13"/>
      <c r="AT331" s="249" t="s">
        <v>138</v>
      </c>
      <c r="AU331" s="249" t="s">
        <v>91</v>
      </c>
      <c r="AV331" s="13" t="s">
        <v>91</v>
      </c>
      <c r="AW331" s="13" t="s">
        <v>36</v>
      </c>
      <c r="AX331" s="13" t="s">
        <v>81</v>
      </c>
      <c r="AY331" s="249" t="s">
        <v>126</v>
      </c>
    </row>
    <row r="332" s="14" customFormat="1">
      <c r="A332" s="14"/>
      <c r="B332" s="251"/>
      <c r="C332" s="252"/>
      <c r="D332" s="232" t="s">
        <v>138</v>
      </c>
      <c r="E332" s="253" t="s">
        <v>1</v>
      </c>
      <c r="F332" s="254" t="s">
        <v>196</v>
      </c>
      <c r="G332" s="252"/>
      <c r="H332" s="255">
        <v>62.805</v>
      </c>
      <c r="I332" s="256"/>
      <c r="J332" s="252"/>
      <c r="K332" s="252"/>
      <c r="L332" s="257"/>
      <c r="M332" s="258"/>
      <c r="N332" s="259"/>
      <c r="O332" s="259"/>
      <c r="P332" s="259"/>
      <c r="Q332" s="259"/>
      <c r="R332" s="259"/>
      <c r="S332" s="259"/>
      <c r="T332" s="260"/>
      <c r="U332" s="14"/>
      <c r="V332" s="14"/>
      <c r="W332" s="14"/>
      <c r="X332" s="14"/>
      <c r="Y332" s="14"/>
      <c r="Z332" s="14"/>
      <c r="AA332" s="14"/>
      <c r="AB332" s="14"/>
      <c r="AC332" s="14"/>
      <c r="AD332" s="14"/>
      <c r="AE332" s="14"/>
      <c r="AT332" s="261" t="s">
        <v>138</v>
      </c>
      <c r="AU332" s="261" t="s">
        <v>91</v>
      </c>
      <c r="AV332" s="14" t="s">
        <v>132</v>
      </c>
      <c r="AW332" s="14" t="s">
        <v>36</v>
      </c>
      <c r="AX332" s="14" t="s">
        <v>89</v>
      </c>
      <c r="AY332" s="261" t="s">
        <v>126</v>
      </c>
    </row>
    <row r="333" s="2" customFormat="1" ht="16.5" customHeight="1">
      <c r="A333" s="37"/>
      <c r="B333" s="38"/>
      <c r="C333" s="218" t="s">
        <v>447</v>
      </c>
      <c r="D333" s="218" t="s">
        <v>128</v>
      </c>
      <c r="E333" s="219" t="s">
        <v>448</v>
      </c>
      <c r="F333" s="220" t="s">
        <v>449</v>
      </c>
      <c r="G333" s="221" t="s">
        <v>181</v>
      </c>
      <c r="H333" s="222">
        <v>25.981000000000002</v>
      </c>
      <c r="I333" s="223"/>
      <c r="J333" s="224">
        <f>ROUND(I333*H333,2)</f>
        <v>0</v>
      </c>
      <c r="K333" s="225"/>
      <c r="L333" s="43"/>
      <c r="M333" s="226" t="s">
        <v>1</v>
      </c>
      <c r="N333" s="227" t="s">
        <v>46</v>
      </c>
      <c r="O333" s="90"/>
      <c r="P333" s="228">
        <f>O333*H333</f>
        <v>0</v>
      </c>
      <c r="Q333" s="228">
        <v>2.052</v>
      </c>
      <c r="R333" s="228">
        <f>Q333*H333</f>
        <v>53.313012000000008</v>
      </c>
      <c r="S333" s="228">
        <v>0</v>
      </c>
      <c r="T333" s="229">
        <f>S333*H333</f>
        <v>0</v>
      </c>
      <c r="U333" s="37"/>
      <c r="V333" s="37"/>
      <c r="W333" s="37"/>
      <c r="X333" s="37"/>
      <c r="Y333" s="37"/>
      <c r="Z333" s="37"/>
      <c r="AA333" s="37"/>
      <c r="AB333" s="37"/>
      <c r="AC333" s="37"/>
      <c r="AD333" s="37"/>
      <c r="AE333" s="37"/>
      <c r="AR333" s="230" t="s">
        <v>132</v>
      </c>
      <c r="AT333" s="230" t="s">
        <v>128</v>
      </c>
      <c r="AU333" s="230" t="s">
        <v>91</v>
      </c>
      <c r="AY333" s="16" t="s">
        <v>126</v>
      </c>
      <c r="BE333" s="231">
        <f>IF(N333="základní",J333,0)</f>
        <v>0</v>
      </c>
      <c r="BF333" s="231">
        <f>IF(N333="snížená",J333,0)</f>
        <v>0</v>
      </c>
      <c r="BG333" s="231">
        <f>IF(N333="zákl. přenesená",J333,0)</f>
        <v>0</v>
      </c>
      <c r="BH333" s="231">
        <f>IF(N333="sníž. přenesená",J333,0)</f>
        <v>0</v>
      </c>
      <c r="BI333" s="231">
        <f>IF(N333="nulová",J333,0)</f>
        <v>0</v>
      </c>
      <c r="BJ333" s="16" t="s">
        <v>89</v>
      </c>
      <c r="BK333" s="231">
        <f>ROUND(I333*H333,2)</f>
        <v>0</v>
      </c>
      <c r="BL333" s="16" t="s">
        <v>132</v>
      </c>
      <c r="BM333" s="230" t="s">
        <v>450</v>
      </c>
    </row>
    <row r="334" s="2" customFormat="1">
      <c r="A334" s="37"/>
      <c r="B334" s="38"/>
      <c r="C334" s="39"/>
      <c r="D334" s="232" t="s">
        <v>134</v>
      </c>
      <c r="E334" s="39"/>
      <c r="F334" s="233" t="s">
        <v>451</v>
      </c>
      <c r="G334" s="39"/>
      <c r="H334" s="39"/>
      <c r="I334" s="234"/>
      <c r="J334" s="39"/>
      <c r="K334" s="39"/>
      <c r="L334" s="43"/>
      <c r="M334" s="235"/>
      <c r="N334" s="236"/>
      <c r="O334" s="90"/>
      <c r="P334" s="90"/>
      <c r="Q334" s="90"/>
      <c r="R334" s="90"/>
      <c r="S334" s="90"/>
      <c r="T334" s="91"/>
      <c r="U334" s="37"/>
      <c r="V334" s="37"/>
      <c r="W334" s="37"/>
      <c r="X334" s="37"/>
      <c r="Y334" s="37"/>
      <c r="Z334" s="37"/>
      <c r="AA334" s="37"/>
      <c r="AB334" s="37"/>
      <c r="AC334" s="37"/>
      <c r="AD334" s="37"/>
      <c r="AE334" s="37"/>
      <c r="AT334" s="16" t="s">
        <v>134</v>
      </c>
      <c r="AU334" s="16" t="s">
        <v>91</v>
      </c>
    </row>
    <row r="335" s="2" customFormat="1">
      <c r="A335" s="37"/>
      <c r="B335" s="38"/>
      <c r="C335" s="39"/>
      <c r="D335" s="232" t="s">
        <v>157</v>
      </c>
      <c r="E335" s="39"/>
      <c r="F335" s="250" t="s">
        <v>452</v>
      </c>
      <c r="G335" s="39"/>
      <c r="H335" s="39"/>
      <c r="I335" s="234"/>
      <c r="J335" s="39"/>
      <c r="K335" s="39"/>
      <c r="L335" s="43"/>
      <c r="M335" s="235"/>
      <c r="N335" s="236"/>
      <c r="O335" s="90"/>
      <c r="P335" s="90"/>
      <c r="Q335" s="90"/>
      <c r="R335" s="90"/>
      <c r="S335" s="90"/>
      <c r="T335" s="91"/>
      <c r="U335" s="37"/>
      <c r="V335" s="37"/>
      <c r="W335" s="37"/>
      <c r="X335" s="37"/>
      <c r="Y335" s="37"/>
      <c r="Z335" s="37"/>
      <c r="AA335" s="37"/>
      <c r="AB335" s="37"/>
      <c r="AC335" s="37"/>
      <c r="AD335" s="37"/>
      <c r="AE335" s="37"/>
      <c r="AT335" s="16" t="s">
        <v>157</v>
      </c>
      <c r="AU335" s="16" t="s">
        <v>91</v>
      </c>
    </row>
    <row r="336" s="13" customFormat="1">
      <c r="A336" s="13"/>
      <c r="B336" s="239"/>
      <c r="C336" s="240"/>
      <c r="D336" s="232" t="s">
        <v>138</v>
      </c>
      <c r="E336" s="241" t="s">
        <v>1</v>
      </c>
      <c r="F336" s="242" t="s">
        <v>453</v>
      </c>
      <c r="G336" s="240"/>
      <c r="H336" s="243">
        <v>25.981000000000002</v>
      </c>
      <c r="I336" s="244"/>
      <c r="J336" s="240"/>
      <c r="K336" s="240"/>
      <c r="L336" s="245"/>
      <c r="M336" s="246"/>
      <c r="N336" s="247"/>
      <c r="O336" s="247"/>
      <c r="P336" s="247"/>
      <c r="Q336" s="247"/>
      <c r="R336" s="247"/>
      <c r="S336" s="247"/>
      <c r="T336" s="248"/>
      <c r="U336" s="13"/>
      <c r="V336" s="13"/>
      <c r="W336" s="13"/>
      <c r="X336" s="13"/>
      <c r="Y336" s="13"/>
      <c r="Z336" s="13"/>
      <c r="AA336" s="13"/>
      <c r="AB336" s="13"/>
      <c r="AC336" s="13"/>
      <c r="AD336" s="13"/>
      <c r="AE336" s="13"/>
      <c r="AT336" s="249" t="s">
        <v>138</v>
      </c>
      <c r="AU336" s="249" t="s">
        <v>91</v>
      </c>
      <c r="AV336" s="13" t="s">
        <v>91</v>
      </c>
      <c r="AW336" s="13" t="s">
        <v>36</v>
      </c>
      <c r="AX336" s="13" t="s">
        <v>89</v>
      </c>
      <c r="AY336" s="249" t="s">
        <v>126</v>
      </c>
    </row>
    <row r="337" s="2" customFormat="1" ht="16.5" customHeight="1">
      <c r="A337" s="37"/>
      <c r="B337" s="38"/>
      <c r="C337" s="218" t="s">
        <v>454</v>
      </c>
      <c r="D337" s="218" t="s">
        <v>128</v>
      </c>
      <c r="E337" s="219" t="s">
        <v>455</v>
      </c>
      <c r="F337" s="220" t="s">
        <v>456</v>
      </c>
      <c r="G337" s="221" t="s">
        <v>131</v>
      </c>
      <c r="H337" s="222">
        <v>115.72</v>
      </c>
      <c r="I337" s="223"/>
      <c r="J337" s="224">
        <f>ROUND(I337*H337,2)</f>
        <v>0</v>
      </c>
      <c r="K337" s="225"/>
      <c r="L337" s="43"/>
      <c r="M337" s="226" t="s">
        <v>1</v>
      </c>
      <c r="N337" s="227" t="s">
        <v>46</v>
      </c>
      <c r="O337" s="90"/>
      <c r="P337" s="228">
        <f>O337*H337</f>
        <v>0</v>
      </c>
      <c r="Q337" s="228">
        <v>0.00021000000000000001</v>
      </c>
      <c r="R337" s="228">
        <f>Q337*H337</f>
        <v>0.024301200000000002</v>
      </c>
      <c r="S337" s="228">
        <v>0</v>
      </c>
      <c r="T337" s="229">
        <f>S337*H337</f>
        <v>0</v>
      </c>
      <c r="U337" s="37"/>
      <c r="V337" s="37"/>
      <c r="W337" s="37"/>
      <c r="X337" s="37"/>
      <c r="Y337" s="37"/>
      <c r="Z337" s="37"/>
      <c r="AA337" s="37"/>
      <c r="AB337" s="37"/>
      <c r="AC337" s="37"/>
      <c r="AD337" s="37"/>
      <c r="AE337" s="37"/>
      <c r="AR337" s="230" t="s">
        <v>132</v>
      </c>
      <c r="AT337" s="230" t="s">
        <v>128</v>
      </c>
      <c r="AU337" s="230" t="s">
        <v>91</v>
      </c>
      <c r="AY337" s="16" t="s">
        <v>126</v>
      </c>
      <c r="BE337" s="231">
        <f>IF(N337="základní",J337,0)</f>
        <v>0</v>
      </c>
      <c r="BF337" s="231">
        <f>IF(N337="snížená",J337,0)</f>
        <v>0</v>
      </c>
      <c r="BG337" s="231">
        <f>IF(N337="zákl. přenesená",J337,0)</f>
        <v>0</v>
      </c>
      <c r="BH337" s="231">
        <f>IF(N337="sníž. přenesená",J337,0)</f>
        <v>0</v>
      </c>
      <c r="BI337" s="231">
        <f>IF(N337="nulová",J337,0)</f>
        <v>0</v>
      </c>
      <c r="BJ337" s="16" t="s">
        <v>89</v>
      </c>
      <c r="BK337" s="231">
        <f>ROUND(I337*H337,2)</f>
        <v>0</v>
      </c>
      <c r="BL337" s="16" t="s">
        <v>132</v>
      </c>
      <c r="BM337" s="230" t="s">
        <v>457</v>
      </c>
    </row>
    <row r="338" s="2" customFormat="1">
      <c r="A338" s="37"/>
      <c r="B338" s="38"/>
      <c r="C338" s="39"/>
      <c r="D338" s="232" t="s">
        <v>134</v>
      </c>
      <c r="E338" s="39"/>
      <c r="F338" s="233" t="s">
        <v>458</v>
      </c>
      <c r="G338" s="39"/>
      <c r="H338" s="39"/>
      <c r="I338" s="234"/>
      <c r="J338" s="39"/>
      <c r="K338" s="39"/>
      <c r="L338" s="43"/>
      <c r="M338" s="235"/>
      <c r="N338" s="236"/>
      <c r="O338" s="90"/>
      <c r="P338" s="90"/>
      <c r="Q338" s="90"/>
      <c r="R338" s="90"/>
      <c r="S338" s="90"/>
      <c r="T338" s="91"/>
      <c r="U338" s="37"/>
      <c r="V338" s="37"/>
      <c r="W338" s="37"/>
      <c r="X338" s="37"/>
      <c r="Y338" s="37"/>
      <c r="Z338" s="37"/>
      <c r="AA338" s="37"/>
      <c r="AB338" s="37"/>
      <c r="AC338" s="37"/>
      <c r="AD338" s="37"/>
      <c r="AE338" s="37"/>
      <c r="AT338" s="16" t="s">
        <v>134</v>
      </c>
      <c r="AU338" s="16" t="s">
        <v>91</v>
      </c>
    </row>
    <row r="339" s="2" customFormat="1">
      <c r="A339" s="37"/>
      <c r="B339" s="38"/>
      <c r="C339" s="39"/>
      <c r="D339" s="237" t="s">
        <v>136</v>
      </c>
      <c r="E339" s="39"/>
      <c r="F339" s="238" t="s">
        <v>459</v>
      </c>
      <c r="G339" s="39"/>
      <c r="H339" s="39"/>
      <c r="I339" s="234"/>
      <c r="J339" s="39"/>
      <c r="K339" s="39"/>
      <c r="L339" s="43"/>
      <c r="M339" s="235"/>
      <c r="N339" s="236"/>
      <c r="O339" s="90"/>
      <c r="P339" s="90"/>
      <c r="Q339" s="90"/>
      <c r="R339" s="90"/>
      <c r="S339" s="90"/>
      <c r="T339" s="91"/>
      <c r="U339" s="37"/>
      <c r="V339" s="37"/>
      <c r="W339" s="37"/>
      <c r="X339" s="37"/>
      <c r="Y339" s="37"/>
      <c r="Z339" s="37"/>
      <c r="AA339" s="37"/>
      <c r="AB339" s="37"/>
      <c r="AC339" s="37"/>
      <c r="AD339" s="37"/>
      <c r="AE339" s="37"/>
      <c r="AT339" s="16" t="s">
        <v>136</v>
      </c>
      <c r="AU339" s="16" t="s">
        <v>91</v>
      </c>
    </row>
    <row r="340" s="13" customFormat="1">
      <c r="A340" s="13"/>
      <c r="B340" s="239"/>
      <c r="C340" s="240"/>
      <c r="D340" s="232" t="s">
        <v>138</v>
      </c>
      <c r="E340" s="241" t="s">
        <v>1</v>
      </c>
      <c r="F340" s="242" t="s">
        <v>460</v>
      </c>
      <c r="G340" s="240"/>
      <c r="H340" s="243">
        <v>57.670000000000002</v>
      </c>
      <c r="I340" s="244"/>
      <c r="J340" s="240"/>
      <c r="K340" s="240"/>
      <c r="L340" s="245"/>
      <c r="M340" s="246"/>
      <c r="N340" s="247"/>
      <c r="O340" s="247"/>
      <c r="P340" s="247"/>
      <c r="Q340" s="247"/>
      <c r="R340" s="247"/>
      <c r="S340" s="247"/>
      <c r="T340" s="248"/>
      <c r="U340" s="13"/>
      <c r="V340" s="13"/>
      <c r="W340" s="13"/>
      <c r="X340" s="13"/>
      <c r="Y340" s="13"/>
      <c r="Z340" s="13"/>
      <c r="AA340" s="13"/>
      <c r="AB340" s="13"/>
      <c r="AC340" s="13"/>
      <c r="AD340" s="13"/>
      <c r="AE340" s="13"/>
      <c r="AT340" s="249" t="s">
        <v>138</v>
      </c>
      <c r="AU340" s="249" t="s">
        <v>91</v>
      </c>
      <c r="AV340" s="13" t="s">
        <v>91</v>
      </c>
      <c r="AW340" s="13" t="s">
        <v>36</v>
      </c>
      <c r="AX340" s="13" t="s">
        <v>81</v>
      </c>
      <c r="AY340" s="249" t="s">
        <v>126</v>
      </c>
    </row>
    <row r="341" s="13" customFormat="1">
      <c r="A341" s="13"/>
      <c r="B341" s="239"/>
      <c r="C341" s="240"/>
      <c r="D341" s="232" t="s">
        <v>138</v>
      </c>
      <c r="E341" s="241" t="s">
        <v>1</v>
      </c>
      <c r="F341" s="242" t="s">
        <v>461</v>
      </c>
      <c r="G341" s="240"/>
      <c r="H341" s="243">
        <v>58.049999999999997</v>
      </c>
      <c r="I341" s="244"/>
      <c r="J341" s="240"/>
      <c r="K341" s="240"/>
      <c r="L341" s="245"/>
      <c r="M341" s="246"/>
      <c r="N341" s="247"/>
      <c r="O341" s="247"/>
      <c r="P341" s="247"/>
      <c r="Q341" s="247"/>
      <c r="R341" s="247"/>
      <c r="S341" s="247"/>
      <c r="T341" s="248"/>
      <c r="U341" s="13"/>
      <c r="V341" s="13"/>
      <c r="W341" s="13"/>
      <c r="X341" s="13"/>
      <c r="Y341" s="13"/>
      <c r="Z341" s="13"/>
      <c r="AA341" s="13"/>
      <c r="AB341" s="13"/>
      <c r="AC341" s="13"/>
      <c r="AD341" s="13"/>
      <c r="AE341" s="13"/>
      <c r="AT341" s="249" t="s">
        <v>138</v>
      </c>
      <c r="AU341" s="249" t="s">
        <v>91</v>
      </c>
      <c r="AV341" s="13" t="s">
        <v>91</v>
      </c>
      <c r="AW341" s="13" t="s">
        <v>36</v>
      </c>
      <c r="AX341" s="13" t="s">
        <v>81</v>
      </c>
      <c r="AY341" s="249" t="s">
        <v>126</v>
      </c>
    </row>
    <row r="342" s="14" customFormat="1">
      <c r="A342" s="14"/>
      <c r="B342" s="251"/>
      <c r="C342" s="252"/>
      <c r="D342" s="232" t="s">
        <v>138</v>
      </c>
      <c r="E342" s="253" t="s">
        <v>1</v>
      </c>
      <c r="F342" s="254" t="s">
        <v>196</v>
      </c>
      <c r="G342" s="252"/>
      <c r="H342" s="255">
        <v>115.72</v>
      </c>
      <c r="I342" s="256"/>
      <c r="J342" s="252"/>
      <c r="K342" s="252"/>
      <c r="L342" s="257"/>
      <c r="M342" s="258"/>
      <c r="N342" s="259"/>
      <c r="O342" s="259"/>
      <c r="P342" s="259"/>
      <c r="Q342" s="259"/>
      <c r="R342" s="259"/>
      <c r="S342" s="259"/>
      <c r="T342" s="260"/>
      <c r="U342" s="14"/>
      <c r="V342" s="14"/>
      <c r="W342" s="14"/>
      <c r="X342" s="14"/>
      <c r="Y342" s="14"/>
      <c r="Z342" s="14"/>
      <c r="AA342" s="14"/>
      <c r="AB342" s="14"/>
      <c r="AC342" s="14"/>
      <c r="AD342" s="14"/>
      <c r="AE342" s="14"/>
      <c r="AT342" s="261" t="s">
        <v>138</v>
      </c>
      <c r="AU342" s="261" t="s">
        <v>91</v>
      </c>
      <c r="AV342" s="14" t="s">
        <v>132</v>
      </c>
      <c r="AW342" s="14" t="s">
        <v>36</v>
      </c>
      <c r="AX342" s="14" t="s">
        <v>89</v>
      </c>
      <c r="AY342" s="261" t="s">
        <v>126</v>
      </c>
    </row>
    <row r="343" s="2" customFormat="1" ht="16.5" customHeight="1">
      <c r="A343" s="37"/>
      <c r="B343" s="38"/>
      <c r="C343" s="262" t="s">
        <v>462</v>
      </c>
      <c r="D343" s="262" t="s">
        <v>285</v>
      </c>
      <c r="E343" s="263" t="s">
        <v>463</v>
      </c>
      <c r="F343" s="264" t="s">
        <v>464</v>
      </c>
      <c r="G343" s="265" t="s">
        <v>131</v>
      </c>
      <c r="H343" s="266">
        <v>124.97799999999999</v>
      </c>
      <c r="I343" s="267"/>
      <c r="J343" s="268">
        <f>ROUND(I343*H343,2)</f>
        <v>0</v>
      </c>
      <c r="K343" s="269"/>
      <c r="L343" s="270"/>
      <c r="M343" s="271" t="s">
        <v>1</v>
      </c>
      <c r="N343" s="272" t="s">
        <v>46</v>
      </c>
      <c r="O343" s="90"/>
      <c r="P343" s="228">
        <f>O343*H343</f>
        <v>0</v>
      </c>
      <c r="Q343" s="228">
        <v>0.00029999999999999997</v>
      </c>
      <c r="R343" s="228">
        <f>Q343*H343</f>
        <v>0.037493399999999996</v>
      </c>
      <c r="S343" s="228">
        <v>0</v>
      </c>
      <c r="T343" s="229">
        <f>S343*H343</f>
        <v>0</v>
      </c>
      <c r="U343" s="37"/>
      <c r="V343" s="37"/>
      <c r="W343" s="37"/>
      <c r="X343" s="37"/>
      <c r="Y343" s="37"/>
      <c r="Z343" s="37"/>
      <c r="AA343" s="37"/>
      <c r="AB343" s="37"/>
      <c r="AC343" s="37"/>
      <c r="AD343" s="37"/>
      <c r="AE343" s="37"/>
      <c r="AR343" s="230" t="s">
        <v>178</v>
      </c>
      <c r="AT343" s="230" t="s">
        <v>285</v>
      </c>
      <c r="AU343" s="230" t="s">
        <v>91</v>
      </c>
      <c r="AY343" s="16" t="s">
        <v>126</v>
      </c>
      <c r="BE343" s="231">
        <f>IF(N343="základní",J343,0)</f>
        <v>0</v>
      </c>
      <c r="BF343" s="231">
        <f>IF(N343="snížená",J343,0)</f>
        <v>0</v>
      </c>
      <c r="BG343" s="231">
        <f>IF(N343="zákl. přenesená",J343,0)</f>
        <v>0</v>
      </c>
      <c r="BH343" s="231">
        <f>IF(N343="sníž. přenesená",J343,0)</f>
        <v>0</v>
      </c>
      <c r="BI343" s="231">
        <f>IF(N343="nulová",J343,0)</f>
        <v>0</v>
      </c>
      <c r="BJ343" s="16" t="s">
        <v>89</v>
      </c>
      <c r="BK343" s="231">
        <f>ROUND(I343*H343,2)</f>
        <v>0</v>
      </c>
      <c r="BL343" s="16" t="s">
        <v>132</v>
      </c>
      <c r="BM343" s="230" t="s">
        <v>465</v>
      </c>
    </row>
    <row r="344" s="2" customFormat="1">
      <c r="A344" s="37"/>
      <c r="B344" s="38"/>
      <c r="C344" s="39"/>
      <c r="D344" s="232" t="s">
        <v>134</v>
      </c>
      <c r="E344" s="39"/>
      <c r="F344" s="233" t="s">
        <v>464</v>
      </c>
      <c r="G344" s="39"/>
      <c r="H344" s="39"/>
      <c r="I344" s="234"/>
      <c r="J344" s="39"/>
      <c r="K344" s="39"/>
      <c r="L344" s="43"/>
      <c r="M344" s="235"/>
      <c r="N344" s="236"/>
      <c r="O344" s="90"/>
      <c r="P344" s="90"/>
      <c r="Q344" s="90"/>
      <c r="R344" s="90"/>
      <c r="S344" s="90"/>
      <c r="T344" s="91"/>
      <c r="U344" s="37"/>
      <c r="V344" s="37"/>
      <c r="W344" s="37"/>
      <c r="X344" s="37"/>
      <c r="Y344" s="37"/>
      <c r="Z344" s="37"/>
      <c r="AA344" s="37"/>
      <c r="AB344" s="37"/>
      <c r="AC344" s="37"/>
      <c r="AD344" s="37"/>
      <c r="AE344" s="37"/>
      <c r="AT344" s="16" t="s">
        <v>134</v>
      </c>
      <c r="AU344" s="16" t="s">
        <v>91</v>
      </c>
    </row>
    <row r="345" s="13" customFormat="1">
      <c r="A345" s="13"/>
      <c r="B345" s="239"/>
      <c r="C345" s="240"/>
      <c r="D345" s="232" t="s">
        <v>138</v>
      </c>
      <c r="E345" s="240"/>
      <c r="F345" s="242" t="s">
        <v>466</v>
      </c>
      <c r="G345" s="240"/>
      <c r="H345" s="243">
        <v>124.97799999999999</v>
      </c>
      <c r="I345" s="244"/>
      <c r="J345" s="240"/>
      <c r="K345" s="240"/>
      <c r="L345" s="245"/>
      <c r="M345" s="246"/>
      <c r="N345" s="247"/>
      <c r="O345" s="247"/>
      <c r="P345" s="247"/>
      <c r="Q345" s="247"/>
      <c r="R345" s="247"/>
      <c r="S345" s="247"/>
      <c r="T345" s="248"/>
      <c r="U345" s="13"/>
      <c r="V345" s="13"/>
      <c r="W345" s="13"/>
      <c r="X345" s="13"/>
      <c r="Y345" s="13"/>
      <c r="Z345" s="13"/>
      <c r="AA345" s="13"/>
      <c r="AB345" s="13"/>
      <c r="AC345" s="13"/>
      <c r="AD345" s="13"/>
      <c r="AE345" s="13"/>
      <c r="AT345" s="249" t="s">
        <v>138</v>
      </c>
      <c r="AU345" s="249" t="s">
        <v>91</v>
      </c>
      <c r="AV345" s="13" t="s">
        <v>91</v>
      </c>
      <c r="AW345" s="13" t="s">
        <v>4</v>
      </c>
      <c r="AX345" s="13" t="s">
        <v>89</v>
      </c>
      <c r="AY345" s="249" t="s">
        <v>126</v>
      </c>
    </row>
    <row r="346" s="2" customFormat="1" ht="16.5" customHeight="1">
      <c r="A346" s="37"/>
      <c r="B346" s="38"/>
      <c r="C346" s="218" t="s">
        <v>467</v>
      </c>
      <c r="D346" s="218" t="s">
        <v>128</v>
      </c>
      <c r="E346" s="219" t="s">
        <v>468</v>
      </c>
      <c r="F346" s="220" t="s">
        <v>469</v>
      </c>
      <c r="G346" s="221" t="s">
        <v>131</v>
      </c>
      <c r="H346" s="222">
        <v>115.72</v>
      </c>
      <c r="I346" s="223"/>
      <c r="J346" s="224">
        <f>ROUND(I346*H346,2)</f>
        <v>0</v>
      </c>
      <c r="K346" s="225"/>
      <c r="L346" s="43"/>
      <c r="M346" s="226" t="s">
        <v>1</v>
      </c>
      <c r="N346" s="227" t="s">
        <v>46</v>
      </c>
      <c r="O346" s="90"/>
      <c r="P346" s="228">
        <f>O346*H346</f>
        <v>0</v>
      </c>
      <c r="Q346" s="228">
        <v>0.00023000000000000001</v>
      </c>
      <c r="R346" s="228">
        <f>Q346*H346</f>
        <v>0.0266156</v>
      </c>
      <c r="S346" s="228">
        <v>0</v>
      </c>
      <c r="T346" s="229">
        <f>S346*H346</f>
        <v>0</v>
      </c>
      <c r="U346" s="37"/>
      <c r="V346" s="37"/>
      <c r="W346" s="37"/>
      <c r="X346" s="37"/>
      <c r="Y346" s="37"/>
      <c r="Z346" s="37"/>
      <c r="AA346" s="37"/>
      <c r="AB346" s="37"/>
      <c r="AC346" s="37"/>
      <c r="AD346" s="37"/>
      <c r="AE346" s="37"/>
      <c r="AR346" s="230" t="s">
        <v>132</v>
      </c>
      <c r="AT346" s="230" t="s">
        <v>128</v>
      </c>
      <c r="AU346" s="230" t="s">
        <v>91</v>
      </c>
      <c r="AY346" s="16" t="s">
        <v>126</v>
      </c>
      <c r="BE346" s="231">
        <f>IF(N346="základní",J346,0)</f>
        <v>0</v>
      </c>
      <c r="BF346" s="231">
        <f>IF(N346="snížená",J346,0)</f>
        <v>0</v>
      </c>
      <c r="BG346" s="231">
        <f>IF(N346="zákl. přenesená",J346,0)</f>
        <v>0</v>
      </c>
      <c r="BH346" s="231">
        <f>IF(N346="sníž. přenesená",J346,0)</f>
        <v>0</v>
      </c>
      <c r="BI346" s="231">
        <f>IF(N346="nulová",J346,0)</f>
        <v>0</v>
      </c>
      <c r="BJ346" s="16" t="s">
        <v>89</v>
      </c>
      <c r="BK346" s="231">
        <f>ROUND(I346*H346,2)</f>
        <v>0</v>
      </c>
      <c r="BL346" s="16" t="s">
        <v>132</v>
      </c>
      <c r="BM346" s="230" t="s">
        <v>470</v>
      </c>
    </row>
    <row r="347" s="2" customFormat="1">
      <c r="A347" s="37"/>
      <c r="B347" s="38"/>
      <c r="C347" s="39"/>
      <c r="D347" s="232" t="s">
        <v>134</v>
      </c>
      <c r="E347" s="39"/>
      <c r="F347" s="233" t="s">
        <v>471</v>
      </c>
      <c r="G347" s="39"/>
      <c r="H347" s="39"/>
      <c r="I347" s="234"/>
      <c r="J347" s="39"/>
      <c r="K347" s="39"/>
      <c r="L347" s="43"/>
      <c r="M347" s="235"/>
      <c r="N347" s="236"/>
      <c r="O347" s="90"/>
      <c r="P347" s="90"/>
      <c r="Q347" s="90"/>
      <c r="R347" s="90"/>
      <c r="S347" s="90"/>
      <c r="T347" s="91"/>
      <c r="U347" s="37"/>
      <c r="V347" s="37"/>
      <c r="W347" s="37"/>
      <c r="X347" s="37"/>
      <c r="Y347" s="37"/>
      <c r="Z347" s="37"/>
      <c r="AA347" s="37"/>
      <c r="AB347" s="37"/>
      <c r="AC347" s="37"/>
      <c r="AD347" s="37"/>
      <c r="AE347" s="37"/>
      <c r="AT347" s="16" t="s">
        <v>134</v>
      </c>
      <c r="AU347" s="16" t="s">
        <v>91</v>
      </c>
    </row>
    <row r="348" s="2" customFormat="1">
      <c r="A348" s="37"/>
      <c r="B348" s="38"/>
      <c r="C348" s="39"/>
      <c r="D348" s="237" t="s">
        <v>136</v>
      </c>
      <c r="E348" s="39"/>
      <c r="F348" s="238" t="s">
        <v>472</v>
      </c>
      <c r="G348" s="39"/>
      <c r="H348" s="39"/>
      <c r="I348" s="234"/>
      <c r="J348" s="39"/>
      <c r="K348" s="39"/>
      <c r="L348" s="43"/>
      <c r="M348" s="235"/>
      <c r="N348" s="236"/>
      <c r="O348" s="90"/>
      <c r="P348" s="90"/>
      <c r="Q348" s="90"/>
      <c r="R348" s="90"/>
      <c r="S348" s="90"/>
      <c r="T348" s="91"/>
      <c r="U348" s="37"/>
      <c r="V348" s="37"/>
      <c r="W348" s="37"/>
      <c r="X348" s="37"/>
      <c r="Y348" s="37"/>
      <c r="Z348" s="37"/>
      <c r="AA348" s="37"/>
      <c r="AB348" s="37"/>
      <c r="AC348" s="37"/>
      <c r="AD348" s="37"/>
      <c r="AE348" s="37"/>
      <c r="AT348" s="16" t="s">
        <v>136</v>
      </c>
      <c r="AU348" s="16" t="s">
        <v>91</v>
      </c>
    </row>
    <row r="349" s="13" customFormat="1">
      <c r="A349" s="13"/>
      <c r="B349" s="239"/>
      <c r="C349" s="240"/>
      <c r="D349" s="232" t="s">
        <v>138</v>
      </c>
      <c r="E349" s="241" t="s">
        <v>1</v>
      </c>
      <c r="F349" s="242" t="s">
        <v>473</v>
      </c>
      <c r="G349" s="240"/>
      <c r="H349" s="243">
        <v>115.72</v>
      </c>
      <c r="I349" s="244"/>
      <c r="J349" s="240"/>
      <c r="K349" s="240"/>
      <c r="L349" s="245"/>
      <c r="M349" s="246"/>
      <c r="N349" s="247"/>
      <c r="O349" s="247"/>
      <c r="P349" s="247"/>
      <c r="Q349" s="247"/>
      <c r="R349" s="247"/>
      <c r="S349" s="247"/>
      <c r="T349" s="248"/>
      <c r="U349" s="13"/>
      <c r="V349" s="13"/>
      <c r="W349" s="13"/>
      <c r="X349" s="13"/>
      <c r="Y349" s="13"/>
      <c r="Z349" s="13"/>
      <c r="AA349" s="13"/>
      <c r="AB349" s="13"/>
      <c r="AC349" s="13"/>
      <c r="AD349" s="13"/>
      <c r="AE349" s="13"/>
      <c r="AT349" s="249" t="s">
        <v>138</v>
      </c>
      <c r="AU349" s="249" t="s">
        <v>91</v>
      </c>
      <c r="AV349" s="13" t="s">
        <v>91</v>
      </c>
      <c r="AW349" s="13" t="s">
        <v>36</v>
      </c>
      <c r="AX349" s="13" t="s">
        <v>89</v>
      </c>
      <c r="AY349" s="249" t="s">
        <v>126</v>
      </c>
    </row>
    <row r="350" s="12" customFormat="1" ht="22.8" customHeight="1">
      <c r="A350" s="12"/>
      <c r="B350" s="202"/>
      <c r="C350" s="203"/>
      <c r="D350" s="204" t="s">
        <v>80</v>
      </c>
      <c r="E350" s="216" t="s">
        <v>164</v>
      </c>
      <c r="F350" s="216" t="s">
        <v>474</v>
      </c>
      <c r="G350" s="203"/>
      <c r="H350" s="203"/>
      <c r="I350" s="206"/>
      <c r="J350" s="217">
        <f>BK350</f>
        <v>0</v>
      </c>
      <c r="K350" s="203"/>
      <c r="L350" s="208"/>
      <c r="M350" s="209"/>
      <c r="N350" s="210"/>
      <c r="O350" s="210"/>
      <c r="P350" s="211">
        <f>SUM(P351:P380)</f>
        <v>0</v>
      </c>
      <c r="Q350" s="210"/>
      <c r="R350" s="211">
        <f>SUM(R351:R380)</f>
        <v>1.30506272</v>
      </c>
      <c r="S350" s="210"/>
      <c r="T350" s="212">
        <f>SUM(T351:T380)</f>
        <v>0</v>
      </c>
      <c r="U350" s="12"/>
      <c r="V350" s="12"/>
      <c r="W350" s="12"/>
      <c r="X350" s="12"/>
      <c r="Y350" s="12"/>
      <c r="Z350" s="12"/>
      <c r="AA350" s="12"/>
      <c r="AB350" s="12"/>
      <c r="AC350" s="12"/>
      <c r="AD350" s="12"/>
      <c r="AE350" s="12"/>
      <c r="AR350" s="213" t="s">
        <v>89</v>
      </c>
      <c r="AT350" s="214" t="s">
        <v>80</v>
      </c>
      <c r="AU350" s="214" t="s">
        <v>89</v>
      </c>
      <c r="AY350" s="213" t="s">
        <v>126</v>
      </c>
      <c r="BK350" s="215">
        <f>SUM(BK351:BK380)</f>
        <v>0</v>
      </c>
    </row>
    <row r="351" s="2" customFormat="1" ht="16.5" customHeight="1">
      <c r="A351" s="37"/>
      <c r="B351" s="38"/>
      <c r="C351" s="218" t="s">
        <v>475</v>
      </c>
      <c r="D351" s="218" t="s">
        <v>128</v>
      </c>
      <c r="E351" s="219" t="s">
        <v>476</v>
      </c>
      <c r="F351" s="220" t="s">
        <v>477</v>
      </c>
      <c r="G351" s="221" t="s">
        <v>131</v>
      </c>
      <c r="H351" s="222">
        <v>5.5800000000000001</v>
      </c>
      <c r="I351" s="223"/>
      <c r="J351" s="224">
        <f>ROUND(I351*H351,2)</f>
        <v>0</v>
      </c>
      <c r="K351" s="225"/>
      <c r="L351" s="43"/>
      <c r="M351" s="226" t="s">
        <v>1</v>
      </c>
      <c r="N351" s="227" t="s">
        <v>46</v>
      </c>
      <c r="O351" s="90"/>
      <c r="P351" s="228">
        <f>O351*H351</f>
        <v>0</v>
      </c>
      <c r="Q351" s="228">
        <v>0.00022000000000000001</v>
      </c>
      <c r="R351" s="228">
        <f>Q351*H351</f>
        <v>0.0012276000000000001</v>
      </c>
      <c r="S351" s="228">
        <v>0</v>
      </c>
      <c r="T351" s="229">
        <f>S351*H351</f>
        <v>0</v>
      </c>
      <c r="U351" s="37"/>
      <c r="V351" s="37"/>
      <c r="W351" s="37"/>
      <c r="X351" s="37"/>
      <c r="Y351" s="37"/>
      <c r="Z351" s="37"/>
      <c r="AA351" s="37"/>
      <c r="AB351" s="37"/>
      <c r="AC351" s="37"/>
      <c r="AD351" s="37"/>
      <c r="AE351" s="37"/>
      <c r="AR351" s="230" t="s">
        <v>132</v>
      </c>
      <c r="AT351" s="230" t="s">
        <v>128</v>
      </c>
      <c r="AU351" s="230" t="s">
        <v>91</v>
      </c>
      <c r="AY351" s="16" t="s">
        <v>126</v>
      </c>
      <c r="BE351" s="231">
        <f>IF(N351="základní",J351,0)</f>
        <v>0</v>
      </c>
      <c r="BF351" s="231">
        <f>IF(N351="snížená",J351,0)</f>
        <v>0</v>
      </c>
      <c r="BG351" s="231">
        <f>IF(N351="zákl. přenesená",J351,0)</f>
        <v>0</v>
      </c>
      <c r="BH351" s="231">
        <f>IF(N351="sníž. přenesená",J351,0)</f>
        <v>0</v>
      </c>
      <c r="BI351" s="231">
        <f>IF(N351="nulová",J351,0)</f>
        <v>0</v>
      </c>
      <c r="BJ351" s="16" t="s">
        <v>89</v>
      </c>
      <c r="BK351" s="231">
        <f>ROUND(I351*H351,2)</f>
        <v>0</v>
      </c>
      <c r="BL351" s="16" t="s">
        <v>132</v>
      </c>
      <c r="BM351" s="230" t="s">
        <v>478</v>
      </c>
    </row>
    <row r="352" s="2" customFormat="1">
      <c r="A352" s="37"/>
      <c r="B352" s="38"/>
      <c r="C352" s="39"/>
      <c r="D352" s="232" t="s">
        <v>134</v>
      </c>
      <c r="E352" s="39"/>
      <c r="F352" s="233" t="s">
        <v>479</v>
      </c>
      <c r="G352" s="39"/>
      <c r="H352" s="39"/>
      <c r="I352" s="234"/>
      <c r="J352" s="39"/>
      <c r="K352" s="39"/>
      <c r="L352" s="43"/>
      <c r="M352" s="235"/>
      <c r="N352" s="236"/>
      <c r="O352" s="90"/>
      <c r="P352" s="90"/>
      <c r="Q352" s="90"/>
      <c r="R352" s="90"/>
      <c r="S352" s="90"/>
      <c r="T352" s="91"/>
      <c r="U352" s="37"/>
      <c r="V352" s="37"/>
      <c r="W352" s="37"/>
      <c r="X352" s="37"/>
      <c r="Y352" s="37"/>
      <c r="Z352" s="37"/>
      <c r="AA352" s="37"/>
      <c r="AB352" s="37"/>
      <c r="AC352" s="37"/>
      <c r="AD352" s="37"/>
      <c r="AE352" s="37"/>
      <c r="AT352" s="16" t="s">
        <v>134</v>
      </c>
      <c r="AU352" s="16" t="s">
        <v>91</v>
      </c>
    </row>
    <row r="353" s="2" customFormat="1">
      <c r="A353" s="37"/>
      <c r="B353" s="38"/>
      <c r="C353" s="39"/>
      <c r="D353" s="237" t="s">
        <v>136</v>
      </c>
      <c r="E353" s="39"/>
      <c r="F353" s="238" t="s">
        <v>480</v>
      </c>
      <c r="G353" s="39"/>
      <c r="H353" s="39"/>
      <c r="I353" s="234"/>
      <c r="J353" s="39"/>
      <c r="K353" s="39"/>
      <c r="L353" s="43"/>
      <c r="M353" s="235"/>
      <c r="N353" s="236"/>
      <c r="O353" s="90"/>
      <c r="P353" s="90"/>
      <c r="Q353" s="90"/>
      <c r="R353" s="90"/>
      <c r="S353" s="90"/>
      <c r="T353" s="91"/>
      <c r="U353" s="37"/>
      <c r="V353" s="37"/>
      <c r="W353" s="37"/>
      <c r="X353" s="37"/>
      <c r="Y353" s="37"/>
      <c r="Z353" s="37"/>
      <c r="AA353" s="37"/>
      <c r="AB353" s="37"/>
      <c r="AC353" s="37"/>
      <c r="AD353" s="37"/>
      <c r="AE353" s="37"/>
      <c r="AT353" s="16" t="s">
        <v>136</v>
      </c>
      <c r="AU353" s="16" t="s">
        <v>91</v>
      </c>
    </row>
    <row r="354" s="13" customFormat="1">
      <c r="A354" s="13"/>
      <c r="B354" s="239"/>
      <c r="C354" s="240"/>
      <c r="D354" s="232" t="s">
        <v>138</v>
      </c>
      <c r="E354" s="241" t="s">
        <v>1</v>
      </c>
      <c r="F354" s="242" t="s">
        <v>481</v>
      </c>
      <c r="G354" s="240"/>
      <c r="H354" s="243">
        <v>5.5800000000000001</v>
      </c>
      <c r="I354" s="244"/>
      <c r="J354" s="240"/>
      <c r="K354" s="240"/>
      <c r="L354" s="245"/>
      <c r="M354" s="246"/>
      <c r="N354" s="247"/>
      <c r="O354" s="247"/>
      <c r="P354" s="247"/>
      <c r="Q354" s="247"/>
      <c r="R354" s="247"/>
      <c r="S354" s="247"/>
      <c r="T354" s="248"/>
      <c r="U354" s="13"/>
      <c r="V354" s="13"/>
      <c r="W354" s="13"/>
      <c r="X354" s="13"/>
      <c r="Y354" s="13"/>
      <c r="Z354" s="13"/>
      <c r="AA354" s="13"/>
      <c r="AB354" s="13"/>
      <c r="AC354" s="13"/>
      <c r="AD354" s="13"/>
      <c r="AE354" s="13"/>
      <c r="AT354" s="249" t="s">
        <v>138</v>
      </c>
      <c r="AU354" s="249" t="s">
        <v>91</v>
      </c>
      <c r="AV354" s="13" t="s">
        <v>91</v>
      </c>
      <c r="AW354" s="13" t="s">
        <v>36</v>
      </c>
      <c r="AX354" s="13" t="s">
        <v>89</v>
      </c>
      <c r="AY354" s="249" t="s">
        <v>126</v>
      </c>
    </row>
    <row r="355" s="2" customFormat="1" ht="16.5" customHeight="1">
      <c r="A355" s="37"/>
      <c r="B355" s="38"/>
      <c r="C355" s="218" t="s">
        <v>482</v>
      </c>
      <c r="D355" s="218" t="s">
        <v>128</v>
      </c>
      <c r="E355" s="219" t="s">
        <v>483</v>
      </c>
      <c r="F355" s="220" t="s">
        <v>484</v>
      </c>
      <c r="G355" s="221" t="s">
        <v>330</v>
      </c>
      <c r="H355" s="222">
        <v>0.002</v>
      </c>
      <c r="I355" s="223"/>
      <c r="J355" s="224">
        <f>ROUND(I355*H355,2)</f>
        <v>0</v>
      </c>
      <c r="K355" s="225"/>
      <c r="L355" s="43"/>
      <c r="M355" s="226" t="s">
        <v>1</v>
      </c>
      <c r="N355" s="227" t="s">
        <v>46</v>
      </c>
      <c r="O355" s="90"/>
      <c r="P355" s="228">
        <f>O355*H355</f>
        <v>0</v>
      </c>
      <c r="Q355" s="228">
        <v>1.0416099999999999</v>
      </c>
      <c r="R355" s="228">
        <f>Q355*H355</f>
        <v>0.0020832199999999998</v>
      </c>
      <c r="S355" s="228">
        <v>0</v>
      </c>
      <c r="T355" s="229">
        <f>S355*H355</f>
        <v>0</v>
      </c>
      <c r="U355" s="37"/>
      <c r="V355" s="37"/>
      <c r="W355" s="37"/>
      <c r="X355" s="37"/>
      <c r="Y355" s="37"/>
      <c r="Z355" s="37"/>
      <c r="AA355" s="37"/>
      <c r="AB355" s="37"/>
      <c r="AC355" s="37"/>
      <c r="AD355" s="37"/>
      <c r="AE355" s="37"/>
      <c r="AR355" s="230" t="s">
        <v>132</v>
      </c>
      <c r="AT355" s="230" t="s">
        <v>128</v>
      </c>
      <c r="AU355" s="230" t="s">
        <v>91</v>
      </c>
      <c r="AY355" s="16" t="s">
        <v>126</v>
      </c>
      <c r="BE355" s="231">
        <f>IF(N355="základní",J355,0)</f>
        <v>0</v>
      </c>
      <c r="BF355" s="231">
        <f>IF(N355="snížená",J355,0)</f>
        <v>0</v>
      </c>
      <c r="BG355" s="231">
        <f>IF(N355="zákl. přenesená",J355,0)</f>
        <v>0</v>
      </c>
      <c r="BH355" s="231">
        <f>IF(N355="sníž. přenesená",J355,0)</f>
        <v>0</v>
      </c>
      <c r="BI355" s="231">
        <f>IF(N355="nulová",J355,0)</f>
        <v>0</v>
      </c>
      <c r="BJ355" s="16" t="s">
        <v>89</v>
      </c>
      <c r="BK355" s="231">
        <f>ROUND(I355*H355,2)</f>
        <v>0</v>
      </c>
      <c r="BL355" s="16" t="s">
        <v>132</v>
      </c>
      <c r="BM355" s="230" t="s">
        <v>485</v>
      </c>
    </row>
    <row r="356" s="2" customFormat="1">
      <c r="A356" s="37"/>
      <c r="B356" s="38"/>
      <c r="C356" s="39"/>
      <c r="D356" s="232" t="s">
        <v>134</v>
      </c>
      <c r="E356" s="39"/>
      <c r="F356" s="233" t="s">
        <v>486</v>
      </c>
      <c r="G356" s="39"/>
      <c r="H356" s="39"/>
      <c r="I356" s="234"/>
      <c r="J356" s="39"/>
      <c r="K356" s="39"/>
      <c r="L356" s="43"/>
      <c r="M356" s="235"/>
      <c r="N356" s="236"/>
      <c r="O356" s="90"/>
      <c r="P356" s="90"/>
      <c r="Q356" s="90"/>
      <c r="R356" s="90"/>
      <c r="S356" s="90"/>
      <c r="T356" s="91"/>
      <c r="U356" s="37"/>
      <c r="V356" s="37"/>
      <c r="W356" s="37"/>
      <c r="X356" s="37"/>
      <c r="Y356" s="37"/>
      <c r="Z356" s="37"/>
      <c r="AA356" s="37"/>
      <c r="AB356" s="37"/>
      <c r="AC356" s="37"/>
      <c r="AD356" s="37"/>
      <c r="AE356" s="37"/>
      <c r="AT356" s="16" t="s">
        <v>134</v>
      </c>
      <c r="AU356" s="16" t="s">
        <v>91</v>
      </c>
    </row>
    <row r="357" s="2" customFormat="1">
      <c r="A357" s="37"/>
      <c r="B357" s="38"/>
      <c r="C357" s="39"/>
      <c r="D357" s="237" t="s">
        <v>136</v>
      </c>
      <c r="E357" s="39"/>
      <c r="F357" s="238" t="s">
        <v>487</v>
      </c>
      <c r="G357" s="39"/>
      <c r="H357" s="39"/>
      <c r="I357" s="234"/>
      <c r="J357" s="39"/>
      <c r="K357" s="39"/>
      <c r="L357" s="43"/>
      <c r="M357" s="235"/>
      <c r="N357" s="236"/>
      <c r="O357" s="90"/>
      <c r="P357" s="90"/>
      <c r="Q357" s="90"/>
      <c r="R357" s="90"/>
      <c r="S357" s="90"/>
      <c r="T357" s="91"/>
      <c r="U357" s="37"/>
      <c r="V357" s="37"/>
      <c r="W357" s="37"/>
      <c r="X357" s="37"/>
      <c r="Y357" s="37"/>
      <c r="Z357" s="37"/>
      <c r="AA357" s="37"/>
      <c r="AB357" s="37"/>
      <c r="AC357" s="37"/>
      <c r="AD357" s="37"/>
      <c r="AE357" s="37"/>
      <c r="AT357" s="16" t="s">
        <v>136</v>
      </c>
      <c r="AU357" s="16" t="s">
        <v>91</v>
      </c>
    </row>
    <row r="358" s="13" customFormat="1">
      <c r="A358" s="13"/>
      <c r="B358" s="239"/>
      <c r="C358" s="240"/>
      <c r="D358" s="232" t="s">
        <v>138</v>
      </c>
      <c r="E358" s="241" t="s">
        <v>1</v>
      </c>
      <c r="F358" s="242" t="s">
        <v>488</v>
      </c>
      <c r="G358" s="240"/>
      <c r="H358" s="243">
        <v>0.002</v>
      </c>
      <c r="I358" s="244"/>
      <c r="J358" s="240"/>
      <c r="K358" s="240"/>
      <c r="L358" s="245"/>
      <c r="M358" s="246"/>
      <c r="N358" s="247"/>
      <c r="O358" s="247"/>
      <c r="P358" s="247"/>
      <c r="Q358" s="247"/>
      <c r="R358" s="247"/>
      <c r="S358" s="247"/>
      <c r="T358" s="248"/>
      <c r="U358" s="13"/>
      <c r="V358" s="13"/>
      <c r="W358" s="13"/>
      <c r="X358" s="13"/>
      <c r="Y358" s="13"/>
      <c r="Z358" s="13"/>
      <c r="AA358" s="13"/>
      <c r="AB358" s="13"/>
      <c r="AC358" s="13"/>
      <c r="AD358" s="13"/>
      <c r="AE358" s="13"/>
      <c r="AT358" s="249" t="s">
        <v>138</v>
      </c>
      <c r="AU358" s="249" t="s">
        <v>91</v>
      </c>
      <c r="AV358" s="13" t="s">
        <v>91</v>
      </c>
      <c r="AW358" s="13" t="s">
        <v>36</v>
      </c>
      <c r="AX358" s="13" t="s">
        <v>89</v>
      </c>
      <c r="AY358" s="249" t="s">
        <v>126</v>
      </c>
    </row>
    <row r="359" s="2" customFormat="1" ht="16.5" customHeight="1">
      <c r="A359" s="37"/>
      <c r="B359" s="38"/>
      <c r="C359" s="218" t="s">
        <v>489</v>
      </c>
      <c r="D359" s="218" t="s">
        <v>128</v>
      </c>
      <c r="E359" s="219" t="s">
        <v>490</v>
      </c>
      <c r="F359" s="220" t="s">
        <v>491</v>
      </c>
      <c r="G359" s="221" t="s">
        <v>330</v>
      </c>
      <c r="H359" s="222">
        <v>0.025999999999999999</v>
      </c>
      <c r="I359" s="223"/>
      <c r="J359" s="224">
        <f>ROUND(I359*H359,2)</f>
        <v>0</v>
      </c>
      <c r="K359" s="225"/>
      <c r="L359" s="43"/>
      <c r="M359" s="226" t="s">
        <v>1</v>
      </c>
      <c r="N359" s="227" t="s">
        <v>46</v>
      </c>
      <c r="O359" s="90"/>
      <c r="P359" s="228">
        <f>O359*H359</f>
        <v>0</v>
      </c>
      <c r="Q359" s="228">
        <v>1.06277</v>
      </c>
      <c r="R359" s="228">
        <f>Q359*H359</f>
        <v>0.02763202</v>
      </c>
      <c r="S359" s="228">
        <v>0</v>
      </c>
      <c r="T359" s="229">
        <f>S359*H359</f>
        <v>0</v>
      </c>
      <c r="U359" s="37"/>
      <c r="V359" s="37"/>
      <c r="W359" s="37"/>
      <c r="X359" s="37"/>
      <c r="Y359" s="37"/>
      <c r="Z359" s="37"/>
      <c r="AA359" s="37"/>
      <c r="AB359" s="37"/>
      <c r="AC359" s="37"/>
      <c r="AD359" s="37"/>
      <c r="AE359" s="37"/>
      <c r="AR359" s="230" t="s">
        <v>132</v>
      </c>
      <c r="AT359" s="230" t="s">
        <v>128</v>
      </c>
      <c r="AU359" s="230" t="s">
        <v>91</v>
      </c>
      <c r="AY359" s="16" t="s">
        <v>126</v>
      </c>
      <c r="BE359" s="231">
        <f>IF(N359="základní",J359,0)</f>
        <v>0</v>
      </c>
      <c r="BF359" s="231">
        <f>IF(N359="snížená",J359,0)</f>
        <v>0</v>
      </c>
      <c r="BG359" s="231">
        <f>IF(N359="zákl. přenesená",J359,0)</f>
        <v>0</v>
      </c>
      <c r="BH359" s="231">
        <f>IF(N359="sníž. přenesená",J359,0)</f>
        <v>0</v>
      </c>
      <c r="BI359" s="231">
        <f>IF(N359="nulová",J359,0)</f>
        <v>0</v>
      </c>
      <c r="BJ359" s="16" t="s">
        <v>89</v>
      </c>
      <c r="BK359" s="231">
        <f>ROUND(I359*H359,2)</f>
        <v>0</v>
      </c>
      <c r="BL359" s="16" t="s">
        <v>132</v>
      </c>
      <c r="BM359" s="230" t="s">
        <v>492</v>
      </c>
    </row>
    <row r="360" s="2" customFormat="1">
      <c r="A360" s="37"/>
      <c r="B360" s="38"/>
      <c r="C360" s="39"/>
      <c r="D360" s="232" t="s">
        <v>134</v>
      </c>
      <c r="E360" s="39"/>
      <c r="F360" s="233" t="s">
        <v>493</v>
      </c>
      <c r="G360" s="39"/>
      <c r="H360" s="39"/>
      <c r="I360" s="234"/>
      <c r="J360" s="39"/>
      <c r="K360" s="39"/>
      <c r="L360" s="43"/>
      <c r="M360" s="235"/>
      <c r="N360" s="236"/>
      <c r="O360" s="90"/>
      <c r="P360" s="90"/>
      <c r="Q360" s="90"/>
      <c r="R360" s="90"/>
      <c r="S360" s="90"/>
      <c r="T360" s="91"/>
      <c r="U360" s="37"/>
      <c r="V360" s="37"/>
      <c r="W360" s="37"/>
      <c r="X360" s="37"/>
      <c r="Y360" s="37"/>
      <c r="Z360" s="37"/>
      <c r="AA360" s="37"/>
      <c r="AB360" s="37"/>
      <c r="AC360" s="37"/>
      <c r="AD360" s="37"/>
      <c r="AE360" s="37"/>
      <c r="AT360" s="16" t="s">
        <v>134</v>
      </c>
      <c r="AU360" s="16" t="s">
        <v>91</v>
      </c>
    </row>
    <row r="361" s="2" customFormat="1">
      <c r="A361" s="37"/>
      <c r="B361" s="38"/>
      <c r="C361" s="39"/>
      <c r="D361" s="237" t="s">
        <v>136</v>
      </c>
      <c r="E361" s="39"/>
      <c r="F361" s="238" t="s">
        <v>494</v>
      </c>
      <c r="G361" s="39"/>
      <c r="H361" s="39"/>
      <c r="I361" s="234"/>
      <c r="J361" s="39"/>
      <c r="K361" s="39"/>
      <c r="L361" s="43"/>
      <c r="M361" s="235"/>
      <c r="N361" s="236"/>
      <c r="O361" s="90"/>
      <c r="P361" s="90"/>
      <c r="Q361" s="90"/>
      <c r="R361" s="90"/>
      <c r="S361" s="90"/>
      <c r="T361" s="91"/>
      <c r="U361" s="37"/>
      <c r="V361" s="37"/>
      <c r="W361" s="37"/>
      <c r="X361" s="37"/>
      <c r="Y361" s="37"/>
      <c r="Z361" s="37"/>
      <c r="AA361" s="37"/>
      <c r="AB361" s="37"/>
      <c r="AC361" s="37"/>
      <c r="AD361" s="37"/>
      <c r="AE361" s="37"/>
      <c r="AT361" s="16" t="s">
        <v>136</v>
      </c>
      <c r="AU361" s="16" t="s">
        <v>91</v>
      </c>
    </row>
    <row r="362" s="13" customFormat="1">
      <c r="A362" s="13"/>
      <c r="B362" s="239"/>
      <c r="C362" s="240"/>
      <c r="D362" s="232" t="s">
        <v>138</v>
      </c>
      <c r="E362" s="241" t="s">
        <v>1</v>
      </c>
      <c r="F362" s="242" t="s">
        <v>495</v>
      </c>
      <c r="G362" s="240"/>
      <c r="H362" s="243">
        <v>0.025999999999999999</v>
      </c>
      <c r="I362" s="244"/>
      <c r="J362" s="240"/>
      <c r="K362" s="240"/>
      <c r="L362" s="245"/>
      <c r="M362" s="246"/>
      <c r="N362" s="247"/>
      <c r="O362" s="247"/>
      <c r="P362" s="247"/>
      <c r="Q362" s="247"/>
      <c r="R362" s="247"/>
      <c r="S362" s="247"/>
      <c r="T362" s="248"/>
      <c r="U362" s="13"/>
      <c r="V362" s="13"/>
      <c r="W362" s="13"/>
      <c r="X362" s="13"/>
      <c r="Y362" s="13"/>
      <c r="Z362" s="13"/>
      <c r="AA362" s="13"/>
      <c r="AB362" s="13"/>
      <c r="AC362" s="13"/>
      <c r="AD362" s="13"/>
      <c r="AE362" s="13"/>
      <c r="AT362" s="249" t="s">
        <v>138</v>
      </c>
      <c r="AU362" s="249" t="s">
        <v>91</v>
      </c>
      <c r="AV362" s="13" t="s">
        <v>91</v>
      </c>
      <c r="AW362" s="13" t="s">
        <v>36</v>
      </c>
      <c r="AX362" s="13" t="s">
        <v>89</v>
      </c>
      <c r="AY362" s="249" t="s">
        <v>126</v>
      </c>
    </row>
    <row r="363" s="2" customFormat="1" ht="16.5" customHeight="1">
      <c r="A363" s="37"/>
      <c r="B363" s="38"/>
      <c r="C363" s="218" t="s">
        <v>496</v>
      </c>
      <c r="D363" s="218" t="s">
        <v>128</v>
      </c>
      <c r="E363" s="219" t="s">
        <v>497</v>
      </c>
      <c r="F363" s="220" t="s">
        <v>498</v>
      </c>
      <c r="G363" s="221" t="s">
        <v>131</v>
      </c>
      <c r="H363" s="222">
        <v>0.81999999999999995</v>
      </c>
      <c r="I363" s="223"/>
      <c r="J363" s="224">
        <f>ROUND(I363*H363,2)</f>
        <v>0</v>
      </c>
      <c r="K363" s="225"/>
      <c r="L363" s="43"/>
      <c r="M363" s="226" t="s">
        <v>1</v>
      </c>
      <c r="N363" s="227" t="s">
        <v>46</v>
      </c>
      <c r="O363" s="90"/>
      <c r="P363" s="228">
        <f>O363*H363</f>
        <v>0</v>
      </c>
      <c r="Q363" s="228">
        <v>0.016070000000000001</v>
      </c>
      <c r="R363" s="228">
        <f>Q363*H363</f>
        <v>0.013177400000000001</v>
      </c>
      <c r="S363" s="228">
        <v>0</v>
      </c>
      <c r="T363" s="229">
        <f>S363*H363</f>
        <v>0</v>
      </c>
      <c r="U363" s="37"/>
      <c r="V363" s="37"/>
      <c r="W363" s="37"/>
      <c r="X363" s="37"/>
      <c r="Y363" s="37"/>
      <c r="Z363" s="37"/>
      <c r="AA363" s="37"/>
      <c r="AB363" s="37"/>
      <c r="AC363" s="37"/>
      <c r="AD363" s="37"/>
      <c r="AE363" s="37"/>
      <c r="AR363" s="230" t="s">
        <v>132</v>
      </c>
      <c r="AT363" s="230" t="s">
        <v>128</v>
      </c>
      <c r="AU363" s="230" t="s">
        <v>91</v>
      </c>
      <c r="AY363" s="16" t="s">
        <v>126</v>
      </c>
      <c r="BE363" s="231">
        <f>IF(N363="základní",J363,0)</f>
        <v>0</v>
      </c>
      <c r="BF363" s="231">
        <f>IF(N363="snížená",J363,0)</f>
        <v>0</v>
      </c>
      <c r="BG363" s="231">
        <f>IF(N363="zákl. přenesená",J363,0)</f>
        <v>0</v>
      </c>
      <c r="BH363" s="231">
        <f>IF(N363="sníž. přenesená",J363,0)</f>
        <v>0</v>
      </c>
      <c r="BI363" s="231">
        <f>IF(N363="nulová",J363,0)</f>
        <v>0</v>
      </c>
      <c r="BJ363" s="16" t="s">
        <v>89</v>
      </c>
      <c r="BK363" s="231">
        <f>ROUND(I363*H363,2)</f>
        <v>0</v>
      </c>
      <c r="BL363" s="16" t="s">
        <v>132</v>
      </c>
      <c r="BM363" s="230" t="s">
        <v>499</v>
      </c>
    </row>
    <row r="364" s="2" customFormat="1">
      <c r="A364" s="37"/>
      <c r="B364" s="38"/>
      <c r="C364" s="39"/>
      <c r="D364" s="232" t="s">
        <v>134</v>
      </c>
      <c r="E364" s="39"/>
      <c r="F364" s="233" t="s">
        <v>500</v>
      </c>
      <c r="G364" s="39"/>
      <c r="H364" s="39"/>
      <c r="I364" s="234"/>
      <c r="J364" s="39"/>
      <c r="K364" s="39"/>
      <c r="L364" s="43"/>
      <c r="M364" s="235"/>
      <c r="N364" s="236"/>
      <c r="O364" s="90"/>
      <c r="P364" s="90"/>
      <c r="Q364" s="90"/>
      <c r="R364" s="90"/>
      <c r="S364" s="90"/>
      <c r="T364" s="91"/>
      <c r="U364" s="37"/>
      <c r="V364" s="37"/>
      <c r="W364" s="37"/>
      <c r="X364" s="37"/>
      <c r="Y364" s="37"/>
      <c r="Z364" s="37"/>
      <c r="AA364" s="37"/>
      <c r="AB364" s="37"/>
      <c r="AC364" s="37"/>
      <c r="AD364" s="37"/>
      <c r="AE364" s="37"/>
      <c r="AT364" s="16" t="s">
        <v>134</v>
      </c>
      <c r="AU364" s="16" t="s">
        <v>91</v>
      </c>
    </row>
    <row r="365" s="2" customFormat="1">
      <c r="A365" s="37"/>
      <c r="B365" s="38"/>
      <c r="C365" s="39"/>
      <c r="D365" s="237" t="s">
        <v>136</v>
      </c>
      <c r="E365" s="39"/>
      <c r="F365" s="238" t="s">
        <v>501</v>
      </c>
      <c r="G365" s="39"/>
      <c r="H365" s="39"/>
      <c r="I365" s="234"/>
      <c r="J365" s="39"/>
      <c r="K365" s="39"/>
      <c r="L365" s="43"/>
      <c r="M365" s="235"/>
      <c r="N365" s="236"/>
      <c r="O365" s="90"/>
      <c r="P365" s="90"/>
      <c r="Q365" s="90"/>
      <c r="R365" s="90"/>
      <c r="S365" s="90"/>
      <c r="T365" s="91"/>
      <c r="U365" s="37"/>
      <c r="V365" s="37"/>
      <c r="W365" s="37"/>
      <c r="X365" s="37"/>
      <c r="Y365" s="37"/>
      <c r="Z365" s="37"/>
      <c r="AA365" s="37"/>
      <c r="AB365" s="37"/>
      <c r="AC365" s="37"/>
      <c r="AD365" s="37"/>
      <c r="AE365" s="37"/>
      <c r="AT365" s="16" t="s">
        <v>136</v>
      </c>
      <c r="AU365" s="16" t="s">
        <v>91</v>
      </c>
    </row>
    <row r="366" s="13" customFormat="1">
      <c r="A366" s="13"/>
      <c r="B366" s="239"/>
      <c r="C366" s="240"/>
      <c r="D366" s="232" t="s">
        <v>138</v>
      </c>
      <c r="E366" s="241" t="s">
        <v>1</v>
      </c>
      <c r="F366" s="242" t="s">
        <v>502</v>
      </c>
      <c r="G366" s="240"/>
      <c r="H366" s="243">
        <v>0.81999999999999995</v>
      </c>
      <c r="I366" s="244"/>
      <c r="J366" s="240"/>
      <c r="K366" s="240"/>
      <c r="L366" s="245"/>
      <c r="M366" s="246"/>
      <c r="N366" s="247"/>
      <c r="O366" s="247"/>
      <c r="P366" s="247"/>
      <c r="Q366" s="247"/>
      <c r="R366" s="247"/>
      <c r="S366" s="247"/>
      <c r="T366" s="248"/>
      <c r="U366" s="13"/>
      <c r="V366" s="13"/>
      <c r="W366" s="13"/>
      <c r="X366" s="13"/>
      <c r="Y366" s="13"/>
      <c r="Z366" s="13"/>
      <c r="AA366" s="13"/>
      <c r="AB366" s="13"/>
      <c r="AC366" s="13"/>
      <c r="AD366" s="13"/>
      <c r="AE366" s="13"/>
      <c r="AT366" s="249" t="s">
        <v>138</v>
      </c>
      <c r="AU366" s="249" t="s">
        <v>91</v>
      </c>
      <c r="AV366" s="13" t="s">
        <v>91</v>
      </c>
      <c r="AW366" s="13" t="s">
        <v>36</v>
      </c>
      <c r="AX366" s="13" t="s">
        <v>89</v>
      </c>
      <c r="AY366" s="249" t="s">
        <v>126</v>
      </c>
    </row>
    <row r="367" s="2" customFormat="1" ht="21.75" customHeight="1">
      <c r="A367" s="37"/>
      <c r="B367" s="38"/>
      <c r="C367" s="218" t="s">
        <v>503</v>
      </c>
      <c r="D367" s="218" t="s">
        <v>128</v>
      </c>
      <c r="E367" s="219" t="s">
        <v>504</v>
      </c>
      <c r="F367" s="220" t="s">
        <v>505</v>
      </c>
      <c r="G367" s="221" t="s">
        <v>181</v>
      </c>
      <c r="H367" s="222">
        <v>0.504</v>
      </c>
      <c r="I367" s="223"/>
      <c r="J367" s="224">
        <f>ROUND(I367*H367,2)</f>
        <v>0</v>
      </c>
      <c r="K367" s="225"/>
      <c r="L367" s="43"/>
      <c r="M367" s="226" t="s">
        <v>1</v>
      </c>
      <c r="N367" s="227" t="s">
        <v>46</v>
      </c>
      <c r="O367" s="90"/>
      <c r="P367" s="228">
        <f>O367*H367</f>
        <v>0</v>
      </c>
      <c r="Q367" s="228">
        <v>2.5018699999999998</v>
      </c>
      <c r="R367" s="228">
        <f>Q367*H367</f>
        <v>1.26094248</v>
      </c>
      <c r="S367" s="228">
        <v>0</v>
      </c>
      <c r="T367" s="229">
        <f>S367*H367</f>
        <v>0</v>
      </c>
      <c r="U367" s="37"/>
      <c r="V367" s="37"/>
      <c r="W367" s="37"/>
      <c r="X367" s="37"/>
      <c r="Y367" s="37"/>
      <c r="Z367" s="37"/>
      <c r="AA367" s="37"/>
      <c r="AB367" s="37"/>
      <c r="AC367" s="37"/>
      <c r="AD367" s="37"/>
      <c r="AE367" s="37"/>
      <c r="AR367" s="230" t="s">
        <v>132</v>
      </c>
      <c r="AT367" s="230" t="s">
        <v>128</v>
      </c>
      <c r="AU367" s="230" t="s">
        <v>91</v>
      </c>
      <c r="AY367" s="16" t="s">
        <v>126</v>
      </c>
      <c r="BE367" s="231">
        <f>IF(N367="základní",J367,0)</f>
        <v>0</v>
      </c>
      <c r="BF367" s="231">
        <f>IF(N367="snížená",J367,0)</f>
        <v>0</v>
      </c>
      <c r="BG367" s="231">
        <f>IF(N367="zákl. přenesená",J367,0)</f>
        <v>0</v>
      </c>
      <c r="BH367" s="231">
        <f>IF(N367="sníž. přenesená",J367,0)</f>
        <v>0</v>
      </c>
      <c r="BI367" s="231">
        <f>IF(N367="nulová",J367,0)</f>
        <v>0</v>
      </c>
      <c r="BJ367" s="16" t="s">
        <v>89</v>
      </c>
      <c r="BK367" s="231">
        <f>ROUND(I367*H367,2)</f>
        <v>0</v>
      </c>
      <c r="BL367" s="16" t="s">
        <v>132</v>
      </c>
      <c r="BM367" s="230" t="s">
        <v>506</v>
      </c>
    </row>
    <row r="368" s="2" customFormat="1">
      <c r="A368" s="37"/>
      <c r="B368" s="38"/>
      <c r="C368" s="39"/>
      <c r="D368" s="232" t="s">
        <v>134</v>
      </c>
      <c r="E368" s="39"/>
      <c r="F368" s="233" t="s">
        <v>507</v>
      </c>
      <c r="G368" s="39"/>
      <c r="H368" s="39"/>
      <c r="I368" s="234"/>
      <c r="J368" s="39"/>
      <c r="K368" s="39"/>
      <c r="L368" s="43"/>
      <c r="M368" s="235"/>
      <c r="N368" s="236"/>
      <c r="O368" s="90"/>
      <c r="P368" s="90"/>
      <c r="Q368" s="90"/>
      <c r="R368" s="90"/>
      <c r="S368" s="90"/>
      <c r="T368" s="91"/>
      <c r="U368" s="37"/>
      <c r="V368" s="37"/>
      <c r="W368" s="37"/>
      <c r="X368" s="37"/>
      <c r="Y368" s="37"/>
      <c r="Z368" s="37"/>
      <c r="AA368" s="37"/>
      <c r="AB368" s="37"/>
      <c r="AC368" s="37"/>
      <c r="AD368" s="37"/>
      <c r="AE368" s="37"/>
      <c r="AT368" s="16" t="s">
        <v>134</v>
      </c>
      <c r="AU368" s="16" t="s">
        <v>91</v>
      </c>
    </row>
    <row r="369" s="13" customFormat="1">
      <c r="A369" s="13"/>
      <c r="B369" s="239"/>
      <c r="C369" s="240"/>
      <c r="D369" s="232" t="s">
        <v>138</v>
      </c>
      <c r="E369" s="241" t="s">
        <v>1</v>
      </c>
      <c r="F369" s="242" t="s">
        <v>508</v>
      </c>
      <c r="G369" s="240"/>
      <c r="H369" s="243">
        <v>0.504</v>
      </c>
      <c r="I369" s="244"/>
      <c r="J369" s="240"/>
      <c r="K369" s="240"/>
      <c r="L369" s="245"/>
      <c r="M369" s="246"/>
      <c r="N369" s="247"/>
      <c r="O369" s="247"/>
      <c r="P369" s="247"/>
      <c r="Q369" s="247"/>
      <c r="R369" s="247"/>
      <c r="S369" s="247"/>
      <c r="T369" s="248"/>
      <c r="U369" s="13"/>
      <c r="V369" s="13"/>
      <c r="W369" s="13"/>
      <c r="X369" s="13"/>
      <c r="Y369" s="13"/>
      <c r="Z369" s="13"/>
      <c r="AA369" s="13"/>
      <c r="AB369" s="13"/>
      <c r="AC369" s="13"/>
      <c r="AD369" s="13"/>
      <c r="AE369" s="13"/>
      <c r="AT369" s="249" t="s">
        <v>138</v>
      </c>
      <c r="AU369" s="249" t="s">
        <v>91</v>
      </c>
      <c r="AV369" s="13" t="s">
        <v>91</v>
      </c>
      <c r="AW369" s="13" t="s">
        <v>36</v>
      </c>
      <c r="AX369" s="13" t="s">
        <v>89</v>
      </c>
      <c r="AY369" s="249" t="s">
        <v>126</v>
      </c>
    </row>
    <row r="370" s="2" customFormat="1" ht="16.5" customHeight="1">
      <c r="A370" s="37"/>
      <c r="B370" s="38"/>
      <c r="C370" s="218" t="s">
        <v>509</v>
      </c>
      <c r="D370" s="218" t="s">
        <v>128</v>
      </c>
      <c r="E370" s="219" t="s">
        <v>510</v>
      </c>
      <c r="F370" s="220" t="s">
        <v>511</v>
      </c>
      <c r="G370" s="221" t="s">
        <v>181</v>
      </c>
      <c r="H370" s="222">
        <v>0.504</v>
      </c>
      <c r="I370" s="223"/>
      <c r="J370" s="224">
        <f>ROUND(I370*H370,2)</f>
        <v>0</v>
      </c>
      <c r="K370" s="225"/>
      <c r="L370" s="43"/>
      <c r="M370" s="226" t="s">
        <v>1</v>
      </c>
      <c r="N370" s="227" t="s">
        <v>46</v>
      </c>
      <c r="O370" s="90"/>
      <c r="P370" s="228">
        <f>O370*H370</f>
        <v>0</v>
      </c>
      <c r="Q370" s="228">
        <v>0</v>
      </c>
      <c r="R370" s="228">
        <f>Q370*H370</f>
        <v>0</v>
      </c>
      <c r="S370" s="228">
        <v>0</v>
      </c>
      <c r="T370" s="229">
        <f>S370*H370</f>
        <v>0</v>
      </c>
      <c r="U370" s="37"/>
      <c r="V370" s="37"/>
      <c r="W370" s="37"/>
      <c r="X370" s="37"/>
      <c r="Y370" s="37"/>
      <c r="Z370" s="37"/>
      <c r="AA370" s="37"/>
      <c r="AB370" s="37"/>
      <c r="AC370" s="37"/>
      <c r="AD370" s="37"/>
      <c r="AE370" s="37"/>
      <c r="AR370" s="230" t="s">
        <v>132</v>
      </c>
      <c r="AT370" s="230" t="s">
        <v>128</v>
      </c>
      <c r="AU370" s="230" t="s">
        <v>91</v>
      </c>
      <c r="AY370" s="16" t="s">
        <v>126</v>
      </c>
      <c r="BE370" s="231">
        <f>IF(N370="základní",J370,0)</f>
        <v>0</v>
      </c>
      <c r="BF370" s="231">
        <f>IF(N370="snížená",J370,0)</f>
        <v>0</v>
      </c>
      <c r="BG370" s="231">
        <f>IF(N370="zákl. přenesená",J370,0)</f>
        <v>0</v>
      </c>
      <c r="BH370" s="231">
        <f>IF(N370="sníž. přenesená",J370,0)</f>
        <v>0</v>
      </c>
      <c r="BI370" s="231">
        <f>IF(N370="nulová",J370,0)</f>
        <v>0</v>
      </c>
      <c r="BJ370" s="16" t="s">
        <v>89</v>
      </c>
      <c r="BK370" s="231">
        <f>ROUND(I370*H370,2)</f>
        <v>0</v>
      </c>
      <c r="BL370" s="16" t="s">
        <v>132</v>
      </c>
      <c r="BM370" s="230" t="s">
        <v>512</v>
      </c>
    </row>
    <row r="371" s="2" customFormat="1">
      <c r="A371" s="37"/>
      <c r="B371" s="38"/>
      <c r="C371" s="39"/>
      <c r="D371" s="232" t="s">
        <v>134</v>
      </c>
      <c r="E371" s="39"/>
      <c r="F371" s="233" t="s">
        <v>513</v>
      </c>
      <c r="G371" s="39"/>
      <c r="H371" s="39"/>
      <c r="I371" s="234"/>
      <c r="J371" s="39"/>
      <c r="K371" s="39"/>
      <c r="L371" s="43"/>
      <c r="M371" s="235"/>
      <c r="N371" s="236"/>
      <c r="O371" s="90"/>
      <c r="P371" s="90"/>
      <c r="Q371" s="90"/>
      <c r="R371" s="90"/>
      <c r="S371" s="90"/>
      <c r="T371" s="91"/>
      <c r="U371" s="37"/>
      <c r="V371" s="37"/>
      <c r="W371" s="37"/>
      <c r="X371" s="37"/>
      <c r="Y371" s="37"/>
      <c r="Z371" s="37"/>
      <c r="AA371" s="37"/>
      <c r="AB371" s="37"/>
      <c r="AC371" s="37"/>
      <c r="AD371" s="37"/>
      <c r="AE371" s="37"/>
      <c r="AT371" s="16" t="s">
        <v>134</v>
      </c>
      <c r="AU371" s="16" t="s">
        <v>91</v>
      </c>
    </row>
    <row r="372" s="2" customFormat="1">
      <c r="A372" s="37"/>
      <c r="B372" s="38"/>
      <c r="C372" s="39"/>
      <c r="D372" s="232" t="s">
        <v>157</v>
      </c>
      <c r="E372" s="39"/>
      <c r="F372" s="250" t="s">
        <v>514</v>
      </c>
      <c r="G372" s="39"/>
      <c r="H372" s="39"/>
      <c r="I372" s="234"/>
      <c r="J372" s="39"/>
      <c r="K372" s="39"/>
      <c r="L372" s="43"/>
      <c r="M372" s="235"/>
      <c r="N372" s="236"/>
      <c r="O372" s="90"/>
      <c r="P372" s="90"/>
      <c r="Q372" s="90"/>
      <c r="R372" s="90"/>
      <c r="S372" s="90"/>
      <c r="T372" s="91"/>
      <c r="U372" s="37"/>
      <c r="V372" s="37"/>
      <c r="W372" s="37"/>
      <c r="X372" s="37"/>
      <c r="Y372" s="37"/>
      <c r="Z372" s="37"/>
      <c r="AA372" s="37"/>
      <c r="AB372" s="37"/>
      <c r="AC372" s="37"/>
      <c r="AD372" s="37"/>
      <c r="AE372" s="37"/>
      <c r="AT372" s="16" t="s">
        <v>157</v>
      </c>
      <c r="AU372" s="16" t="s">
        <v>91</v>
      </c>
    </row>
    <row r="373" s="13" customFormat="1">
      <c r="A373" s="13"/>
      <c r="B373" s="239"/>
      <c r="C373" s="240"/>
      <c r="D373" s="232" t="s">
        <v>138</v>
      </c>
      <c r="E373" s="241" t="s">
        <v>1</v>
      </c>
      <c r="F373" s="242" t="s">
        <v>515</v>
      </c>
      <c r="G373" s="240"/>
      <c r="H373" s="243">
        <v>0.504</v>
      </c>
      <c r="I373" s="244"/>
      <c r="J373" s="240"/>
      <c r="K373" s="240"/>
      <c r="L373" s="245"/>
      <c r="M373" s="246"/>
      <c r="N373" s="247"/>
      <c r="O373" s="247"/>
      <c r="P373" s="247"/>
      <c r="Q373" s="247"/>
      <c r="R373" s="247"/>
      <c r="S373" s="247"/>
      <c r="T373" s="248"/>
      <c r="U373" s="13"/>
      <c r="V373" s="13"/>
      <c r="W373" s="13"/>
      <c r="X373" s="13"/>
      <c r="Y373" s="13"/>
      <c r="Z373" s="13"/>
      <c r="AA373" s="13"/>
      <c r="AB373" s="13"/>
      <c r="AC373" s="13"/>
      <c r="AD373" s="13"/>
      <c r="AE373" s="13"/>
      <c r="AT373" s="249" t="s">
        <v>138</v>
      </c>
      <c r="AU373" s="249" t="s">
        <v>91</v>
      </c>
      <c r="AV373" s="13" t="s">
        <v>91</v>
      </c>
      <c r="AW373" s="13" t="s">
        <v>36</v>
      </c>
      <c r="AX373" s="13" t="s">
        <v>89</v>
      </c>
      <c r="AY373" s="249" t="s">
        <v>126</v>
      </c>
    </row>
    <row r="374" s="2" customFormat="1" ht="16.5" customHeight="1">
      <c r="A374" s="37"/>
      <c r="B374" s="38"/>
      <c r="C374" s="218" t="s">
        <v>516</v>
      </c>
      <c r="D374" s="218" t="s">
        <v>128</v>
      </c>
      <c r="E374" s="219" t="s">
        <v>517</v>
      </c>
      <c r="F374" s="220" t="s">
        <v>518</v>
      </c>
      <c r="G374" s="221" t="s">
        <v>181</v>
      </c>
      <c r="H374" s="222">
        <v>0.504</v>
      </c>
      <c r="I374" s="223"/>
      <c r="J374" s="224">
        <f>ROUND(I374*H374,2)</f>
        <v>0</v>
      </c>
      <c r="K374" s="225"/>
      <c r="L374" s="43"/>
      <c r="M374" s="226" t="s">
        <v>1</v>
      </c>
      <c r="N374" s="227" t="s">
        <v>46</v>
      </c>
      <c r="O374" s="90"/>
      <c r="P374" s="228">
        <f>O374*H374</f>
        <v>0</v>
      </c>
      <c r="Q374" s="228">
        <v>0</v>
      </c>
      <c r="R374" s="228">
        <f>Q374*H374</f>
        <v>0</v>
      </c>
      <c r="S374" s="228">
        <v>0</v>
      </c>
      <c r="T374" s="229">
        <f>S374*H374</f>
        <v>0</v>
      </c>
      <c r="U374" s="37"/>
      <c r="V374" s="37"/>
      <c r="W374" s="37"/>
      <c r="X374" s="37"/>
      <c r="Y374" s="37"/>
      <c r="Z374" s="37"/>
      <c r="AA374" s="37"/>
      <c r="AB374" s="37"/>
      <c r="AC374" s="37"/>
      <c r="AD374" s="37"/>
      <c r="AE374" s="37"/>
      <c r="AR374" s="230" t="s">
        <v>132</v>
      </c>
      <c r="AT374" s="230" t="s">
        <v>128</v>
      </c>
      <c r="AU374" s="230" t="s">
        <v>91</v>
      </c>
      <c r="AY374" s="16" t="s">
        <v>126</v>
      </c>
      <c r="BE374" s="231">
        <f>IF(N374="základní",J374,0)</f>
        <v>0</v>
      </c>
      <c r="BF374" s="231">
        <f>IF(N374="snížená",J374,0)</f>
        <v>0</v>
      </c>
      <c r="BG374" s="231">
        <f>IF(N374="zákl. přenesená",J374,0)</f>
        <v>0</v>
      </c>
      <c r="BH374" s="231">
        <f>IF(N374="sníž. přenesená",J374,0)</f>
        <v>0</v>
      </c>
      <c r="BI374" s="231">
        <f>IF(N374="nulová",J374,0)</f>
        <v>0</v>
      </c>
      <c r="BJ374" s="16" t="s">
        <v>89</v>
      </c>
      <c r="BK374" s="231">
        <f>ROUND(I374*H374,2)</f>
        <v>0</v>
      </c>
      <c r="BL374" s="16" t="s">
        <v>132</v>
      </c>
      <c r="BM374" s="230" t="s">
        <v>519</v>
      </c>
    </row>
    <row r="375" s="2" customFormat="1">
      <c r="A375" s="37"/>
      <c r="B375" s="38"/>
      <c r="C375" s="39"/>
      <c r="D375" s="232" t="s">
        <v>134</v>
      </c>
      <c r="E375" s="39"/>
      <c r="F375" s="233" t="s">
        <v>520</v>
      </c>
      <c r="G375" s="39"/>
      <c r="H375" s="39"/>
      <c r="I375" s="234"/>
      <c r="J375" s="39"/>
      <c r="K375" s="39"/>
      <c r="L375" s="43"/>
      <c r="M375" s="235"/>
      <c r="N375" s="236"/>
      <c r="O375" s="90"/>
      <c r="P375" s="90"/>
      <c r="Q375" s="90"/>
      <c r="R375" s="90"/>
      <c r="S375" s="90"/>
      <c r="T375" s="91"/>
      <c r="U375" s="37"/>
      <c r="V375" s="37"/>
      <c r="W375" s="37"/>
      <c r="X375" s="37"/>
      <c r="Y375" s="37"/>
      <c r="Z375" s="37"/>
      <c r="AA375" s="37"/>
      <c r="AB375" s="37"/>
      <c r="AC375" s="37"/>
      <c r="AD375" s="37"/>
      <c r="AE375" s="37"/>
      <c r="AT375" s="16" t="s">
        <v>134</v>
      </c>
      <c r="AU375" s="16" t="s">
        <v>91</v>
      </c>
    </row>
    <row r="376" s="13" customFormat="1">
      <c r="A376" s="13"/>
      <c r="B376" s="239"/>
      <c r="C376" s="240"/>
      <c r="D376" s="232" t="s">
        <v>138</v>
      </c>
      <c r="E376" s="241" t="s">
        <v>1</v>
      </c>
      <c r="F376" s="242" t="s">
        <v>515</v>
      </c>
      <c r="G376" s="240"/>
      <c r="H376" s="243">
        <v>0.504</v>
      </c>
      <c r="I376" s="244"/>
      <c r="J376" s="240"/>
      <c r="K376" s="240"/>
      <c r="L376" s="245"/>
      <c r="M376" s="246"/>
      <c r="N376" s="247"/>
      <c r="O376" s="247"/>
      <c r="P376" s="247"/>
      <c r="Q376" s="247"/>
      <c r="R376" s="247"/>
      <c r="S376" s="247"/>
      <c r="T376" s="248"/>
      <c r="U376" s="13"/>
      <c r="V376" s="13"/>
      <c r="W376" s="13"/>
      <c r="X376" s="13"/>
      <c r="Y376" s="13"/>
      <c r="Z376" s="13"/>
      <c r="AA376" s="13"/>
      <c r="AB376" s="13"/>
      <c r="AC376" s="13"/>
      <c r="AD376" s="13"/>
      <c r="AE376" s="13"/>
      <c r="AT376" s="249" t="s">
        <v>138</v>
      </c>
      <c r="AU376" s="249" t="s">
        <v>91</v>
      </c>
      <c r="AV376" s="13" t="s">
        <v>91</v>
      </c>
      <c r="AW376" s="13" t="s">
        <v>36</v>
      </c>
      <c r="AX376" s="13" t="s">
        <v>89</v>
      </c>
      <c r="AY376" s="249" t="s">
        <v>126</v>
      </c>
    </row>
    <row r="377" s="2" customFormat="1" ht="16.5" customHeight="1">
      <c r="A377" s="37"/>
      <c r="B377" s="38"/>
      <c r="C377" s="218" t="s">
        <v>521</v>
      </c>
      <c r="D377" s="218" t="s">
        <v>128</v>
      </c>
      <c r="E377" s="219" t="s">
        <v>522</v>
      </c>
      <c r="F377" s="220" t="s">
        <v>523</v>
      </c>
      <c r="G377" s="221" t="s">
        <v>131</v>
      </c>
      <c r="H377" s="222">
        <v>0.81999999999999995</v>
      </c>
      <c r="I377" s="223"/>
      <c r="J377" s="224">
        <f>ROUND(I377*H377,2)</f>
        <v>0</v>
      </c>
      <c r="K377" s="225"/>
      <c r="L377" s="43"/>
      <c r="M377" s="226" t="s">
        <v>1</v>
      </c>
      <c r="N377" s="227" t="s">
        <v>46</v>
      </c>
      <c r="O377" s="90"/>
      <c r="P377" s="228">
        <f>O377*H377</f>
        <v>0</v>
      </c>
      <c r="Q377" s="228">
        <v>0</v>
      </c>
      <c r="R377" s="228">
        <f>Q377*H377</f>
        <v>0</v>
      </c>
      <c r="S377" s="228">
        <v>0</v>
      </c>
      <c r="T377" s="229">
        <f>S377*H377</f>
        <v>0</v>
      </c>
      <c r="U377" s="37"/>
      <c r="V377" s="37"/>
      <c r="W377" s="37"/>
      <c r="X377" s="37"/>
      <c r="Y377" s="37"/>
      <c r="Z377" s="37"/>
      <c r="AA377" s="37"/>
      <c r="AB377" s="37"/>
      <c r="AC377" s="37"/>
      <c r="AD377" s="37"/>
      <c r="AE377" s="37"/>
      <c r="AR377" s="230" t="s">
        <v>132</v>
      </c>
      <c r="AT377" s="230" t="s">
        <v>128</v>
      </c>
      <c r="AU377" s="230" t="s">
        <v>91</v>
      </c>
      <c r="AY377" s="16" t="s">
        <v>126</v>
      </c>
      <c r="BE377" s="231">
        <f>IF(N377="základní",J377,0)</f>
        <v>0</v>
      </c>
      <c r="BF377" s="231">
        <f>IF(N377="snížená",J377,0)</f>
        <v>0</v>
      </c>
      <c r="BG377" s="231">
        <f>IF(N377="zákl. přenesená",J377,0)</f>
        <v>0</v>
      </c>
      <c r="BH377" s="231">
        <f>IF(N377="sníž. přenesená",J377,0)</f>
        <v>0</v>
      </c>
      <c r="BI377" s="231">
        <f>IF(N377="nulová",J377,0)</f>
        <v>0</v>
      </c>
      <c r="BJ377" s="16" t="s">
        <v>89</v>
      </c>
      <c r="BK377" s="231">
        <f>ROUND(I377*H377,2)</f>
        <v>0</v>
      </c>
      <c r="BL377" s="16" t="s">
        <v>132</v>
      </c>
      <c r="BM377" s="230" t="s">
        <v>524</v>
      </c>
    </row>
    <row r="378" s="2" customFormat="1">
      <c r="A378" s="37"/>
      <c r="B378" s="38"/>
      <c r="C378" s="39"/>
      <c r="D378" s="232" t="s">
        <v>134</v>
      </c>
      <c r="E378" s="39"/>
      <c r="F378" s="233" t="s">
        <v>525</v>
      </c>
      <c r="G378" s="39"/>
      <c r="H378" s="39"/>
      <c r="I378" s="234"/>
      <c r="J378" s="39"/>
      <c r="K378" s="39"/>
      <c r="L378" s="43"/>
      <c r="M378" s="235"/>
      <c r="N378" s="236"/>
      <c r="O378" s="90"/>
      <c r="P378" s="90"/>
      <c r="Q378" s="90"/>
      <c r="R378" s="90"/>
      <c r="S378" s="90"/>
      <c r="T378" s="91"/>
      <c r="U378" s="37"/>
      <c r="V378" s="37"/>
      <c r="W378" s="37"/>
      <c r="X378" s="37"/>
      <c r="Y378" s="37"/>
      <c r="Z378" s="37"/>
      <c r="AA378" s="37"/>
      <c r="AB378" s="37"/>
      <c r="AC378" s="37"/>
      <c r="AD378" s="37"/>
      <c r="AE378" s="37"/>
      <c r="AT378" s="16" t="s">
        <v>134</v>
      </c>
      <c r="AU378" s="16" t="s">
        <v>91</v>
      </c>
    </row>
    <row r="379" s="2" customFormat="1">
      <c r="A379" s="37"/>
      <c r="B379" s="38"/>
      <c r="C379" s="39"/>
      <c r="D379" s="237" t="s">
        <v>136</v>
      </c>
      <c r="E379" s="39"/>
      <c r="F379" s="238" t="s">
        <v>526</v>
      </c>
      <c r="G379" s="39"/>
      <c r="H379" s="39"/>
      <c r="I379" s="234"/>
      <c r="J379" s="39"/>
      <c r="K379" s="39"/>
      <c r="L379" s="43"/>
      <c r="M379" s="235"/>
      <c r="N379" s="236"/>
      <c r="O379" s="90"/>
      <c r="P379" s="90"/>
      <c r="Q379" s="90"/>
      <c r="R379" s="90"/>
      <c r="S379" s="90"/>
      <c r="T379" s="91"/>
      <c r="U379" s="37"/>
      <c r="V379" s="37"/>
      <c r="W379" s="37"/>
      <c r="X379" s="37"/>
      <c r="Y379" s="37"/>
      <c r="Z379" s="37"/>
      <c r="AA379" s="37"/>
      <c r="AB379" s="37"/>
      <c r="AC379" s="37"/>
      <c r="AD379" s="37"/>
      <c r="AE379" s="37"/>
      <c r="AT379" s="16" t="s">
        <v>136</v>
      </c>
      <c r="AU379" s="16" t="s">
        <v>91</v>
      </c>
    </row>
    <row r="380" s="13" customFormat="1">
      <c r="A380" s="13"/>
      <c r="B380" s="239"/>
      <c r="C380" s="240"/>
      <c r="D380" s="232" t="s">
        <v>138</v>
      </c>
      <c r="E380" s="241" t="s">
        <v>1</v>
      </c>
      <c r="F380" s="242" t="s">
        <v>527</v>
      </c>
      <c r="G380" s="240"/>
      <c r="H380" s="243">
        <v>0.81999999999999995</v>
      </c>
      <c r="I380" s="244"/>
      <c r="J380" s="240"/>
      <c r="K380" s="240"/>
      <c r="L380" s="245"/>
      <c r="M380" s="246"/>
      <c r="N380" s="247"/>
      <c r="O380" s="247"/>
      <c r="P380" s="247"/>
      <c r="Q380" s="247"/>
      <c r="R380" s="247"/>
      <c r="S380" s="247"/>
      <c r="T380" s="248"/>
      <c r="U380" s="13"/>
      <c r="V380" s="13"/>
      <c r="W380" s="13"/>
      <c r="X380" s="13"/>
      <c r="Y380" s="13"/>
      <c r="Z380" s="13"/>
      <c r="AA380" s="13"/>
      <c r="AB380" s="13"/>
      <c r="AC380" s="13"/>
      <c r="AD380" s="13"/>
      <c r="AE380" s="13"/>
      <c r="AT380" s="249" t="s">
        <v>138</v>
      </c>
      <c r="AU380" s="249" t="s">
        <v>91</v>
      </c>
      <c r="AV380" s="13" t="s">
        <v>91</v>
      </c>
      <c r="AW380" s="13" t="s">
        <v>36</v>
      </c>
      <c r="AX380" s="13" t="s">
        <v>89</v>
      </c>
      <c r="AY380" s="249" t="s">
        <v>126</v>
      </c>
    </row>
    <row r="381" s="12" customFormat="1" ht="22.8" customHeight="1">
      <c r="A381" s="12"/>
      <c r="B381" s="202"/>
      <c r="C381" s="203"/>
      <c r="D381" s="204" t="s">
        <v>80</v>
      </c>
      <c r="E381" s="216" t="s">
        <v>187</v>
      </c>
      <c r="F381" s="216" t="s">
        <v>528</v>
      </c>
      <c r="G381" s="203"/>
      <c r="H381" s="203"/>
      <c r="I381" s="206"/>
      <c r="J381" s="217">
        <f>BK381</f>
        <v>0</v>
      </c>
      <c r="K381" s="203"/>
      <c r="L381" s="208"/>
      <c r="M381" s="209"/>
      <c r="N381" s="210"/>
      <c r="O381" s="210"/>
      <c r="P381" s="211">
        <f>SUM(P382:P388)</f>
        <v>0</v>
      </c>
      <c r="Q381" s="210"/>
      <c r="R381" s="211">
        <f>SUM(R382:R388)</f>
        <v>0.00024000000000000003</v>
      </c>
      <c r="S381" s="210"/>
      <c r="T381" s="212">
        <f>SUM(T382:T388)</f>
        <v>0</v>
      </c>
      <c r="U381" s="12"/>
      <c r="V381" s="12"/>
      <c r="W381" s="12"/>
      <c r="X381" s="12"/>
      <c r="Y381" s="12"/>
      <c r="Z381" s="12"/>
      <c r="AA381" s="12"/>
      <c r="AB381" s="12"/>
      <c r="AC381" s="12"/>
      <c r="AD381" s="12"/>
      <c r="AE381" s="12"/>
      <c r="AR381" s="213" t="s">
        <v>89</v>
      </c>
      <c r="AT381" s="214" t="s">
        <v>80</v>
      </c>
      <c r="AU381" s="214" t="s">
        <v>89</v>
      </c>
      <c r="AY381" s="213" t="s">
        <v>126</v>
      </c>
      <c r="BK381" s="215">
        <f>SUM(BK382:BK388)</f>
        <v>0</v>
      </c>
    </row>
    <row r="382" s="2" customFormat="1" ht="16.5" customHeight="1">
      <c r="A382" s="37"/>
      <c r="B382" s="38"/>
      <c r="C382" s="218" t="s">
        <v>529</v>
      </c>
      <c r="D382" s="218" t="s">
        <v>128</v>
      </c>
      <c r="E382" s="219" t="s">
        <v>530</v>
      </c>
      <c r="F382" s="220" t="s">
        <v>531</v>
      </c>
      <c r="G382" s="221" t="s">
        <v>131</v>
      </c>
      <c r="H382" s="222">
        <v>5.5800000000000001</v>
      </c>
      <c r="I382" s="223"/>
      <c r="J382" s="224">
        <f>ROUND(I382*H382,2)</f>
        <v>0</v>
      </c>
      <c r="K382" s="225"/>
      <c r="L382" s="43"/>
      <c r="M382" s="226" t="s">
        <v>1</v>
      </c>
      <c r="N382" s="227" t="s">
        <v>46</v>
      </c>
      <c r="O382" s="90"/>
      <c r="P382" s="228">
        <f>O382*H382</f>
        <v>0</v>
      </c>
      <c r="Q382" s="228">
        <v>0</v>
      </c>
      <c r="R382" s="228">
        <f>Q382*H382</f>
        <v>0</v>
      </c>
      <c r="S382" s="228">
        <v>0</v>
      </c>
      <c r="T382" s="229">
        <f>S382*H382</f>
        <v>0</v>
      </c>
      <c r="U382" s="37"/>
      <c r="V382" s="37"/>
      <c r="W382" s="37"/>
      <c r="X382" s="37"/>
      <c r="Y382" s="37"/>
      <c r="Z382" s="37"/>
      <c r="AA382" s="37"/>
      <c r="AB382" s="37"/>
      <c r="AC382" s="37"/>
      <c r="AD382" s="37"/>
      <c r="AE382" s="37"/>
      <c r="AR382" s="230" t="s">
        <v>132</v>
      </c>
      <c r="AT382" s="230" t="s">
        <v>128</v>
      </c>
      <c r="AU382" s="230" t="s">
        <v>91</v>
      </c>
      <c r="AY382" s="16" t="s">
        <v>126</v>
      </c>
      <c r="BE382" s="231">
        <f>IF(N382="základní",J382,0)</f>
        <v>0</v>
      </c>
      <c r="BF382" s="231">
        <f>IF(N382="snížená",J382,0)</f>
        <v>0</v>
      </c>
      <c r="BG382" s="231">
        <f>IF(N382="zákl. přenesená",J382,0)</f>
        <v>0</v>
      </c>
      <c r="BH382" s="231">
        <f>IF(N382="sníž. přenesená",J382,0)</f>
        <v>0</v>
      </c>
      <c r="BI382" s="231">
        <f>IF(N382="nulová",J382,0)</f>
        <v>0</v>
      </c>
      <c r="BJ382" s="16" t="s">
        <v>89</v>
      </c>
      <c r="BK382" s="231">
        <f>ROUND(I382*H382,2)</f>
        <v>0</v>
      </c>
      <c r="BL382" s="16" t="s">
        <v>132</v>
      </c>
      <c r="BM382" s="230" t="s">
        <v>532</v>
      </c>
    </row>
    <row r="383" s="2" customFormat="1">
      <c r="A383" s="37"/>
      <c r="B383" s="38"/>
      <c r="C383" s="39"/>
      <c r="D383" s="232" t="s">
        <v>134</v>
      </c>
      <c r="E383" s="39"/>
      <c r="F383" s="233" t="s">
        <v>531</v>
      </c>
      <c r="G383" s="39"/>
      <c r="H383" s="39"/>
      <c r="I383" s="234"/>
      <c r="J383" s="39"/>
      <c r="K383" s="39"/>
      <c r="L383" s="43"/>
      <c r="M383" s="235"/>
      <c r="N383" s="236"/>
      <c r="O383" s="90"/>
      <c r="P383" s="90"/>
      <c r="Q383" s="90"/>
      <c r="R383" s="90"/>
      <c r="S383" s="90"/>
      <c r="T383" s="91"/>
      <c r="U383" s="37"/>
      <c r="V383" s="37"/>
      <c r="W383" s="37"/>
      <c r="X383" s="37"/>
      <c r="Y383" s="37"/>
      <c r="Z383" s="37"/>
      <c r="AA383" s="37"/>
      <c r="AB383" s="37"/>
      <c r="AC383" s="37"/>
      <c r="AD383" s="37"/>
      <c r="AE383" s="37"/>
      <c r="AT383" s="16" t="s">
        <v>134</v>
      </c>
      <c r="AU383" s="16" t="s">
        <v>91</v>
      </c>
    </row>
    <row r="384" s="2" customFormat="1">
      <c r="A384" s="37"/>
      <c r="B384" s="38"/>
      <c r="C384" s="39"/>
      <c r="D384" s="237" t="s">
        <v>136</v>
      </c>
      <c r="E384" s="39"/>
      <c r="F384" s="238" t="s">
        <v>533</v>
      </c>
      <c r="G384" s="39"/>
      <c r="H384" s="39"/>
      <c r="I384" s="234"/>
      <c r="J384" s="39"/>
      <c r="K384" s="39"/>
      <c r="L384" s="43"/>
      <c r="M384" s="235"/>
      <c r="N384" s="236"/>
      <c r="O384" s="90"/>
      <c r="P384" s="90"/>
      <c r="Q384" s="90"/>
      <c r="R384" s="90"/>
      <c r="S384" s="90"/>
      <c r="T384" s="91"/>
      <c r="U384" s="37"/>
      <c r="V384" s="37"/>
      <c r="W384" s="37"/>
      <c r="X384" s="37"/>
      <c r="Y384" s="37"/>
      <c r="Z384" s="37"/>
      <c r="AA384" s="37"/>
      <c r="AB384" s="37"/>
      <c r="AC384" s="37"/>
      <c r="AD384" s="37"/>
      <c r="AE384" s="37"/>
      <c r="AT384" s="16" t="s">
        <v>136</v>
      </c>
      <c r="AU384" s="16" t="s">
        <v>91</v>
      </c>
    </row>
    <row r="385" s="13" customFormat="1">
      <c r="A385" s="13"/>
      <c r="B385" s="239"/>
      <c r="C385" s="240"/>
      <c r="D385" s="232" t="s">
        <v>138</v>
      </c>
      <c r="E385" s="241" t="s">
        <v>1</v>
      </c>
      <c r="F385" s="242" t="s">
        <v>481</v>
      </c>
      <c r="G385" s="240"/>
      <c r="H385" s="243">
        <v>5.5800000000000001</v>
      </c>
      <c r="I385" s="244"/>
      <c r="J385" s="240"/>
      <c r="K385" s="240"/>
      <c r="L385" s="245"/>
      <c r="M385" s="246"/>
      <c r="N385" s="247"/>
      <c r="O385" s="247"/>
      <c r="P385" s="247"/>
      <c r="Q385" s="247"/>
      <c r="R385" s="247"/>
      <c r="S385" s="247"/>
      <c r="T385" s="248"/>
      <c r="U385" s="13"/>
      <c r="V385" s="13"/>
      <c r="W385" s="13"/>
      <c r="X385" s="13"/>
      <c r="Y385" s="13"/>
      <c r="Z385" s="13"/>
      <c r="AA385" s="13"/>
      <c r="AB385" s="13"/>
      <c r="AC385" s="13"/>
      <c r="AD385" s="13"/>
      <c r="AE385" s="13"/>
      <c r="AT385" s="249" t="s">
        <v>138</v>
      </c>
      <c r="AU385" s="249" t="s">
        <v>91</v>
      </c>
      <c r="AV385" s="13" t="s">
        <v>91</v>
      </c>
      <c r="AW385" s="13" t="s">
        <v>36</v>
      </c>
      <c r="AX385" s="13" t="s">
        <v>89</v>
      </c>
      <c r="AY385" s="249" t="s">
        <v>126</v>
      </c>
    </row>
    <row r="386" s="2" customFormat="1" ht="16.5" customHeight="1">
      <c r="A386" s="37"/>
      <c r="B386" s="38"/>
      <c r="C386" s="218" t="s">
        <v>534</v>
      </c>
      <c r="D386" s="218" t="s">
        <v>128</v>
      </c>
      <c r="E386" s="219" t="s">
        <v>535</v>
      </c>
      <c r="F386" s="220" t="s">
        <v>536</v>
      </c>
      <c r="G386" s="221" t="s">
        <v>142</v>
      </c>
      <c r="H386" s="222">
        <v>24</v>
      </c>
      <c r="I386" s="223"/>
      <c r="J386" s="224">
        <f>ROUND(I386*H386,2)</f>
        <v>0</v>
      </c>
      <c r="K386" s="225"/>
      <c r="L386" s="43"/>
      <c r="M386" s="226" t="s">
        <v>1</v>
      </c>
      <c r="N386" s="227" t="s">
        <v>46</v>
      </c>
      <c r="O386" s="90"/>
      <c r="P386" s="228">
        <f>O386*H386</f>
        <v>0</v>
      </c>
      <c r="Q386" s="228">
        <v>1.0000000000000001E-05</v>
      </c>
      <c r="R386" s="228">
        <f>Q386*H386</f>
        <v>0.00024000000000000003</v>
      </c>
      <c r="S386" s="228">
        <v>0</v>
      </c>
      <c r="T386" s="229">
        <f>S386*H386</f>
        <v>0</v>
      </c>
      <c r="U386" s="37"/>
      <c r="V386" s="37"/>
      <c r="W386" s="37"/>
      <c r="X386" s="37"/>
      <c r="Y386" s="37"/>
      <c r="Z386" s="37"/>
      <c r="AA386" s="37"/>
      <c r="AB386" s="37"/>
      <c r="AC386" s="37"/>
      <c r="AD386" s="37"/>
      <c r="AE386" s="37"/>
      <c r="AR386" s="230" t="s">
        <v>132</v>
      </c>
      <c r="AT386" s="230" t="s">
        <v>128</v>
      </c>
      <c r="AU386" s="230" t="s">
        <v>91</v>
      </c>
      <c r="AY386" s="16" t="s">
        <v>126</v>
      </c>
      <c r="BE386" s="231">
        <f>IF(N386="základní",J386,0)</f>
        <v>0</v>
      </c>
      <c r="BF386" s="231">
        <f>IF(N386="snížená",J386,0)</f>
        <v>0</v>
      </c>
      <c r="BG386" s="231">
        <f>IF(N386="zákl. přenesená",J386,0)</f>
        <v>0</v>
      </c>
      <c r="BH386" s="231">
        <f>IF(N386="sníž. přenesená",J386,0)</f>
        <v>0</v>
      </c>
      <c r="BI386" s="231">
        <f>IF(N386="nulová",J386,0)</f>
        <v>0</v>
      </c>
      <c r="BJ386" s="16" t="s">
        <v>89</v>
      </c>
      <c r="BK386" s="231">
        <f>ROUND(I386*H386,2)</f>
        <v>0</v>
      </c>
      <c r="BL386" s="16" t="s">
        <v>132</v>
      </c>
      <c r="BM386" s="230" t="s">
        <v>537</v>
      </c>
    </row>
    <row r="387" s="2" customFormat="1">
      <c r="A387" s="37"/>
      <c r="B387" s="38"/>
      <c r="C387" s="39"/>
      <c r="D387" s="232" t="s">
        <v>134</v>
      </c>
      <c r="E387" s="39"/>
      <c r="F387" s="233" t="s">
        <v>538</v>
      </c>
      <c r="G387" s="39"/>
      <c r="H387" s="39"/>
      <c r="I387" s="234"/>
      <c r="J387" s="39"/>
      <c r="K387" s="39"/>
      <c r="L387" s="43"/>
      <c r="M387" s="235"/>
      <c r="N387" s="236"/>
      <c r="O387" s="90"/>
      <c r="P387" s="90"/>
      <c r="Q387" s="90"/>
      <c r="R387" s="90"/>
      <c r="S387" s="90"/>
      <c r="T387" s="91"/>
      <c r="U387" s="37"/>
      <c r="V387" s="37"/>
      <c r="W387" s="37"/>
      <c r="X387" s="37"/>
      <c r="Y387" s="37"/>
      <c r="Z387" s="37"/>
      <c r="AA387" s="37"/>
      <c r="AB387" s="37"/>
      <c r="AC387" s="37"/>
      <c r="AD387" s="37"/>
      <c r="AE387" s="37"/>
      <c r="AT387" s="16" t="s">
        <v>134</v>
      </c>
      <c r="AU387" s="16" t="s">
        <v>91</v>
      </c>
    </row>
    <row r="388" s="13" customFormat="1">
      <c r="A388" s="13"/>
      <c r="B388" s="239"/>
      <c r="C388" s="240"/>
      <c r="D388" s="232" t="s">
        <v>138</v>
      </c>
      <c r="E388" s="241" t="s">
        <v>1</v>
      </c>
      <c r="F388" s="242" t="s">
        <v>539</v>
      </c>
      <c r="G388" s="240"/>
      <c r="H388" s="243">
        <v>24</v>
      </c>
      <c r="I388" s="244"/>
      <c r="J388" s="240"/>
      <c r="K388" s="240"/>
      <c r="L388" s="245"/>
      <c r="M388" s="246"/>
      <c r="N388" s="247"/>
      <c r="O388" s="247"/>
      <c r="P388" s="247"/>
      <c r="Q388" s="247"/>
      <c r="R388" s="247"/>
      <c r="S388" s="247"/>
      <c r="T388" s="248"/>
      <c r="U388" s="13"/>
      <c r="V388" s="13"/>
      <c r="W388" s="13"/>
      <c r="X388" s="13"/>
      <c r="Y388" s="13"/>
      <c r="Z388" s="13"/>
      <c r="AA388" s="13"/>
      <c r="AB388" s="13"/>
      <c r="AC388" s="13"/>
      <c r="AD388" s="13"/>
      <c r="AE388" s="13"/>
      <c r="AT388" s="249" t="s">
        <v>138</v>
      </c>
      <c r="AU388" s="249" t="s">
        <v>91</v>
      </c>
      <c r="AV388" s="13" t="s">
        <v>91</v>
      </c>
      <c r="AW388" s="13" t="s">
        <v>36</v>
      </c>
      <c r="AX388" s="13" t="s">
        <v>89</v>
      </c>
      <c r="AY388" s="249" t="s">
        <v>126</v>
      </c>
    </row>
    <row r="389" s="12" customFormat="1" ht="22.8" customHeight="1">
      <c r="A389" s="12"/>
      <c r="B389" s="202"/>
      <c r="C389" s="203"/>
      <c r="D389" s="204" t="s">
        <v>80</v>
      </c>
      <c r="E389" s="216" t="s">
        <v>540</v>
      </c>
      <c r="F389" s="216" t="s">
        <v>541</v>
      </c>
      <c r="G389" s="203"/>
      <c r="H389" s="203"/>
      <c r="I389" s="206"/>
      <c r="J389" s="217">
        <f>BK389</f>
        <v>0</v>
      </c>
      <c r="K389" s="203"/>
      <c r="L389" s="208"/>
      <c r="M389" s="209"/>
      <c r="N389" s="210"/>
      <c r="O389" s="210"/>
      <c r="P389" s="211">
        <f>SUM(P390:P397)</f>
        <v>0</v>
      </c>
      <c r="Q389" s="210"/>
      <c r="R389" s="211">
        <f>SUM(R390:R397)</f>
        <v>0</v>
      </c>
      <c r="S389" s="210"/>
      <c r="T389" s="212">
        <f>SUM(T390:T397)</f>
        <v>0</v>
      </c>
      <c r="U389" s="12"/>
      <c r="V389" s="12"/>
      <c r="W389" s="12"/>
      <c r="X389" s="12"/>
      <c r="Y389" s="12"/>
      <c r="Z389" s="12"/>
      <c r="AA389" s="12"/>
      <c r="AB389" s="12"/>
      <c r="AC389" s="12"/>
      <c r="AD389" s="12"/>
      <c r="AE389" s="12"/>
      <c r="AR389" s="213" t="s">
        <v>89</v>
      </c>
      <c r="AT389" s="214" t="s">
        <v>80</v>
      </c>
      <c r="AU389" s="214" t="s">
        <v>89</v>
      </c>
      <c r="AY389" s="213" t="s">
        <v>126</v>
      </c>
      <c r="BK389" s="215">
        <f>SUM(BK390:BK397)</f>
        <v>0</v>
      </c>
    </row>
    <row r="390" s="2" customFormat="1" ht="16.5" customHeight="1">
      <c r="A390" s="37"/>
      <c r="B390" s="38"/>
      <c r="C390" s="218" t="s">
        <v>542</v>
      </c>
      <c r="D390" s="218" t="s">
        <v>128</v>
      </c>
      <c r="E390" s="219" t="s">
        <v>543</v>
      </c>
      <c r="F390" s="220" t="s">
        <v>544</v>
      </c>
      <c r="G390" s="221" t="s">
        <v>330</v>
      </c>
      <c r="H390" s="222">
        <v>13</v>
      </c>
      <c r="I390" s="223"/>
      <c r="J390" s="224">
        <f>ROUND(I390*H390,2)</f>
        <v>0</v>
      </c>
      <c r="K390" s="225"/>
      <c r="L390" s="43"/>
      <c r="M390" s="226" t="s">
        <v>1</v>
      </c>
      <c r="N390" s="227" t="s">
        <v>46</v>
      </c>
      <c r="O390" s="90"/>
      <c r="P390" s="228">
        <f>O390*H390</f>
        <v>0</v>
      </c>
      <c r="Q390" s="228">
        <v>0</v>
      </c>
      <c r="R390" s="228">
        <f>Q390*H390</f>
        <v>0</v>
      </c>
      <c r="S390" s="228">
        <v>0</v>
      </c>
      <c r="T390" s="229">
        <f>S390*H390</f>
        <v>0</v>
      </c>
      <c r="U390" s="37"/>
      <c r="V390" s="37"/>
      <c r="W390" s="37"/>
      <c r="X390" s="37"/>
      <c r="Y390" s="37"/>
      <c r="Z390" s="37"/>
      <c r="AA390" s="37"/>
      <c r="AB390" s="37"/>
      <c r="AC390" s="37"/>
      <c r="AD390" s="37"/>
      <c r="AE390" s="37"/>
      <c r="AR390" s="230" t="s">
        <v>132</v>
      </c>
      <c r="AT390" s="230" t="s">
        <v>128</v>
      </c>
      <c r="AU390" s="230" t="s">
        <v>91</v>
      </c>
      <c r="AY390" s="16" t="s">
        <v>126</v>
      </c>
      <c r="BE390" s="231">
        <f>IF(N390="základní",J390,0)</f>
        <v>0</v>
      </c>
      <c r="BF390" s="231">
        <f>IF(N390="snížená",J390,0)</f>
        <v>0</v>
      </c>
      <c r="BG390" s="231">
        <f>IF(N390="zákl. přenesená",J390,0)</f>
        <v>0</v>
      </c>
      <c r="BH390" s="231">
        <f>IF(N390="sníž. přenesená",J390,0)</f>
        <v>0</v>
      </c>
      <c r="BI390" s="231">
        <f>IF(N390="nulová",J390,0)</f>
        <v>0</v>
      </c>
      <c r="BJ390" s="16" t="s">
        <v>89</v>
      </c>
      <c r="BK390" s="231">
        <f>ROUND(I390*H390,2)</f>
        <v>0</v>
      </c>
      <c r="BL390" s="16" t="s">
        <v>132</v>
      </c>
      <c r="BM390" s="230" t="s">
        <v>545</v>
      </c>
    </row>
    <row r="391" s="2" customFormat="1">
      <c r="A391" s="37"/>
      <c r="B391" s="38"/>
      <c r="C391" s="39"/>
      <c r="D391" s="232" t="s">
        <v>134</v>
      </c>
      <c r="E391" s="39"/>
      <c r="F391" s="233" t="s">
        <v>546</v>
      </c>
      <c r="G391" s="39"/>
      <c r="H391" s="39"/>
      <c r="I391" s="234"/>
      <c r="J391" s="39"/>
      <c r="K391" s="39"/>
      <c r="L391" s="43"/>
      <c r="M391" s="235"/>
      <c r="N391" s="236"/>
      <c r="O391" s="90"/>
      <c r="P391" s="90"/>
      <c r="Q391" s="90"/>
      <c r="R391" s="90"/>
      <c r="S391" s="90"/>
      <c r="T391" s="91"/>
      <c r="U391" s="37"/>
      <c r="V391" s="37"/>
      <c r="W391" s="37"/>
      <c r="X391" s="37"/>
      <c r="Y391" s="37"/>
      <c r="Z391" s="37"/>
      <c r="AA391" s="37"/>
      <c r="AB391" s="37"/>
      <c r="AC391" s="37"/>
      <c r="AD391" s="37"/>
      <c r="AE391" s="37"/>
      <c r="AT391" s="16" t="s">
        <v>134</v>
      </c>
      <c r="AU391" s="16" t="s">
        <v>91</v>
      </c>
    </row>
    <row r="392" s="2" customFormat="1">
      <c r="A392" s="37"/>
      <c r="B392" s="38"/>
      <c r="C392" s="39"/>
      <c r="D392" s="237" t="s">
        <v>136</v>
      </c>
      <c r="E392" s="39"/>
      <c r="F392" s="238" t="s">
        <v>547</v>
      </c>
      <c r="G392" s="39"/>
      <c r="H392" s="39"/>
      <c r="I392" s="234"/>
      <c r="J392" s="39"/>
      <c r="K392" s="39"/>
      <c r="L392" s="43"/>
      <c r="M392" s="235"/>
      <c r="N392" s="236"/>
      <c r="O392" s="90"/>
      <c r="P392" s="90"/>
      <c r="Q392" s="90"/>
      <c r="R392" s="90"/>
      <c r="S392" s="90"/>
      <c r="T392" s="91"/>
      <c r="U392" s="37"/>
      <c r="V392" s="37"/>
      <c r="W392" s="37"/>
      <c r="X392" s="37"/>
      <c r="Y392" s="37"/>
      <c r="Z392" s="37"/>
      <c r="AA392" s="37"/>
      <c r="AB392" s="37"/>
      <c r="AC392" s="37"/>
      <c r="AD392" s="37"/>
      <c r="AE392" s="37"/>
      <c r="AT392" s="16" t="s">
        <v>136</v>
      </c>
      <c r="AU392" s="16" t="s">
        <v>91</v>
      </c>
    </row>
    <row r="393" s="13" customFormat="1">
      <c r="A393" s="13"/>
      <c r="B393" s="239"/>
      <c r="C393" s="240"/>
      <c r="D393" s="232" t="s">
        <v>138</v>
      </c>
      <c r="E393" s="241" t="s">
        <v>1</v>
      </c>
      <c r="F393" s="242" t="s">
        <v>220</v>
      </c>
      <c r="G393" s="240"/>
      <c r="H393" s="243">
        <v>13</v>
      </c>
      <c r="I393" s="244"/>
      <c r="J393" s="240"/>
      <c r="K393" s="240"/>
      <c r="L393" s="245"/>
      <c r="M393" s="246"/>
      <c r="N393" s="247"/>
      <c r="O393" s="247"/>
      <c r="P393" s="247"/>
      <c r="Q393" s="247"/>
      <c r="R393" s="247"/>
      <c r="S393" s="247"/>
      <c r="T393" s="248"/>
      <c r="U393" s="13"/>
      <c r="V393" s="13"/>
      <c r="W393" s="13"/>
      <c r="X393" s="13"/>
      <c r="Y393" s="13"/>
      <c r="Z393" s="13"/>
      <c r="AA393" s="13"/>
      <c r="AB393" s="13"/>
      <c r="AC393" s="13"/>
      <c r="AD393" s="13"/>
      <c r="AE393" s="13"/>
      <c r="AT393" s="249" t="s">
        <v>138</v>
      </c>
      <c r="AU393" s="249" t="s">
        <v>91</v>
      </c>
      <c r="AV393" s="13" t="s">
        <v>91</v>
      </c>
      <c r="AW393" s="13" t="s">
        <v>36</v>
      </c>
      <c r="AX393" s="13" t="s">
        <v>89</v>
      </c>
      <c r="AY393" s="249" t="s">
        <v>126</v>
      </c>
    </row>
    <row r="394" s="2" customFormat="1" ht="16.5" customHeight="1">
      <c r="A394" s="37"/>
      <c r="B394" s="38"/>
      <c r="C394" s="218" t="s">
        <v>548</v>
      </c>
      <c r="D394" s="218" t="s">
        <v>128</v>
      </c>
      <c r="E394" s="219" t="s">
        <v>549</v>
      </c>
      <c r="F394" s="220" t="s">
        <v>550</v>
      </c>
      <c r="G394" s="221" t="s">
        <v>330</v>
      </c>
      <c r="H394" s="222">
        <v>349</v>
      </c>
      <c r="I394" s="223"/>
      <c r="J394" s="224">
        <f>ROUND(I394*H394,2)</f>
        <v>0</v>
      </c>
      <c r="K394" s="225"/>
      <c r="L394" s="43"/>
      <c r="M394" s="226" t="s">
        <v>1</v>
      </c>
      <c r="N394" s="227" t="s">
        <v>46</v>
      </c>
      <c r="O394" s="90"/>
      <c r="P394" s="228">
        <f>O394*H394</f>
        <v>0</v>
      </c>
      <c r="Q394" s="228">
        <v>0</v>
      </c>
      <c r="R394" s="228">
        <f>Q394*H394</f>
        <v>0</v>
      </c>
      <c r="S394" s="228">
        <v>0</v>
      </c>
      <c r="T394" s="229">
        <f>S394*H394</f>
        <v>0</v>
      </c>
      <c r="U394" s="37"/>
      <c r="V394" s="37"/>
      <c r="W394" s="37"/>
      <c r="X394" s="37"/>
      <c r="Y394" s="37"/>
      <c r="Z394" s="37"/>
      <c r="AA394" s="37"/>
      <c r="AB394" s="37"/>
      <c r="AC394" s="37"/>
      <c r="AD394" s="37"/>
      <c r="AE394" s="37"/>
      <c r="AR394" s="230" t="s">
        <v>132</v>
      </c>
      <c r="AT394" s="230" t="s">
        <v>128</v>
      </c>
      <c r="AU394" s="230" t="s">
        <v>91</v>
      </c>
      <c r="AY394" s="16" t="s">
        <v>126</v>
      </c>
      <c r="BE394" s="231">
        <f>IF(N394="základní",J394,0)</f>
        <v>0</v>
      </c>
      <c r="BF394" s="231">
        <f>IF(N394="snížená",J394,0)</f>
        <v>0</v>
      </c>
      <c r="BG394" s="231">
        <f>IF(N394="zákl. přenesená",J394,0)</f>
        <v>0</v>
      </c>
      <c r="BH394" s="231">
        <f>IF(N394="sníž. přenesená",J394,0)</f>
        <v>0</v>
      </c>
      <c r="BI394" s="231">
        <f>IF(N394="nulová",J394,0)</f>
        <v>0</v>
      </c>
      <c r="BJ394" s="16" t="s">
        <v>89</v>
      </c>
      <c r="BK394" s="231">
        <f>ROUND(I394*H394,2)</f>
        <v>0</v>
      </c>
      <c r="BL394" s="16" t="s">
        <v>132</v>
      </c>
      <c r="BM394" s="230" t="s">
        <v>551</v>
      </c>
    </row>
    <row r="395" s="2" customFormat="1">
      <c r="A395" s="37"/>
      <c r="B395" s="38"/>
      <c r="C395" s="39"/>
      <c r="D395" s="232" t="s">
        <v>134</v>
      </c>
      <c r="E395" s="39"/>
      <c r="F395" s="233" t="s">
        <v>552</v>
      </c>
      <c r="G395" s="39"/>
      <c r="H395" s="39"/>
      <c r="I395" s="234"/>
      <c r="J395" s="39"/>
      <c r="K395" s="39"/>
      <c r="L395" s="43"/>
      <c r="M395" s="235"/>
      <c r="N395" s="236"/>
      <c r="O395" s="90"/>
      <c r="P395" s="90"/>
      <c r="Q395" s="90"/>
      <c r="R395" s="90"/>
      <c r="S395" s="90"/>
      <c r="T395" s="91"/>
      <c r="U395" s="37"/>
      <c r="V395" s="37"/>
      <c r="W395" s="37"/>
      <c r="X395" s="37"/>
      <c r="Y395" s="37"/>
      <c r="Z395" s="37"/>
      <c r="AA395" s="37"/>
      <c r="AB395" s="37"/>
      <c r="AC395" s="37"/>
      <c r="AD395" s="37"/>
      <c r="AE395" s="37"/>
      <c r="AT395" s="16" t="s">
        <v>134</v>
      </c>
      <c r="AU395" s="16" t="s">
        <v>91</v>
      </c>
    </row>
    <row r="396" s="2" customFormat="1">
      <c r="A396" s="37"/>
      <c r="B396" s="38"/>
      <c r="C396" s="39"/>
      <c r="D396" s="237" t="s">
        <v>136</v>
      </c>
      <c r="E396" s="39"/>
      <c r="F396" s="238" t="s">
        <v>553</v>
      </c>
      <c r="G396" s="39"/>
      <c r="H396" s="39"/>
      <c r="I396" s="234"/>
      <c r="J396" s="39"/>
      <c r="K396" s="39"/>
      <c r="L396" s="43"/>
      <c r="M396" s="235"/>
      <c r="N396" s="236"/>
      <c r="O396" s="90"/>
      <c r="P396" s="90"/>
      <c r="Q396" s="90"/>
      <c r="R396" s="90"/>
      <c r="S396" s="90"/>
      <c r="T396" s="91"/>
      <c r="U396" s="37"/>
      <c r="V396" s="37"/>
      <c r="W396" s="37"/>
      <c r="X396" s="37"/>
      <c r="Y396" s="37"/>
      <c r="Z396" s="37"/>
      <c r="AA396" s="37"/>
      <c r="AB396" s="37"/>
      <c r="AC396" s="37"/>
      <c r="AD396" s="37"/>
      <c r="AE396" s="37"/>
      <c r="AT396" s="16" t="s">
        <v>136</v>
      </c>
      <c r="AU396" s="16" t="s">
        <v>91</v>
      </c>
    </row>
    <row r="397" s="13" customFormat="1">
      <c r="A397" s="13"/>
      <c r="B397" s="239"/>
      <c r="C397" s="240"/>
      <c r="D397" s="232" t="s">
        <v>138</v>
      </c>
      <c r="E397" s="241" t="s">
        <v>1</v>
      </c>
      <c r="F397" s="242" t="s">
        <v>554</v>
      </c>
      <c r="G397" s="240"/>
      <c r="H397" s="243">
        <v>349</v>
      </c>
      <c r="I397" s="244"/>
      <c r="J397" s="240"/>
      <c r="K397" s="240"/>
      <c r="L397" s="245"/>
      <c r="M397" s="273"/>
      <c r="N397" s="274"/>
      <c r="O397" s="274"/>
      <c r="P397" s="274"/>
      <c r="Q397" s="274"/>
      <c r="R397" s="274"/>
      <c r="S397" s="274"/>
      <c r="T397" s="275"/>
      <c r="U397" s="13"/>
      <c r="V397" s="13"/>
      <c r="W397" s="13"/>
      <c r="X397" s="13"/>
      <c r="Y397" s="13"/>
      <c r="Z397" s="13"/>
      <c r="AA397" s="13"/>
      <c r="AB397" s="13"/>
      <c r="AC397" s="13"/>
      <c r="AD397" s="13"/>
      <c r="AE397" s="13"/>
      <c r="AT397" s="249" t="s">
        <v>138</v>
      </c>
      <c r="AU397" s="249" t="s">
        <v>91</v>
      </c>
      <c r="AV397" s="13" t="s">
        <v>91</v>
      </c>
      <c r="AW397" s="13" t="s">
        <v>36</v>
      </c>
      <c r="AX397" s="13" t="s">
        <v>89</v>
      </c>
      <c r="AY397" s="249" t="s">
        <v>126</v>
      </c>
    </row>
    <row r="398" s="2" customFormat="1" ht="6.96" customHeight="1">
      <c r="A398" s="37"/>
      <c r="B398" s="65"/>
      <c r="C398" s="66"/>
      <c r="D398" s="66"/>
      <c r="E398" s="66"/>
      <c r="F398" s="66"/>
      <c r="G398" s="66"/>
      <c r="H398" s="66"/>
      <c r="I398" s="66"/>
      <c r="J398" s="66"/>
      <c r="K398" s="66"/>
      <c r="L398" s="43"/>
      <c r="M398" s="37"/>
      <c r="O398" s="37"/>
      <c r="P398" s="37"/>
      <c r="Q398" s="37"/>
      <c r="R398" s="37"/>
      <c r="S398" s="37"/>
      <c r="T398" s="37"/>
      <c r="U398" s="37"/>
      <c r="V398" s="37"/>
      <c r="W398" s="37"/>
      <c r="X398" s="37"/>
      <c r="Y398" s="37"/>
      <c r="Z398" s="37"/>
      <c r="AA398" s="37"/>
      <c r="AB398" s="37"/>
      <c r="AC398" s="37"/>
      <c r="AD398" s="37"/>
      <c r="AE398" s="37"/>
    </row>
  </sheetData>
  <sheetProtection sheet="1" autoFilter="0" formatColumns="0" formatRows="0" objects="1" scenarios="1" spinCount="100000" saltValue="Z3g0MY4exTAmf3QSK7Ax/uaKSAdmHD0Le38zY+Ks4nroNDZ9R50yszg6y5+FUdxtuNBg3kb1Nk3NsAHcJvqI8w==" hashValue="cDhABoVdZvysRPi8ssR8zuf2xbWv+7F7gXx8dlYUu9nXd4LlDEC3R7LbCm8yH1+i+0SPbAA7gATTBVUyjuhqxQ==" algorithmName="SHA-512" password="CC35"/>
  <autoFilter ref="C122:K397"/>
  <mergeCells count="9">
    <mergeCell ref="E7:H7"/>
    <mergeCell ref="E9:H9"/>
    <mergeCell ref="E18:H18"/>
    <mergeCell ref="E27:H27"/>
    <mergeCell ref="E85:H85"/>
    <mergeCell ref="E87:H87"/>
    <mergeCell ref="E113:H113"/>
    <mergeCell ref="E115:H115"/>
    <mergeCell ref="L2:V2"/>
  </mergeCells>
  <hyperlinks>
    <hyperlink ref="F128" r:id="rId1" display="https://podminky.urs.cz/item/CS_URS_2024_02/111251201"/>
    <hyperlink ref="F132" r:id="rId2" display="https://podminky.urs.cz/item/CS_URS_2024_02/112101101"/>
    <hyperlink ref="F136" r:id="rId3" display="https://podminky.urs.cz/item/CS_URS_2024_02/112201133"/>
    <hyperlink ref="F152" r:id="rId4" display="https://podminky.urs.cz/item/CS_URS_2024_02/184911421"/>
    <hyperlink ref="F157" r:id="rId5" display="https://podminky.urs.cz/item/CS_URS_2024_02/129153201"/>
    <hyperlink ref="F162" r:id="rId6" display="https://podminky.urs.cz/item/CS_URS_2024_02/127751111"/>
    <hyperlink ref="F169" r:id="rId7" display="https://podminky.urs.cz/item/CS_URS_2024_02/124153100"/>
    <hyperlink ref="F175" r:id="rId8" display="https://podminky.urs.cz/item/CS_URS_2024_02/131151201"/>
    <hyperlink ref="F181" r:id="rId9" display="https://podminky.urs.cz/item/CS_URS_2024_02/162251102"/>
    <hyperlink ref="F187" r:id="rId10" display="https://podminky.urs.cz/item/CS_URS_2024_02/171251101"/>
    <hyperlink ref="F192" r:id="rId11" display="https://podminky.urs.cz/item/CS_URS_2024_02/151101202"/>
    <hyperlink ref="F198" r:id="rId12" display="https://podminky.urs.cz/item/CS_URS_2024_02/151101212"/>
    <hyperlink ref="F202" r:id="rId13" display="https://podminky.urs.cz/item/CS_URS_2024_02/151101302"/>
    <hyperlink ref="F206" r:id="rId14" display="https://podminky.urs.cz/item/CS_URS_2024_02/151101312"/>
    <hyperlink ref="F210" r:id="rId15" display="https://podminky.urs.cz/item/CS_URS_2024_02/167151101"/>
    <hyperlink ref="F214" r:id="rId16" display="https://podminky.urs.cz/item/CS_URS_2024_02/174151101"/>
    <hyperlink ref="F218" r:id="rId17" display="https://podminky.urs.cz/item/CS_URS_2024_02/182151111"/>
    <hyperlink ref="F222" r:id="rId18" display="https://podminky.urs.cz/item/CS_URS_2024_02/182111111"/>
    <hyperlink ref="F233" r:id="rId19" display="https://podminky.urs.cz/item/CS_URS_2024_02/182303113"/>
    <hyperlink ref="F240" r:id="rId20" display="https://podminky.urs.cz/item/CS_URS_2024_02/181451312"/>
    <hyperlink ref="F247" r:id="rId21" display="https://podminky.urs.cz/item/CS_URS_2024_02/183151115"/>
    <hyperlink ref="F251" r:id="rId22" display="https://podminky.urs.cz/item/CS_URS_2024_02/184215412"/>
    <hyperlink ref="F258" r:id="rId23" display="https://podminky.urs.cz/item/CS_URS_2024_02/184102114"/>
    <hyperlink ref="F264" r:id="rId24" display="https://podminky.urs.cz/item/CS_URS_2024_02/184215132"/>
    <hyperlink ref="F271" r:id="rId25" display="https://podminky.urs.cz/item/CS_URS_2024_02/184813121"/>
    <hyperlink ref="F275" r:id="rId26" display="https://podminky.urs.cz/item/CS_URS_2024_02/184801121"/>
    <hyperlink ref="F279" r:id="rId27" display="https://podminky.urs.cz/item/CS_URS_2024_02/184806112"/>
    <hyperlink ref="F283" r:id="rId28" display="https://podminky.urs.cz/item/CS_URS_2024_02/185802114"/>
    <hyperlink ref="F299" r:id="rId29" display="https://podminky.urs.cz/item/CS_URS_2024_02/273322511"/>
    <hyperlink ref="F303" r:id="rId30" display="https://podminky.urs.cz/item/CS_URS_2024_02/270210233"/>
    <hyperlink ref="F309" r:id="rId31" display="https://podminky.urs.cz/item/CS_URS_2024_02/451571111"/>
    <hyperlink ref="F314" r:id="rId32" display="https://podminky.urs.cz/item/CS_URS_2024_02/451571112"/>
    <hyperlink ref="F321" r:id="rId33" display="https://podminky.urs.cz/item/CS_URS_2024_02/463212111"/>
    <hyperlink ref="F329" r:id="rId34" display="https://podminky.urs.cz/item/CS_URS_2024_02/463212191"/>
    <hyperlink ref="F339" r:id="rId35" display="https://podminky.urs.cz/item/CS_URS_2024_02/457971122"/>
    <hyperlink ref="F348" r:id="rId36" display="https://podminky.urs.cz/item/CS_URS_2024_02/457979122"/>
    <hyperlink ref="F353" r:id="rId37" display="https://podminky.urs.cz/item/CS_URS_2024_02/632902221"/>
    <hyperlink ref="F357" r:id="rId38" display="https://podminky.urs.cz/item/CS_URS_2024_02/631361821"/>
    <hyperlink ref="F361" r:id="rId39" display="https://podminky.urs.cz/item/CS_URS_2024_02/631362021"/>
    <hyperlink ref="F365" r:id="rId40" display="https://podminky.urs.cz/item/CS_URS_2024_02/631351101"/>
    <hyperlink ref="F379" r:id="rId41" display="https://podminky.urs.cz/item/CS_URS_2024_02/631351102"/>
    <hyperlink ref="F384" r:id="rId42" display="https://podminky.urs.cz/item/CS_URS_2024_02/985131111"/>
    <hyperlink ref="F392" r:id="rId43" display="https://podminky.urs.cz/item/CS_URS_2024_02/998231311"/>
    <hyperlink ref="F396" r:id="rId44" display="https://podminky.urs.cz/item/CS_URS_2024_02/998332011"/>
  </hyperlinks>
  <pageMargins left="0.39375" right="0.39375" top="0.39375" bottom="0.39375" header="0" footer="0"/>
  <pageSetup paperSize="9" orientation="landscape" blackAndWhite="1" fitToHeight="100"/>
  <headerFooter>
    <oddFooter>&amp;CStrana &amp;P z &amp;N</oddFooter>
  </headerFooter>
  <drawing r:id="rId4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95</v>
      </c>
    </row>
    <row r="3" s="1" customFormat="1" ht="6.96" customHeight="1">
      <c r="B3" s="135"/>
      <c r="C3" s="136"/>
      <c r="D3" s="136"/>
      <c r="E3" s="136"/>
      <c r="F3" s="136"/>
      <c r="G3" s="136"/>
      <c r="H3" s="136"/>
      <c r="I3" s="136"/>
      <c r="J3" s="136"/>
      <c r="K3" s="136"/>
      <c r="L3" s="19"/>
      <c r="AT3" s="16" t="s">
        <v>91</v>
      </c>
    </row>
    <row r="4" s="1" customFormat="1" ht="24.96" customHeight="1">
      <c r="B4" s="19"/>
      <c r="D4" s="137" t="s">
        <v>96</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Opevnění svahů u lávky nb-16, Na Parkáně, Nymburk</v>
      </c>
      <c r="F7" s="139"/>
      <c r="G7" s="139"/>
      <c r="H7" s="139"/>
      <c r="L7" s="19"/>
    </row>
    <row r="8" s="2" customFormat="1" ht="12" customHeight="1">
      <c r="A8" s="37"/>
      <c r="B8" s="43"/>
      <c r="C8" s="37"/>
      <c r="D8" s="139" t="s">
        <v>97</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555</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29. 11. 2024</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
        <v>26</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
        <v>27</v>
      </c>
      <c r="F15" s="37"/>
      <c r="G15" s="37"/>
      <c r="H15" s="37"/>
      <c r="I15" s="139" t="s">
        <v>28</v>
      </c>
      <c r="J15" s="142" t="s">
        <v>29</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30</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28</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32</v>
      </c>
      <c r="E20" s="37"/>
      <c r="F20" s="37"/>
      <c r="G20" s="37"/>
      <c r="H20" s="37"/>
      <c r="I20" s="139" t="s">
        <v>25</v>
      </c>
      <c r="J20" s="142" t="s">
        <v>33</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
        <v>34</v>
      </c>
      <c r="F21" s="37"/>
      <c r="G21" s="37"/>
      <c r="H21" s="37"/>
      <c r="I21" s="139" t="s">
        <v>28</v>
      </c>
      <c r="J21" s="142" t="s">
        <v>35</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37</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28</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39</v>
      </c>
      <c r="E26" s="37"/>
      <c r="F26" s="37"/>
      <c r="G26" s="37"/>
      <c r="H26" s="37"/>
      <c r="I26" s="37"/>
      <c r="J26" s="37"/>
      <c r="K26" s="37"/>
      <c r="L26" s="62"/>
      <c r="S26" s="37"/>
      <c r="T26" s="37"/>
      <c r="U26" s="37"/>
      <c r="V26" s="37"/>
      <c r="W26" s="37"/>
      <c r="X26" s="37"/>
      <c r="Y26" s="37"/>
      <c r="Z26" s="37"/>
      <c r="AA26" s="37"/>
      <c r="AB26" s="37"/>
      <c r="AC26" s="37"/>
      <c r="AD26" s="37"/>
      <c r="AE26" s="37"/>
    </row>
    <row r="27" s="8" customFormat="1" ht="47.25" customHeight="1">
      <c r="A27" s="144"/>
      <c r="B27" s="145"/>
      <c r="C27" s="144"/>
      <c r="D27" s="144"/>
      <c r="E27" s="146" t="s">
        <v>40</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41</v>
      </c>
      <c r="E30" s="37"/>
      <c r="F30" s="37"/>
      <c r="G30" s="37"/>
      <c r="H30" s="37"/>
      <c r="I30" s="37"/>
      <c r="J30" s="150">
        <f>ROUND(J122,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43</v>
      </c>
      <c r="G32" s="37"/>
      <c r="H32" s="37"/>
      <c r="I32" s="151" t="s">
        <v>42</v>
      </c>
      <c r="J32" s="151" t="s">
        <v>44</v>
      </c>
      <c r="K32" s="37"/>
      <c r="L32" s="62"/>
      <c r="S32" s="37"/>
      <c r="T32" s="37"/>
      <c r="U32" s="37"/>
      <c r="V32" s="37"/>
      <c r="W32" s="37"/>
      <c r="X32" s="37"/>
      <c r="Y32" s="37"/>
      <c r="Z32" s="37"/>
      <c r="AA32" s="37"/>
      <c r="AB32" s="37"/>
      <c r="AC32" s="37"/>
      <c r="AD32" s="37"/>
      <c r="AE32" s="37"/>
    </row>
    <row r="33" s="2" customFormat="1" ht="14.4" customHeight="1">
      <c r="A33" s="37"/>
      <c r="B33" s="43"/>
      <c r="C33" s="37"/>
      <c r="D33" s="152" t="s">
        <v>45</v>
      </c>
      <c r="E33" s="139" t="s">
        <v>46</v>
      </c>
      <c r="F33" s="153">
        <f>ROUND((SUM(BE122:BE207)),  2)</f>
        <v>0</v>
      </c>
      <c r="G33" s="37"/>
      <c r="H33" s="37"/>
      <c r="I33" s="154">
        <v>0.20999999999999999</v>
      </c>
      <c r="J33" s="153">
        <f>ROUND(((SUM(BE122:BE207))*I33),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47</v>
      </c>
      <c r="F34" s="153">
        <f>ROUND((SUM(BF122:BF207)),  2)</f>
        <v>0</v>
      </c>
      <c r="G34" s="37"/>
      <c r="H34" s="37"/>
      <c r="I34" s="154">
        <v>0.12</v>
      </c>
      <c r="J34" s="153">
        <f>ROUND(((SUM(BF122:BF207))*I34),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48</v>
      </c>
      <c r="F35" s="153">
        <f>ROUND((SUM(BG122:BG207)),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49</v>
      </c>
      <c r="F36" s="153">
        <f>ROUND((SUM(BH122:BH207)),  2)</f>
        <v>0</v>
      </c>
      <c r="G36" s="37"/>
      <c r="H36" s="37"/>
      <c r="I36" s="154">
        <v>0.12</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50</v>
      </c>
      <c r="F37" s="153">
        <f>ROUND((SUM(BI122:BI207)),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51</v>
      </c>
      <c r="E39" s="157"/>
      <c r="F39" s="157"/>
      <c r="G39" s="158" t="s">
        <v>52</v>
      </c>
      <c r="H39" s="159" t="s">
        <v>53</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54</v>
      </c>
      <c r="E50" s="163"/>
      <c r="F50" s="163"/>
      <c r="G50" s="162" t="s">
        <v>55</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56</v>
      </c>
      <c r="E61" s="165"/>
      <c r="F61" s="166" t="s">
        <v>57</v>
      </c>
      <c r="G61" s="164" t="s">
        <v>56</v>
      </c>
      <c r="H61" s="165"/>
      <c r="I61" s="165"/>
      <c r="J61" s="167" t="s">
        <v>57</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58</v>
      </c>
      <c r="E65" s="168"/>
      <c r="F65" s="168"/>
      <c r="G65" s="162" t="s">
        <v>59</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56</v>
      </c>
      <c r="E76" s="165"/>
      <c r="F76" s="166" t="s">
        <v>57</v>
      </c>
      <c r="G76" s="164" t="s">
        <v>56</v>
      </c>
      <c r="H76" s="165"/>
      <c r="I76" s="165"/>
      <c r="J76" s="167" t="s">
        <v>57</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99</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Opevnění svahů u lávky nb-16, Na Parkáně, Nymburk</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97</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VRN - Vedlejší a ostatní rozpočtové náklady</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v. t. Velké Valy - lávka NB-16</v>
      </c>
      <c r="G89" s="39"/>
      <c r="H89" s="39"/>
      <c r="I89" s="31" t="s">
        <v>22</v>
      </c>
      <c r="J89" s="78" t="str">
        <f>IF(J12="","",J12)</f>
        <v>29. 11. 2024</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40.05" customHeight="1">
      <c r="A91" s="37"/>
      <c r="B91" s="38"/>
      <c r="C91" s="31" t="s">
        <v>24</v>
      </c>
      <c r="D91" s="39"/>
      <c r="E91" s="39"/>
      <c r="F91" s="26" t="str">
        <f>E15</f>
        <v>Město Nymburk</v>
      </c>
      <c r="G91" s="39"/>
      <c r="H91" s="39"/>
      <c r="I91" s="31" t="s">
        <v>32</v>
      </c>
      <c r="J91" s="35" t="str">
        <f>E21</f>
        <v>Vodní zdroje Ekomonitor spol. s r. o.</v>
      </c>
      <c r="K91" s="39"/>
      <c r="L91" s="62"/>
      <c r="S91" s="37"/>
      <c r="T91" s="37"/>
      <c r="U91" s="37"/>
      <c r="V91" s="37"/>
      <c r="W91" s="37"/>
      <c r="X91" s="37"/>
      <c r="Y91" s="37"/>
      <c r="Z91" s="37"/>
      <c r="AA91" s="37"/>
      <c r="AB91" s="37"/>
      <c r="AC91" s="37"/>
      <c r="AD91" s="37"/>
      <c r="AE91" s="37"/>
    </row>
    <row r="92" s="2" customFormat="1" ht="15.15" customHeight="1">
      <c r="A92" s="37"/>
      <c r="B92" s="38"/>
      <c r="C92" s="31" t="s">
        <v>30</v>
      </c>
      <c r="D92" s="39"/>
      <c r="E92" s="39"/>
      <c r="F92" s="26" t="str">
        <f>IF(E18="","",E18)</f>
        <v>Vyplň údaj</v>
      </c>
      <c r="G92" s="39"/>
      <c r="H92" s="39"/>
      <c r="I92" s="31" t="s">
        <v>37</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100</v>
      </c>
      <c r="D94" s="175"/>
      <c r="E94" s="175"/>
      <c r="F94" s="175"/>
      <c r="G94" s="175"/>
      <c r="H94" s="175"/>
      <c r="I94" s="175"/>
      <c r="J94" s="176" t="s">
        <v>101</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102</v>
      </c>
      <c r="D96" s="39"/>
      <c r="E96" s="39"/>
      <c r="F96" s="39"/>
      <c r="G96" s="39"/>
      <c r="H96" s="39"/>
      <c r="I96" s="39"/>
      <c r="J96" s="109">
        <f>J122</f>
        <v>0</v>
      </c>
      <c r="K96" s="39"/>
      <c r="L96" s="62"/>
      <c r="S96" s="37"/>
      <c r="T96" s="37"/>
      <c r="U96" s="37"/>
      <c r="V96" s="37"/>
      <c r="W96" s="37"/>
      <c r="X96" s="37"/>
      <c r="Y96" s="37"/>
      <c r="Z96" s="37"/>
      <c r="AA96" s="37"/>
      <c r="AB96" s="37"/>
      <c r="AC96" s="37"/>
      <c r="AD96" s="37"/>
      <c r="AE96" s="37"/>
      <c r="AU96" s="16" t="s">
        <v>103</v>
      </c>
    </row>
    <row r="97" s="9" customFormat="1" ht="24.96" customHeight="1">
      <c r="A97" s="9"/>
      <c r="B97" s="178"/>
      <c r="C97" s="179"/>
      <c r="D97" s="180" t="s">
        <v>556</v>
      </c>
      <c r="E97" s="181"/>
      <c r="F97" s="181"/>
      <c r="G97" s="181"/>
      <c r="H97" s="181"/>
      <c r="I97" s="181"/>
      <c r="J97" s="182">
        <f>J123</f>
        <v>0</v>
      </c>
      <c r="K97" s="179"/>
      <c r="L97" s="183"/>
      <c r="S97" s="9"/>
      <c r="T97" s="9"/>
      <c r="U97" s="9"/>
      <c r="V97" s="9"/>
      <c r="W97" s="9"/>
      <c r="X97" s="9"/>
      <c r="Y97" s="9"/>
      <c r="Z97" s="9"/>
      <c r="AA97" s="9"/>
      <c r="AB97" s="9"/>
      <c r="AC97" s="9"/>
      <c r="AD97" s="9"/>
      <c r="AE97" s="9"/>
    </row>
    <row r="98" s="10" customFormat="1" ht="19.92" customHeight="1">
      <c r="A98" s="10"/>
      <c r="B98" s="184"/>
      <c r="C98" s="185"/>
      <c r="D98" s="186" t="s">
        <v>557</v>
      </c>
      <c r="E98" s="187"/>
      <c r="F98" s="187"/>
      <c r="G98" s="187"/>
      <c r="H98" s="187"/>
      <c r="I98" s="187"/>
      <c r="J98" s="188">
        <f>J124</f>
        <v>0</v>
      </c>
      <c r="K98" s="185"/>
      <c r="L98" s="189"/>
      <c r="S98" s="10"/>
      <c r="T98" s="10"/>
      <c r="U98" s="10"/>
      <c r="V98" s="10"/>
      <c r="W98" s="10"/>
      <c r="X98" s="10"/>
      <c r="Y98" s="10"/>
      <c r="Z98" s="10"/>
      <c r="AA98" s="10"/>
      <c r="AB98" s="10"/>
      <c r="AC98" s="10"/>
      <c r="AD98" s="10"/>
      <c r="AE98" s="10"/>
    </row>
    <row r="99" s="10" customFormat="1" ht="19.92" customHeight="1">
      <c r="A99" s="10"/>
      <c r="B99" s="184"/>
      <c r="C99" s="185"/>
      <c r="D99" s="186" t="s">
        <v>558</v>
      </c>
      <c r="E99" s="187"/>
      <c r="F99" s="187"/>
      <c r="G99" s="187"/>
      <c r="H99" s="187"/>
      <c r="I99" s="187"/>
      <c r="J99" s="188">
        <f>J141</f>
        <v>0</v>
      </c>
      <c r="K99" s="185"/>
      <c r="L99" s="189"/>
      <c r="S99" s="10"/>
      <c r="T99" s="10"/>
      <c r="U99" s="10"/>
      <c r="V99" s="10"/>
      <c r="W99" s="10"/>
      <c r="X99" s="10"/>
      <c r="Y99" s="10"/>
      <c r="Z99" s="10"/>
      <c r="AA99" s="10"/>
      <c r="AB99" s="10"/>
      <c r="AC99" s="10"/>
      <c r="AD99" s="10"/>
      <c r="AE99" s="10"/>
    </row>
    <row r="100" s="10" customFormat="1" ht="19.92" customHeight="1">
      <c r="A100" s="10"/>
      <c r="B100" s="184"/>
      <c r="C100" s="185"/>
      <c r="D100" s="186" t="s">
        <v>559</v>
      </c>
      <c r="E100" s="187"/>
      <c r="F100" s="187"/>
      <c r="G100" s="187"/>
      <c r="H100" s="187"/>
      <c r="I100" s="187"/>
      <c r="J100" s="188">
        <f>J150</f>
        <v>0</v>
      </c>
      <c r="K100" s="185"/>
      <c r="L100" s="189"/>
      <c r="S100" s="10"/>
      <c r="T100" s="10"/>
      <c r="U100" s="10"/>
      <c r="V100" s="10"/>
      <c r="W100" s="10"/>
      <c r="X100" s="10"/>
      <c r="Y100" s="10"/>
      <c r="Z100" s="10"/>
      <c r="AA100" s="10"/>
      <c r="AB100" s="10"/>
      <c r="AC100" s="10"/>
      <c r="AD100" s="10"/>
      <c r="AE100" s="10"/>
    </row>
    <row r="101" s="10" customFormat="1" ht="19.92" customHeight="1">
      <c r="A101" s="10"/>
      <c r="B101" s="184"/>
      <c r="C101" s="185"/>
      <c r="D101" s="186" t="s">
        <v>560</v>
      </c>
      <c r="E101" s="187"/>
      <c r="F101" s="187"/>
      <c r="G101" s="187"/>
      <c r="H101" s="187"/>
      <c r="I101" s="187"/>
      <c r="J101" s="188">
        <f>J163</f>
        <v>0</v>
      </c>
      <c r="K101" s="185"/>
      <c r="L101" s="189"/>
      <c r="S101" s="10"/>
      <c r="T101" s="10"/>
      <c r="U101" s="10"/>
      <c r="V101" s="10"/>
      <c r="W101" s="10"/>
      <c r="X101" s="10"/>
      <c r="Y101" s="10"/>
      <c r="Z101" s="10"/>
      <c r="AA101" s="10"/>
      <c r="AB101" s="10"/>
      <c r="AC101" s="10"/>
      <c r="AD101" s="10"/>
      <c r="AE101" s="10"/>
    </row>
    <row r="102" s="10" customFormat="1" ht="19.92" customHeight="1">
      <c r="A102" s="10"/>
      <c r="B102" s="184"/>
      <c r="C102" s="185"/>
      <c r="D102" s="186" t="s">
        <v>561</v>
      </c>
      <c r="E102" s="187"/>
      <c r="F102" s="187"/>
      <c r="G102" s="187"/>
      <c r="H102" s="187"/>
      <c r="I102" s="187"/>
      <c r="J102" s="188">
        <f>J191</f>
        <v>0</v>
      </c>
      <c r="K102" s="185"/>
      <c r="L102" s="189"/>
      <c r="S102" s="10"/>
      <c r="T102" s="10"/>
      <c r="U102" s="10"/>
      <c r="V102" s="10"/>
      <c r="W102" s="10"/>
      <c r="X102" s="10"/>
      <c r="Y102" s="10"/>
      <c r="Z102" s="10"/>
      <c r="AA102" s="10"/>
      <c r="AB102" s="10"/>
      <c r="AC102" s="10"/>
      <c r="AD102" s="10"/>
      <c r="AE102" s="10"/>
    </row>
    <row r="103" s="2" customFormat="1" ht="21.84" customHeight="1">
      <c r="A103" s="37"/>
      <c r="B103" s="38"/>
      <c r="C103" s="39"/>
      <c r="D103" s="39"/>
      <c r="E103" s="39"/>
      <c r="F103" s="39"/>
      <c r="G103" s="39"/>
      <c r="H103" s="39"/>
      <c r="I103" s="39"/>
      <c r="J103" s="39"/>
      <c r="K103" s="39"/>
      <c r="L103" s="62"/>
      <c r="S103" s="37"/>
      <c r="T103" s="37"/>
      <c r="U103" s="37"/>
      <c r="V103" s="37"/>
      <c r="W103" s="37"/>
      <c r="X103" s="37"/>
      <c r="Y103" s="37"/>
      <c r="Z103" s="37"/>
      <c r="AA103" s="37"/>
      <c r="AB103" s="37"/>
      <c r="AC103" s="37"/>
      <c r="AD103" s="37"/>
      <c r="AE103" s="37"/>
    </row>
    <row r="104" s="2" customFormat="1" ht="6.96" customHeight="1">
      <c r="A104" s="37"/>
      <c r="B104" s="65"/>
      <c r="C104" s="66"/>
      <c r="D104" s="66"/>
      <c r="E104" s="66"/>
      <c r="F104" s="66"/>
      <c r="G104" s="66"/>
      <c r="H104" s="66"/>
      <c r="I104" s="66"/>
      <c r="J104" s="66"/>
      <c r="K104" s="66"/>
      <c r="L104" s="62"/>
      <c r="S104" s="37"/>
      <c r="T104" s="37"/>
      <c r="U104" s="37"/>
      <c r="V104" s="37"/>
      <c r="W104" s="37"/>
      <c r="X104" s="37"/>
      <c r="Y104" s="37"/>
      <c r="Z104" s="37"/>
      <c r="AA104" s="37"/>
      <c r="AB104" s="37"/>
      <c r="AC104" s="37"/>
      <c r="AD104" s="37"/>
      <c r="AE104" s="37"/>
    </row>
    <row r="108" s="2" customFormat="1" ht="6.96" customHeight="1">
      <c r="A108" s="37"/>
      <c r="B108" s="67"/>
      <c r="C108" s="68"/>
      <c r="D108" s="68"/>
      <c r="E108" s="68"/>
      <c r="F108" s="68"/>
      <c r="G108" s="68"/>
      <c r="H108" s="68"/>
      <c r="I108" s="68"/>
      <c r="J108" s="68"/>
      <c r="K108" s="68"/>
      <c r="L108" s="62"/>
      <c r="S108" s="37"/>
      <c r="T108" s="37"/>
      <c r="U108" s="37"/>
      <c r="V108" s="37"/>
      <c r="W108" s="37"/>
      <c r="X108" s="37"/>
      <c r="Y108" s="37"/>
      <c r="Z108" s="37"/>
      <c r="AA108" s="37"/>
      <c r="AB108" s="37"/>
      <c r="AC108" s="37"/>
      <c r="AD108" s="37"/>
      <c r="AE108" s="37"/>
    </row>
    <row r="109" s="2" customFormat="1" ht="24.96" customHeight="1">
      <c r="A109" s="37"/>
      <c r="B109" s="38"/>
      <c r="C109" s="22" t="s">
        <v>111</v>
      </c>
      <c r="D109" s="39"/>
      <c r="E109" s="39"/>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16</v>
      </c>
      <c r="D111" s="39"/>
      <c r="E111" s="39"/>
      <c r="F111" s="39"/>
      <c r="G111" s="39"/>
      <c r="H111" s="39"/>
      <c r="I111" s="39"/>
      <c r="J111" s="39"/>
      <c r="K111" s="39"/>
      <c r="L111" s="62"/>
      <c r="S111" s="37"/>
      <c r="T111" s="37"/>
      <c r="U111" s="37"/>
      <c r="V111" s="37"/>
      <c r="W111" s="37"/>
      <c r="X111" s="37"/>
      <c r="Y111" s="37"/>
      <c r="Z111" s="37"/>
      <c r="AA111" s="37"/>
      <c r="AB111" s="37"/>
      <c r="AC111" s="37"/>
      <c r="AD111" s="37"/>
      <c r="AE111" s="37"/>
    </row>
    <row r="112" s="2" customFormat="1" ht="16.5" customHeight="1">
      <c r="A112" s="37"/>
      <c r="B112" s="38"/>
      <c r="C112" s="39"/>
      <c r="D112" s="39"/>
      <c r="E112" s="173" t="str">
        <f>E7</f>
        <v>Opevnění svahů u lávky nb-16, Na Parkáně, Nymburk</v>
      </c>
      <c r="F112" s="31"/>
      <c r="G112" s="31"/>
      <c r="H112" s="31"/>
      <c r="I112" s="39"/>
      <c r="J112" s="39"/>
      <c r="K112" s="39"/>
      <c r="L112" s="62"/>
      <c r="S112" s="37"/>
      <c r="T112" s="37"/>
      <c r="U112" s="37"/>
      <c r="V112" s="37"/>
      <c r="W112" s="37"/>
      <c r="X112" s="37"/>
      <c r="Y112" s="37"/>
      <c r="Z112" s="37"/>
      <c r="AA112" s="37"/>
      <c r="AB112" s="37"/>
      <c r="AC112" s="37"/>
      <c r="AD112" s="37"/>
      <c r="AE112" s="37"/>
    </row>
    <row r="113" s="2" customFormat="1" ht="12" customHeight="1">
      <c r="A113" s="37"/>
      <c r="B113" s="38"/>
      <c r="C113" s="31" t="s">
        <v>97</v>
      </c>
      <c r="D113" s="39"/>
      <c r="E113" s="39"/>
      <c r="F113" s="39"/>
      <c r="G113" s="39"/>
      <c r="H113" s="39"/>
      <c r="I113" s="39"/>
      <c r="J113" s="39"/>
      <c r="K113" s="39"/>
      <c r="L113" s="62"/>
      <c r="S113" s="37"/>
      <c r="T113" s="37"/>
      <c r="U113" s="37"/>
      <c r="V113" s="37"/>
      <c r="W113" s="37"/>
      <c r="X113" s="37"/>
      <c r="Y113" s="37"/>
      <c r="Z113" s="37"/>
      <c r="AA113" s="37"/>
      <c r="AB113" s="37"/>
      <c r="AC113" s="37"/>
      <c r="AD113" s="37"/>
      <c r="AE113" s="37"/>
    </row>
    <row r="114" s="2" customFormat="1" ht="16.5" customHeight="1">
      <c r="A114" s="37"/>
      <c r="B114" s="38"/>
      <c r="C114" s="39"/>
      <c r="D114" s="39"/>
      <c r="E114" s="75" t="str">
        <f>E9</f>
        <v>VRN - Vedlejší a ostatní rozpočtové náklady</v>
      </c>
      <c r="F114" s="39"/>
      <c r="G114" s="39"/>
      <c r="H114" s="39"/>
      <c r="I114" s="39"/>
      <c r="J114" s="39"/>
      <c r="K114" s="39"/>
      <c r="L114" s="62"/>
      <c r="S114" s="37"/>
      <c r="T114" s="37"/>
      <c r="U114" s="37"/>
      <c r="V114" s="37"/>
      <c r="W114" s="37"/>
      <c r="X114" s="37"/>
      <c r="Y114" s="37"/>
      <c r="Z114" s="37"/>
      <c r="AA114" s="37"/>
      <c r="AB114" s="37"/>
      <c r="AC114" s="37"/>
      <c r="AD114" s="37"/>
      <c r="AE114" s="37"/>
    </row>
    <row r="115" s="2" customFormat="1" ht="6.96"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2" customFormat="1" ht="12" customHeight="1">
      <c r="A116" s="37"/>
      <c r="B116" s="38"/>
      <c r="C116" s="31" t="s">
        <v>20</v>
      </c>
      <c r="D116" s="39"/>
      <c r="E116" s="39"/>
      <c r="F116" s="26" t="str">
        <f>F12</f>
        <v>v. t. Velké Valy - lávka NB-16</v>
      </c>
      <c r="G116" s="39"/>
      <c r="H116" s="39"/>
      <c r="I116" s="31" t="s">
        <v>22</v>
      </c>
      <c r="J116" s="78" t="str">
        <f>IF(J12="","",J12)</f>
        <v>29. 11. 2024</v>
      </c>
      <c r="K116" s="39"/>
      <c r="L116" s="62"/>
      <c r="S116" s="37"/>
      <c r="T116" s="37"/>
      <c r="U116" s="37"/>
      <c r="V116" s="37"/>
      <c r="W116" s="37"/>
      <c r="X116" s="37"/>
      <c r="Y116" s="37"/>
      <c r="Z116" s="37"/>
      <c r="AA116" s="37"/>
      <c r="AB116" s="37"/>
      <c r="AC116" s="37"/>
      <c r="AD116" s="37"/>
      <c r="AE116" s="37"/>
    </row>
    <row r="117" s="2" customFormat="1" ht="6.96"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2" customFormat="1" ht="40.05" customHeight="1">
      <c r="A118" s="37"/>
      <c r="B118" s="38"/>
      <c r="C118" s="31" t="s">
        <v>24</v>
      </c>
      <c r="D118" s="39"/>
      <c r="E118" s="39"/>
      <c r="F118" s="26" t="str">
        <f>E15</f>
        <v>Město Nymburk</v>
      </c>
      <c r="G118" s="39"/>
      <c r="H118" s="39"/>
      <c r="I118" s="31" t="s">
        <v>32</v>
      </c>
      <c r="J118" s="35" t="str">
        <f>E21</f>
        <v>Vodní zdroje Ekomonitor spol. s r. o.</v>
      </c>
      <c r="K118" s="39"/>
      <c r="L118" s="62"/>
      <c r="S118" s="37"/>
      <c r="T118" s="37"/>
      <c r="U118" s="37"/>
      <c r="V118" s="37"/>
      <c r="W118" s="37"/>
      <c r="X118" s="37"/>
      <c r="Y118" s="37"/>
      <c r="Z118" s="37"/>
      <c r="AA118" s="37"/>
      <c r="AB118" s="37"/>
      <c r="AC118" s="37"/>
      <c r="AD118" s="37"/>
      <c r="AE118" s="37"/>
    </row>
    <row r="119" s="2" customFormat="1" ht="15.15" customHeight="1">
      <c r="A119" s="37"/>
      <c r="B119" s="38"/>
      <c r="C119" s="31" t="s">
        <v>30</v>
      </c>
      <c r="D119" s="39"/>
      <c r="E119" s="39"/>
      <c r="F119" s="26" t="str">
        <f>IF(E18="","",E18)</f>
        <v>Vyplň údaj</v>
      </c>
      <c r="G119" s="39"/>
      <c r="H119" s="39"/>
      <c r="I119" s="31" t="s">
        <v>37</v>
      </c>
      <c r="J119" s="35" t="str">
        <f>E24</f>
        <v xml:space="preserve"> </v>
      </c>
      <c r="K119" s="39"/>
      <c r="L119" s="62"/>
      <c r="S119" s="37"/>
      <c r="T119" s="37"/>
      <c r="U119" s="37"/>
      <c r="V119" s="37"/>
      <c r="W119" s="37"/>
      <c r="X119" s="37"/>
      <c r="Y119" s="37"/>
      <c r="Z119" s="37"/>
      <c r="AA119" s="37"/>
      <c r="AB119" s="37"/>
      <c r="AC119" s="37"/>
      <c r="AD119" s="37"/>
      <c r="AE119" s="37"/>
    </row>
    <row r="120" s="2" customFormat="1" ht="10.32" customHeight="1">
      <c r="A120" s="37"/>
      <c r="B120" s="38"/>
      <c r="C120" s="39"/>
      <c r="D120" s="39"/>
      <c r="E120" s="39"/>
      <c r="F120" s="39"/>
      <c r="G120" s="39"/>
      <c r="H120" s="39"/>
      <c r="I120" s="39"/>
      <c r="J120" s="39"/>
      <c r="K120" s="39"/>
      <c r="L120" s="62"/>
      <c r="S120" s="37"/>
      <c r="T120" s="37"/>
      <c r="U120" s="37"/>
      <c r="V120" s="37"/>
      <c r="W120" s="37"/>
      <c r="X120" s="37"/>
      <c r="Y120" s="37"/>
      <c r="Z120" s="37"/>
      <c r="AA120" s="37"/>
      <c r="AB120" s="37"/>
      <c r="AC120" s="37"/>
      <c r="AD120" s="37"/>
      <c r="AE120" s="37"/>
    </row>
    <row r="121" s="11" customFormat="1" ht="29.28" customHeight="1">
      <c r="A121" s="190"/>
      <c r="B121" s="191"/>
      <c r="C121" s="192" t="s">
        <v>112</v>
      </c>
      <c r="D121" s="193" t="s">
        <v>66</v>
      </c>
      <c r="E121" s="193" t="s">
        <v>62</v>
      </c>
      <c r="F121" s="193" t="s">
        <v>63</v>
      </c>
      <c r="G121" s="193" t="s">
        <v>113</v>
      </c>
      <c r="H121" s="193" t="s">
        <v>114</v>
      </c>
      <c r="I121" s="193" t="s">
        <v>115</v>
      </c>
      <c r="J121" s="194" t="s">
        <v>101</v>
      </c>
      <c r="K121" s="195" t="s">
        <v>116</v>
      </c>
      <c r="L121" s="196"/>
      <c r="M121" s="99" t="s">
        <v>1</v>
      </c>
      <c r="N121" s="100" t="s">
        <v>45</v>
      </c>
      <c r="O121" s="100" t="s">
        <v>117</v>
      </c>
      <c r="P121" s="100" t="s">
        <v>118</v>
      </c>
      <c r="Q121" s="100" t="s">
        <v>119</v>
      </c>
      <c r="R121" s="100" t="s">
        <v>120</v>
      </c>
      <c r="S121" s="100" t="s">
        <v>121</v>
      </c>
      <c r="T121" s="101" t="s">
        <v>122</v>
      </c>
      <c r="U121" s="190"/>
      <c r="V121" s="190"/>
      <c r="W121" s="190"/>
      <c r="X121" s="190"/>
      <c r="Y121" s="190"/>
      <c r="Z121" s="190"/>
      <c r="AA121" s="190"/>
      <c r="AB121" s="190"/>
      <c r="AC121" s="190"/>
      <c r="AD121" s="190"/>
      <c r="AE121" s="190"/>
    </row>
    <row r="122" s="2" customFormat="1" ht="22.8" customHeight="1">
      <c r="A122" s="37"/>
      <c r="B122" s="38"/>
      <c r="C122" s="106" t="s">
        <v>123</v>
      </c>
      <c r="D122" s="39"/>
      <c r="E122" s="39"/>
      <c r="F122" s="39"/>
      <c r="G122" s="39"/>
      <c r="H122" s="39"/>
      <c r="I122" s="39"/>
      <c r="J122" s="197">
        <f>BK122</f>
        <v>0</v>
      </c>
      <c r="K122" s="39"/>
      <c r="L122" s="43"/>
      <c r="M122" s="102"/>
      <c r="N122" s="198"/>
      <c r="O122" s="103"/>
      <c r="P122" s="199">
        <f>P123</f>
        <v>0</v>
      </c>
      <c r="Q122" s="103"/>
      <c r="R122" s="199">
        <f>R123</f>
        <v>0</v>
      </c>
      <c r="S122" s="103"/>
      <c r="T122" s="200">
        <f>T123</f>
        <v>0</v>
      </c>
      <c r="U122" s="37"/>
      <c r="V122" s="37"/>
      <c r="W122" s="37"/>
      <c r="X122" s="37"/>
      <c r="Y122" s="37"/>
      <c r="Z122" s="37"/>
      <c r="AA122" s="37"/>
      <c r="AB122" s="37"/>
      <c r="AC122" s="37"/>
      <c r="AD122" s="37"/>
      <c r="AE122" s="37"/>
      <c r="AT122" s="16" t="s">
        <v>80</v>
      </c>
      <c r="AU122" s="16" t="s">
        <v>103</v>
      </c>
      <c r="BK122" s="201">
        <f>BK123</f>
        <v>0</v>
      </c>
    </row>
    <row r="123" s="12" customFormat="1" ht="25.92" customHeight="1">
      <c r="A123" s="12"/>
      <c r="B123" s="202"/>
      <c r="C123" s="203"/>
      <c r="D123" s="204" t="s">
        <v>80</v>
      </c>
      <c r="E123" s="205" t="s">
        <v>92</v>
      </c>
      <c r="F123" s="205" t="s">
        <v>562</v>
      </c>
      <c r="G123" s="203"/>
      <c r="H123" s="203"/>
      <c r="I123" s="206"/>
      <c r="J123" s="207">
        <f>BK123</f>
        <v>0</v>
      </c>
      <c r="K123" s="203"/>
      <c r="L123" s="208"/>
      <c r="M123" s="209"/>
      <c r="N123" s="210"/>
      <c r="O123" s="210"/>
      <c r="P123" s="211">
        <f>P124+P141+P150+P163+P191</f>
        <v>0</v>
      </c>
      <c r="Q123" s="210"/>
      <c r="R123" s="211">
        <f>R124+R141+R150+R163+R191</f>
        <v>0</v>
      </c>
      <c r="S123" s="210"/>
      <c r="T123" s="212">
        <f>T124+T141+T150+T163+T191</f>
        <v>0</v>
      </c>
      <c r="U123" s="12"/>
      <c r="V123" s="12"/>
      <c r="W123" s="12"/>
      <c r="X123" s="12"/>
      <c r="Y123" s="12"/>
      <c r="Z123" s="12"/>
      <c r="AA123" s="12"/>
      <c r="AB123" s="12"/>
      <c r="AC123" s="12"/>
      <c r="AD123" s="12"/>
      <c r="AE123" s="12"/>
      <c r="AR123" s="213" t="s">
        <v>159</v>
      </c>
      <c r="AT123" s="214" t="s">
        <v>80</v>
      </c>
      <c r="AU123" s="214" t="s">
        <v>81</v>
      </c>
      <c r="AY123" s="213" t="s">
        <v>126</v>
      </c>
      <c r="BK123" s="215">
        <f>BK124+BK141+BK150+BK163+BK191</f>
        <v>0</v>
      </c>
    </row>
    <row r="124" s="12" customFormat="1" ht="22.8" customHeight="1">
      <c r="A124" s="12"/>
      <c r="B124" s="202"/>
      <c r="C124" s="203"/>
      <c r="D124" s="204" t="s">
        <v>80</v>
      </c>
      <c r="E124" s="216" t="s">
        <v>563</v>
      </c>
      <c r="F124" s="216" t="s">
        <v>564</v>
      </c>
      <c r="G124" s="203"/>
      <c r="H124" s="203"/>
      <c r="I124" s="206"/>
      <c r="J124" s="217">
        <f>BK124</f>
        <v>0</v>
      </c>
      <c r="K124" s="203"/>
      <c r="L124" s="208"/>
      <c r="M124" s="209"/>
      <c r="N124" s="210"/>
      <c r="O124" s="210"/>
      <c r="P124" s="211">
        <f>SUM(P125:P140)</f>
        <v>0</v>
      </c>
      <c r="Q124" s="210"/>
      <c r="R124" s="211">
        <f>SUM(R125:R140)</f>
        <v>0</v>
      </c>
      <c r="S124" s="210"/>
      <c r="T124" s="212">
        <f>SUM(T125:T140)</f>
        <v>0</v>
      </c>
      <c r="U124" s="12"/>
      <c r="V124" s="12"/>
      <c r="W124" s="12"/>
      <c r="X124" s="12"/>
      <c r="Y124" s="12"/>
      <c r="Z124" s="12"/>
      <c r="AA124" s="12"/>
      <c r="AB124" s="12"/>
      <c r="AC124" s="12"/>
      <c r="AD124" s="12"/>
      <c r="AE124" s="12"/>
      <c r="AR124" s="213" t="s">
        <v>159</v>
      </c>
      <c r="AT124" s="214" t="s">
        <v>80</v>
      </c>
      <c r="AU124" s="214" t="s">
        <v>89</v>
      </c>
      <c r="AY124" s="213" t="s">
        <v>126</v>
      </c>
      <c r="BK124" s="215">
        <f>SUM(BK125:BK140)</f>
        <v>0</v>
      </c>
    </row>
    <row r="125" s="2" customFormat="1" ht="16.5" customHeight="1">
      <c r="A125" s="37"/>
      <c r="B125" s="38"/>
      <c r="C125" s="218" t="s">
        <v>89</v>
      </c>
      <c r="D125" s="218" t="s">
        <v>128</v>
      </c>
      <c r="E125" s="219" t="s">
        <v>565</v>
      </c>
      <c r="F125" s="220" t="s">
        <v>566</v>
      </c>
      <c r="G125" s="221" t="s">
        <v>155</v>
      </c>
      <c r="H125" s="222">
        <v>1</v>
      </c>
      <c r="I125" s="223"/>
      <c r="J125" s="224">
        <f>ROUND(I125*H125,2)</f>
        <v>0</v>
      </c>
      <c r="K125" s="225"/>
      <c r="L125" s="43"/>
      <c r="M125" s="226" t="s">
        <v>1</v>
      </c>
      <c r="N125" s="227" t="s">
        <v>46</v>
      </c>
      <c r="O125" s="90"/>
      <c r="P125" s="228">
        <f>O125*H125</f>
        <v>0</v>
      </c>
      <c r="Q125" s="228">
        <v>0</v>
      </c>
      <c r="R125" s="228">
        <f>Q125*H125</f>
        <v>0</v>
      </c>
      <c r="S125" s="228">
        <v>0</v>
      </c>
      <c r="T125" s="229">
        <f>S125*H125</f>
        <v>0</v>
      </c>
      <c r="U125" s="37"/>
      <c r="V125" s="37"/>
      <c r="W125" s="37"/>
      <c r="X125" s="37"/>
      <c r="Y125" s="37"/>
      <c r="Z125" s="37"/>
      <c r="AA125" s="37"/>
      <c r="AB125" s="37"/>
      <c r="AC125" s="37"/>
      <c r="AD125" s="37"/>
      <c r="AE125" s="37"/>
      <c r="AR125" s="230" t="s">
        <v>567</v>
      </c>
      <c r="AT125" s="230" t="s">
        <v>128</v>
      </c>
      <c r="AU125" s="230" t="s">
        <v>91</v>
      </c>
      <c r="AY125" s="16" t="s">
        <v>126</v>
      </c>
      <c r="BE125" s="231">
        <f>IF(N125="základní",J125,0)</f>
        <v>0</v>
      </c>
      <c r="BF125" s="231">
        <f>IF(N125="snížená",J125,0)</f>
        <v>0</v>
      </c>
      <c r="BG125" s="231">
        <f>IF(N125="zákl. přenesená",J125,0)</f>
        <v>0</v>
      </c>
      <c r="BH125" s="231">
        <f>IF(N125="sníž. přenesená",J125,0)</f>
        <v>0</v>
      </c>
      <c r="BI125" s="231">
        <f>IF(N125="nulová",J125,0)</f>
        <v>0</v>
      </c>
      <c r="BJ125" s="16" t="s">
        <v>89</v>
      </c>
      <c r="BK125" s="231">
        <f>ROUND(I125*H125,2)</f>
        <v>0</v>
      </c>
      <c r="BL125" s="16" t="s">
        <v>567</v>
      </c>
      <c r="BM125" s="230" t="s">
        <v>568</v>
      </c>
    </row>
    <row r="126" s="2" customFormat="1">
      <c r="A126" s="37"/>
      <c r="B126" s="38"/>
      <c r="C126" s="39"/>
      <c r="D126" s="232" t="s">
        <v>134</v>
      </c>
      <c r="E126" s="39"/>
      <c r="F126" s="233" t="s">
        <v>566</v>
      </c>
      <c r="G126" s="39"/>
      <c r="H126" s="39"/>
      <c r="I126" s="234"/>
      <c r="J126" s="39"/>
      <c r="K126" s="39"/>
      <c r="L126" s="43"/>
      <c r="M126" s="235"/>
      <c r="N126" s="236"/>
      <c r="O126" s="90"/>
      <c r="P126" s="90"/>
      <c r="Q126" s="90"/>
      <c r="R126" s="90"/>
      <c r="S126" s="90"/>
      <c r="T126" s="91"/>
      <c r="U126" s="37"/>
      <c r="V126" s="37"/>
      <c r="W126" s="37"/>
      <c r="X126" s="37"/>
      <c r="Y126" s="37"/>
      <c r="Z126" s="37"/>
      <c r="AA126" s="37"/>
      <c r="AB126" s="37"/>
      <c r="AC126" s="37"/>
      <c r="AD126" s="37"/>
      <c r="AE126" s="37"/>
      <c r="AT126" s="16" t="s">
        <v>134</v>
      </c>
      <c r="AU126" s="16" t="s">
        <v>91</v>
      </c>
    </row>
    <row r="127" s="2" customFormat="1">
      <c r="A127" s="37"/>
      <c r="B127" s="38"/>
      <c r="C127" s="39"/>
      <c r="D127" s="232" t="s">
        <v>157</v>
      </c>
      <c r="E127" s="39"/>
      <c r="F127" s="250" t="s">
        <v>569</v>
      </c>
      <c r="G127" s="39"/>
      <c r="H127" s="39"/>
      <c r="I127" s="234"/>
      <c r="J127" s="39"/>
      <c r="K127" s="39"/>
      <c r="L127" s="43"/>
      <c r="M127" s="235"/>
      <c r="N127" s="236"/>
      <c r="O127" s="90"/>
      <c r="P127" s="90"/>
      <c r="Q127" s="90"/>
      <c r="R127" s="90"/>
      <c r="S127" s="90"/>
      <c r="T127" s="91"/>
      <c r="U127" s="37"/>
      <c r="V127" s="37"/>
      <c r="W127" s="37"/>
      <c r="X127" s="37"/>
      <c r="Y127" s="37"/>
      <c r="Z127" s="37"/>
      <c r="AA127" s="37"/>
      <c r="AB127" s="37"/>
      <c r="AC127" s="37"/>
      <c r="AD127" s="37"/>
      <c r="AE127" s="37"/>
      <c r="AT127" s="16" t="s">
        <v>157</v>
      </c>
      <c r="AU127" s="16" t="s">
        <v>91</v>
      </c>
    </row>
    <row r="128" s="13" customFormat="1">
      <c r="A128" s="13"/>
      <c r="B128" s="239"/>
      <c r="C128" s="240"/>
      <c r="D128" s="232" t="s">
        <v>138</v>
      </c>
      <c r="E128" s="241" t="s">
        <v>1</v>
      </c>
      <c r="F128" s="242" t="s">
        <v>89</v>
      </c>
      <c r="G128" s="240"/>
      <c r="H128" s="243">
        <v>1</v>
      </c>
      <c r="I128" s="244"/>
      <c r="J128" s="240"/>
      <c r="K128" s="240"/>
      <c r="L128" s="245"/>
      <c r="M128" s="246"/>
      <c r="N128" s="247"/>
      <c r="O128" s="247"/>
      <c r="P128" s="247"/>
      <c r="Q128" s="247"/>
      <c r="R128" s="247"/>
      <c r="S128" s="247"/>
      <c r="T128" s="248"/>
      <c r="U128" s="13"/>
      <c r="V128" s="13"/>
      <c r="W128" s="13"/>
      <c r="X128" s="13"/>
      <c r="Y128" s="13"/>
      <c r="Z128" s="13"/>
      <c r="AA128" s="13"/>
      <c r="AB128" s="13"/>
      <c r="AC128" s="13"/>
      <c r="AD128" s="13"/>
      <c r="AE128" s="13"/>
      <c r="AT128" s="249" t="s">
        <v>138</v>
      </c>
      <c r="AU128" s="249" t="s">
        <v>91</v>
      </c>
      <c r="AV128" s="13" t="s">
        <v>91</v>
      </c>
      <c r="AW128" s="13" t="s">
        <v>36</v>
      </c>
      <c r="AX128" s="13" t="s">
        <v>89</v>
      </c>
      <c r="AY128" s="249" t="s">
        <v>126</v>
      </c>
    </row>
    <row r="129" s="2" customFormat="1" ht="16.5" customHeight="1">
      <c r="A129" s="37"/>
      <c r="B129" s="38"/>
      <c r="C129" s="218" t="s">
        <v>91</v>
      </c>
      <c r="D129" s="218" t="s">
        <v>128</v>
      </c>
      <c r="E129" s="219" t="s">
        <v>570</v>
      </c>
      <c r="F129" s="220" t="s">
        <v>571</v>
      </c>
      <c r="G129" s="221" t="s">
        <v>155</v>
      </c>
      <c r="H129" s="222">
        <v>1</v>
      </c>
      <c r="I129" s="223"/>
      <c r="J129" s="224">
        <f>ROUND(I129*H129,2)</f>
        <v>0</v>
      </c>
      <c r="K129" s="225"/>
      <c r="L129" s="43"/>
      <c r="M129" s="226" t="s">
        <v>1</v>
      </c>
      <c r="N129" s="227" t="s">
        <v>46</v>
      </c>
      <c r="O129" s="90"/>
      <c r="P129" s="228">
        <f>O129*H129</f>
        <v>0</v>
      </c>
      <c r="Q129" s="228">
        <v>0</v>
      </c>
      <c r="R129" s="228">
        <f>Q129*H129</f>
        <v>0</v>
      </c>
      <c r="S129" s="228">
        <v>0</v>
      </c>
      <c r="T129" s="229">
        <f>S129*H129</f>
        <v>0</v>
      </c>
      <c r="U129" s="37"/>
      <c r="V129" s="37"/>
      <c r="W129" s="37"/>
      <c r="X129" s="37"/>
      <c r="Y129" s="37"/>
      <c r="Z129" s="37"/>
      <c r="AA129" s="37"/>
      <c r="AB129" s="37"/>
      <c r="AC129" s="37"/>
      <c r="AD129" s="37"/>
      <c r="AE129" s="37"/>
      <c r="AR129" s="230" t="s">
        <v>567</v>
      </c>
      <c r="AT129" s="230" t="s">
        <v>128</v>
      </c>
      <c r="AU129" s="230" t="s">
        <v>91</v>
      </c>
      <c r="AY129" s="16" t="s">
        <v>126</v>
      </c>
      <c r="BE129" s="231">
        <f>IF(N129="základní",J129,0)</f>
        <v>0</v>
      </c>
      <c r="BF129" s="231">
        <f>IF(N129="snížená",J129,0)</f>
        <v>0</v>
      </c>
      <c r="BG129" s="231">
        <f>IF(N129="zákl. přenesená",J129,0)</f>
        <v>0</v>
      </c>
      <c r="BH129" s="231">
        <f>IF(N129="sníž. přenesená",J129,0)</f>
        <v>0</v>
      </c>
      <c r="BI129" s="231">
        <f>IF(N129="nulová",J129,0)</f>
        <v>0</v>
      </c>
      <c r="BJ129" s="16" t="s">
        <v>89</v>
      </c>
      <c r="BK129" s="231">
        <f>ROUND(I129*H129,2)</f>
        <v>0</v>
      </c>
      <c r="BL129" s="16" t="s">
        <v>567</v>
      </c>
      <c r="BM129" s="230" t="s">
        <v>572</v>
      </c>
    </row>
    <row r="130" s="2" customFormat="1">
      <c r="A130" s="37"/>
      <c r="B130" s="38"/>
      <c r="C130" s="39"/>
      <c r="D130" s="232" t="s">
        <v>134</v>
      </c>
      <c r="E130" s="39"/>
      <c r="F130" s="233" t="s">
        <v>571</v>
      </c>
      <c r="G130" s="39"/>
      <c r="H130" s="39"/>
      <c r="I130" s="234"/>
      <c r="J130" s="39"/>
      <c r="K130" s="39"/>
      <c r="L130" s="43"/>
      <c r="M130" s="235"/>
      <c r="N130" s="236"/>
      <c r="O130" s="90"/>
      <c r="P130" s="90"/>
      <c r="Q130" s="90"/>
      <c r="R130" s="90"/>
      <c r="S130" s="90"/>
      <c r="T130" s="91"/>
      <c r="U130" s="37"/>
      <c r="V130" s="37"/>
      <c r="W130" s="37"/>
      <c r="X130" s="37"/>
      <c r="Y130" s="37"/>
      <c r="Z130" s="37"/>
      <c r="AA130" s="37"/>
      <c r="AB130" s="37"/>
      <c r="AC130" s="37"/>
      <c r="AD130" s="37"/>
      <c r="AE130" s="37"/>
      <c r="AT130" s="16" t="s">
        <v>134</v>
      </c>
      <c r="AU130" s="16" t="s">
        <v>91</v>
      </c>
    </row>
    <row r="131" s="2" customFormat="1">
      <c r="A131" s="37"/>
      <c r="B131" s="38"/>
      <c r="C131" s="39"/>
      <c r="D131" s="232" t="s">
        <v>157</v>
      </c>
      <c r="E131" s="39"/>
      <c r="F131" s="250" t="s">
        <v>573</v>
      </c>
      <c r="G131" s="39"/>
      <c r="H131" s="39"/>
      <c r="I131" s="234"/>
      <c r="J131" s="39"/>
      <c r="K131" s="39"/>
      <c r="L131" s="43"/>
      <c r="M131" s="235"/>
      <c r="N131" s="236"/>
      <c r="O131" s="90"/>
      <c r="P131" s="90"/>
      <c r="Q131" s="90"/>
      <c r="R131" s="90"/>
      <c r="S131" s="90"/>
      <c r="T131" s="91"/>
      <c r="U131" s="37"/>
      <c r="V131" s="37"/>
      <c r="W131" s="37"/>
      <c r="X131" s="37"/>
      <c r="Y131" s="37"/>
      <c r="Z131" s="37"/>
      <c r="AA131" s="37"/>
      <c r="AB131" s="37"/>
      <c r="AC131" s="37"/>
      <c r="AD131" s="37"/>
      <c r="AE131" s="37"/>
      <c r="AT131" s="16" t="s">
        <v>157</v>
      </c>
      <c r="AU131" s="16" t="s">
        <v>91</v>
      </c>
    </row>
    <row r="132" s="13" customFormat="1">
      <c r="A132" s="13"/>
      <c r="B132" s="239"/>
      <c r="C132" s="240"/>
      <c r="D132" s="232" t="s">
        <v>138</v>
      </c>
      <c r="E132" s="241" t="s">
        <v>1</v>
      </c>
      <c r="F132" s="242" t="s">
        <v>89</v>
      </c>
      <c r="G132" s="240"/>
      <c r="H132" s="243">
        <v>1</v>
      </c>
      <c r="I132" s="244"/>
      <c r="J132" s="240"/>
      <c r="K132" s="240"/>
      <c r="L132" s="245"/>
      <c r="M132" s="246"/>
      <c r="N132" s="247"/>
      <c r="O132" s="247"/>
      <c r="P132" s="247"/>
      <c r="Q132" s="247"/>
      <c r="R132" s="247"/>
      <c r="S132" s="247"/>
      <c r="T132" s="248"/>
      <c r="U132" s="13"/>
      <c r="V132" s="13"/>
      <c r="W132" s="13"/>
      <c r="X132" s="13"/>
      <c r="Y132" s="13"/>
      <c r="Z132" s="13"/>
      <c r="AA132" s="13"/>
      <c r="AB132" s="13"/>
      <c r="AC132" s="13"/>
      <c r="AD132" s="13"/>
      <c r="AE132" s="13"/>
      <c r="AT132" s="249" t="s">
        <v>138</v>
      </c>
      <c r="AU132" s="249" t="s">
        <v>91</v>
      </c>
      <c r="AV132" s="13" t="s">
        <v>91</v>
      </c>
      <c r="AW132" s="13" t="s">
        <v>36</v>
      </c>
      <c r="AX132" s="13" t="s">
        <v>89</v>
      </c>
      <c r="AY132" s="249" t="s">
        <v>126</v>
      </c>
    </row>
    <row r="133" s="2" customFormat="1" ht="16.5" customHeight="1">
      <c r="A133" s="37"/>
      <c r="B133" s="38"/>
      <c r="C133" s="218" t="s">
        <v>147</v>
      </c>
      <c r="D133" s="218" t="s">
        <v>128</v>
      </c>
      <c r="E133" s="219" t="s">
        <v>574</v>
      </c>
      <c r="F133" s="220" t="s">
        <v>575</v>
      </c>
      <c r="G133" s="221" t="s">
        <v>155</v>
      </c>
      <c r="H133" s="222">
        <v>1</v>
      </c>
      <c r="I133" s="223"/>
      <c r="J133" s="224">
        <f>ROUND(I133*H133,2)</f>
        <v>0</v>
      </c>
      <c r="K133" s="225"/>
      <c r="L133" s="43"/>
      <c r="M133" s="226" t="s">
        <v>1</v>
      </c>
      <c r="N133" s="227" t="s">
        <v>46</v>
      </c>
      <c r="O133" s="90"/>
      <c r="P133" s="228">
        <f>O133*H133</f>
        <v>0</v>
      </c>
      <c r="Q133" s="228">
        <v>0</v>
      </c>
      <c r="R133" s="228">
        <f>Q133*H133</f>
        <v>0</v>
      </c>
      <c r="S133" s="228">
        <v>0</v>
      </c>
      <c r="T133" s="229">
        <f>S133*H133</f>
        <v>0</v>
      </c>
      <c r="U133" s="37"/>
      <c r="V133" s="37"/>
      <c r="W133" s="37"/>
      <c r="X133" s="37"/>
      <c r="Y133" s="37"/>
      <c r="Z133" s="37"/>
      <c r="AA133" s="37"/>
      <c r="AB133" s="37"/>
      <c r="AC133" s="37"/>
      <c r="AD133" s="37"/>
      <c r="AE133" s="37"/>
      <c r="AR133" s="230" t="s">
        <v>567</v>
      </c>
      <c r="AT133" s="230" t="s">
        <v>128</v>
      </c>
      <c r="AU133" s="230" t="s">
        <v>91</v>
      </c>
      <c r="AY133" s="16" t="s">
        <v>126</v>
      </c>
      <c r="BE133" s="231">
        <f>IF(N133="základní",J133,0)</f>
        <v>0</v>
      </c>
      <c r="BF133" s="231">
        <f>IF(N133="snížená",J133,0)</f>
        <v>0</v>
      </c>
      <c r="BG133" s="231">
        <f>IF(N133="zákl. přenesená",J133,0)</f>
        <v>0</v>
      </c>
      <c r="BH133" s="231">
        <f>IF(N133="sníž. přenesená",J133,0)</f>
        <v>0</v>
      </c>
      <c r="BI133" s="231">
        <f>IF(N133="nulová",J133,0)</f>
        <v>0</v>
      </c>
      <c r="BJ133" s="16" t="s">
        <v>89</v>
      </c>
      <c r="BK133" s="231">
        <f>ROUND(I133*H133,2)</f>
        <v>0</v>
      </c>
      <c r="BL133" s="16" t="s">
        <v>567</v>
      </c>
      <c r="BM133" s="230" t="s">
        <v>576</v>
      </c>
    </row>
    <row r="134" s="2" customFormat="1">
      <c r="A134" s="37"/>
      <c r="B134" s="38"/>
      <c r="C134" s="39"/>
      <c r="D134" s="232" t="s">
        <v>134</v>
      </c>
      <c r="E134" s="39"/>
      <c r="F134" s="233" t="s">
        <v>575</v>
      </c>
      <c r="G134" s="39"/>
      <c r="H134" s="39"/>
      <c r="I134" s="234"/>
      <c r="J134" s="39"/>
      <c r="K134" s="39"/>
      <c r="L134" s="43"/>
      <c r="M134" s="235"/>
      <c r="N134" s="236"/>
      <c r="O134" s="90"/>
      <c r="P134" s="90"/>
      <c r="Q134" s="90"/>
      <c r="R134" s="90"/>
      <c r="S134" s="90"/>
      <c r="T134" s="91"/>
      <c r="U134" s="37"/>
      <c r="V134" s="37"/>
      <c r="W134" s="37"/>
      <c r="X134" s="37"/>
      <c r="Y134" s="37"/>
      <c r="Z134" s="37"/>
      <c r="AA134" s="37"/>
      <c r="AB134" s="37"/>
      <c r="AC134" s="37"/>
      <c r="AD134" s="37"/>
      <c r="AE134" s="37"/>
      <c r="AT134" s="16" t="s">
        <v>134</v>
      </c>
      <c r="AU134" s="16" t="s">
        <v>91</v>
      </c>
    </row>
    <row r="135" s="2" customFormat="1">
      <c r="A135" s="37"/>
      <c r="B135" s="38"/>
      <c r="C135" s="39"/>
      <c r="D135" s="232" t="s">
        <v>157</v>
      </c>
      <c r="E135" s="39"/>
      <c r="F135" s="250" t="s">
        <v>577</v>
      </c>
      <c r="G135" s="39"/>
      <c r="H135" s="39"/>
      <c r="I135" s="234"/>
      <c r="J135" s="39"/>
      <c r="K135" s="39"/>
      <c r="L135" s="43"/>
      <c r="M135" s="235"/>
      <c r="N135" s="236"/>
      <c r="O135" s="90"/>
      <c r="P135" s="90"/>
      <c r="Q135" s="90"/>
      <c r="R135" s="90"/>
      <c r="S135" s="90"/>
      <c r="T135" s="91"/>
      <c r="U135" s="37"/>
      <c r="V135" s="37"/>
      <c r="W135" s="37"/>
      <c r="X135" s="37"/>
      <c r="Y135" s="37"/>
      <c r="Z135" s="37"/>
      <c r="AA135" s="37"/>
      <c r="AB135" s="37"/>
      <c r="AC135" s="37"/>
      <c r="AD135" s="37"/>
      <c r="AE135" s="37"/>
      <c r="AT135" s="16" t="s">
        <v>157</v>
      </c>
      <c r="AU135" s="16" t="s">
        <v>91</v>
      </c>
    </row>
    <row r="136" s="13" customFormat="1">
      <c r="A136" s="13"/>
      <c r="B136" s="239"/>
      <c r="C136" s="240"/>
      <c r="D136" s="232" t="s">
        <v>138</v>
      </c>
      <c r="E136" s="241" t="s">
        <v>1</v>
      </c>
      <c r="F136" s="242" t="s">
        <v>89</v>
      </c>
      <c r="G136" s="240"/>
      <c r="H136" s="243">
        <v>1</v>
      </c>
      <c r="I136" s="244"/>
      <c r="J136" s="240"/>
      <c r="K136" s="240"/>
      <c r="L136" s="245"/>
      <c r="M136" s="246"/>
      <c r="N136" s="247"/>
      <c r="O136" s="247"/>
      <c r="P136" s="247"/>
      <c r="Q136" s="247"/>
      <c r="R136" s="247"/>
      <c r="S136" s="247"/>
      <c r="T136" s="248"/>
      <c r="U136" s="13"/>
      <c r="V136" s="13"/>
      <c r="W136" s="13"/>
      <c r="X136" s="13"/>
      <c r="Y136" s="13"/>
      <c r="Z136" s="13"/>
      <c r="AA136" s="13"/>
      <c r="AB136" s="13"/>
      <c r="AC136" s="13"/>
      <c r="AD136" s="13"/>
      <c r="AE136" s="13"/>
      <c r="AT136" s="249" t="s">
        <v>138</v>
      </c>
      <c r="AU136" s="249" t="s">
        <v>91</v>
      </c>
      <c r="AV136" s="13" t="s">
        <v>91</v>
      </c>
      <c r="AW136" s="13" t="s">
        <v>36</v>
      </c>
      <c r="AX136" s="13" t="s">
        <v>89</v>
      </c>
      <c r="AY136" s="249" t="s">
        <v>126</v>
      </c>
    </row>
    <row r="137" s="2" customFormat="1" ht="16.5" customHeight="1">
      <c r="A137" s="37"/>
      <c r="B137" s="38"/>
      <c r="C137" s="218" t="s">
        <v>132</v>
      </c>
      <c r="D137" s="218" t="s">
        <v>128</v>
      </c>
      <c r="E137" s="219" t="s">
        <v>578</v>
      </c>
      <c r="F137" s="220" t="s">
        <v>579</v>
      </c>
      <c r="G137" s="221" t="s">
        <v>155</v>
      </c>
      <c r="H137" s="222">
        <v>1</v>
      </c>
      <c r="I137" s="223"/>
      <c r="J137" s="224">
        <f>ROUND(I137*H137,2)</f>
        <v>0</v>
      </c>
      <c r="K137" s="225"/>
      <c r="L137" s="43"/>
      <c r="M137" s="226" t="s">
        <v>1</v>
      </c>
      <c r="N137" s="227" t="s">
        <v>46</v>
      </c>
      <c r="O137" s="90"/>
      <c r="P137" s="228">
        <f>O137*H137</f>
        <v>0</v>
      </c>
      <c r="Q137" s="228">
        <v>0</v>
      </c>
      <c r="R137" s="228">
        <f>Q137*H137</f>
        <v>0</v>
      </c>
      <c r="S137" s="228">
        <v>0</v>
      </c>
      <c r="T137" s="229">
        <f>S137*H137</f>
        <v>0</v>
      </c>
      <c r="U137" s="37"/>
      <c r="V137" s="37"/>
      <c r="W137" s="37"/>
      <c r="X137" s="37"/>
      <c r="Y137" s="37"/>
      <c r="Z137" s="37"/>
      <c r="AA137" s="37"/>
      <c r="AB137" s="37"/>
      <c r="AC137" s="37"/>
      <c r="AD137" s="37"/>
      <c r="AE137" s="37"/>
      <c r="AR137" s="230" t="s">
        <v>567</v>
      </c>
      <c r="AT137" s="230" t="s">
        <v>128</v>
      </c>
      <c r="AU137" s="230" t="s">
        <v>91</v>
      </c>
      <c r="AY137" s="16" t="s">
        <v>126</v>
      </c>
      <c r="BE137" s="231">
        <f>IF(N137="základní",J137,0)</f>
        <v>0</v>
      </c>
      <c r="BF137" s="231">
        <f>IF(N137="snížená",J137,0)</f>
        <v>0</v>
      </c>
      <c r="BG137" s="231">
        <f>IF(N137="zákl. přenesená",J137,0)</f>
        <v>0</v>
      </c>
      <c r="BH137" s="231">
        <f>IF(N137="sníž. přenesená",J137,0)</f>
        <v>0</v>
      </c>
      <c r="BI137" s="231">
        <f>IF(N137="nulová",J137,0)</f>
        <v>0</v>
      </c>
      <c r="BJ137" s="16" t="s">
        <v>89</v>
      </c>
      <c r="BK137" s="231">
        <f>ROUND(I137*H137,2)</f>
        <v>0</v>
      </c>
      <c r="BL137" s="16" t="s">
        <v>567</v>
      </c>
      <c r="BM137" s="230" t="s">
        <v>580</v>
      </c>
    </row>
    <row r="138" s="2" customFormat="1">
      <c r="A138" s="37"/>
      <c r="B138" s="38"/>
      <c r="C138" s="39"/>
      <c r="D138" s="232" t="s">
        <v>134</v>
      </c>
      <c r="E138" s="39"/>
      <c r="F138" s="233" t="s">
        <v>579</v>
      </c>
      <c r="G138" s="39"/>
      <c r="H138" s="39"/>
      <c r="I138" s="234"/>
      <c r="J138" s="39"/>
      <c r="K138" s="39"/>
      <c r="L138" s="43"/>
      <c r="M138" s="235"/>
      <c r="N138" s="236"/>
      <c r="O138" s="90"/>
      <c r="P138" s="90"/>
      <c r="Q138" s="90"/>
      <c r="R138" s="90"/>
      <c r="S138" s="90"/>
      <c r="T138" s="91"/>
      <c r="U138" s="37"/>
      <c r="V138" s="37"/>
      <c r="W138" s="37"/>
      <c r="X138" s="37"/>
      <c r="Y138" s="37"/>
      <c r="Z138" s="37"/>
      <c r="AA138" s="37"/>
      <c r="AB138" s="37"/>
      <c r="AC138" s="37"/>
      <c r="AD138" s="37"/>
      <c r="AE138" s="37"/>
      <c r="AT138" s="16" t="s">
        <v>134</v>
      </c>
      <c r="AU138" s="16" t="s">
        <v>91</v>
      </c>
    </row>
    <row r="139" s="2" customFormat="1">
      <c r="A139" s="37"/>
      <c r="B139" s="38"/>
      <c r="C139" s="39"/>
      <c r="D139" s="232" t="s">
        <v>157</v>
      </c>
      <c r="E139" s="39"/>
      <c r="F139" s="250" t="s">
        <v>581</v>
      </c>
      <c r="G139" s="39"/>
      <c r="H139" s="39"/>
      <c r="I139" s="234"/>
      <c r="J139" s="39"/>
      <c r="K139" s="39"/>
      <c r="L139" s="43"/>
      <c r="M139" s="235"/>
      <c r="N139" s="236"/>
      <c r="O139" s="90"/>
      <c r="P139" s="90"/>
      <c r="Q139" s="90"/>
      <c r="R139" s="90"/>
      <c r="S139" s="90"/>
      <c r="T139" s="91"/>
      <c r="U139" s="37"/>
      <c r="V139" s="37"/>
      <c r="W139" s="37"/>
      <c r="X139" s="37"/>
      <c r="Y139" s="37"/>
      <c r="Z139" s="37"/>
      <c r="AA139" s="37"/>
      <c r="AB139" s="37"/>
      <c r="AC139" s="37"/>
      <c r="AD139" s="37"/>
      <c r="AE139" s="37"/>
      <c r="AT139" s="16" t="s">
        <v>157</v>
      </c>
      <c r="AU139" s="16" t="s">
        <v>91</v>
      </c>
    </row>
    <row r="140" s="13" customFormat="1">
      <c r="A140" s="13"/>
      <c r="B140" s="239"/>
      <c r="C140" s="240"/>
      <c r="D140" s="232" t="s">
        <v>138</v>
      </c>
      <c r="E140" s="241" t="s">
        <v>1</v>
      </c>
      <c r="F140" s="242" t="s">
        <v>89</v>
      </c>
      <c r="G140" s="240"/>
      <c r="H140" s="243">
        <v>1</v>
      </c>
      <c r="I140" s="244"/>
      <c r="J140" s="240"/>
      <c r="K140" s="240"/>
      <c r="L140" s="245"/>
      <c r="M140" s="246"/>
      <c r="N140" s="247"/>
      <c r="O140" s="247"/>
      <c r="P140" s="247"/>
      <c r="Q140" s="247"/>
      <c r="R140" s="247"/>
      <c r="S140" s="247"/>
      <c r="T140" s="248"/>
      <c r="U140" s="13"/>
      <c r="V140" s="13"/>
      <c r="W140" s="13"/>
      <c r="X140" s="13"/>
      <c r="Y140" s="13"/>
      <c r="Z140" s="13"/>
      <c r="AA140" s="13"/>
      <c r="AB140" s="13"/>
      <c r="AC140" s="13"/>
      <c r="AD140" s="13"/>
      <c r="AE140" s="13"/>
      <c r="AT140" s="249" t="s">
        <v>138</v>
      </c>
      <c r="AU140" s="249" t="s">
        <v>91</v>
      </c>
      <c r="AV140" s="13" t="s">
        <v>91</v>
      </c>
      <c r="AW140" s="13" t="s">
        <v>36</v>
      </c>
      <c r="AX140" s="13" t="s">
        <v>89</v>
      </c>
      <c r="AY140" s="249" t="s">
        <v>126</v>
      </c>
    </row>
    <row r="141" s="12" customFormat="1" ht="22.8" customHeight="1">
      <c r="A141" s="12"/>
      <c r="B141" s="202"/>
      <c r="C141" s="203"/>
      <c r="D141" s="204" t="s">
        <v>80</v>
      </c>
      <c r="E141" s="216" t="s">
        <v>582</v>
      </c>
      <c r="F141" s="216" t="s">
        <v>583</v>
      </c>
      <c r="G141" s="203"/>
      <c r="H141" s="203"/>
      <c r="I141" s="206"/>
      <c r="J141" s="217">
        <f>BK141</f>
        <v>0</v>
      </c>
      <c r="K141" s="203"/>
      <c r="L141" s="208"/>
      <c r="M141" s="209"/>
      <c r="N141" s="210"/>
      <c r="O141" s="210"/>
      <c r="P141" s="211">
        <f>SUM(P142:P149)</f>
        <v>0</v>
      </c>
      <c r="Q141" s="210"/>
      <c r="R141" s="211">
        <f>SUM(R142:R149)</f>
        <v>0</v>
      </c>
      <c r="S141" s="210"/>
      <c r="T141" s="212">
        <f>SUM(T142:T149)</f>
        <v>0</v>
      </c>
      <c r="U141" s="12"/>
      <c r="V141" s="12"/>
      <c r="W141" s="12"/>
      <c r="X141" s="12"/>
      <c r="Y141" s="12"/>
      <c r="Z141" s="12"/>
      <c r="AA141" s="12"/>
      <c r="AB141" s="12"/>
      <c r="AC141" s="12"/>
      <c r="AD141" s="12"/>
      <c r="AE141" s="12"/>
      <c r="AR141" s="213" t="s">
        <v>159</v>
      </c>
      <c r="AT141" s="214" t="s">
        <v>80</v>
      </c>
      <c r="AU141" s="214" t="s">
        <v>89</v>
      </c>
      <c r="AY141" s="213" t="s">
        <v>126</v>
      </c>
      <c r="BK141" s="215">
        <f>SUM(BK142:BK149)</f>
        <v>0</v>
      </c>
    </row>
    <row r="142" s="2" customFormat="1" ht="16.5" customHeight="1">
      <c r="A142" s="37"/>
      <c r="B142" s="38"/>
      <c r="C142" s="218" t="s">
        <v>159</v>
      </c>
      <c r="D142" s="218" t="s">
        <v>128</v>
      </c>
      <c r="E142" s="219" t="s">
        <v>584</v>
      </c>
      <c r="F142" s="220" t="s">
        <v>585</v>
      </c>
      <c r="G142" s="221" t="s">
        <v>155</v>
      </c>
      <c r="H142" s="222">
        <v>1</v>
      </c>
      <c r="I142" s="223"/>
      <c r="J142" s="224">
        <f>ROUND(I142*H142,2)</f>
        <v>0</v>
      </c>
      <c r="K142" s="225"/>
      <c r="L142" s="43"/>
      <c r="M142" s="226" t="s">
        <v>1</v>
      </c>
      <c r="N142" s="227" t="s">
        <v>46</v>
      </c>
      <c r="O142" s="90"/>
      <c r="P142" s="228">
        <f>O142*H142</f>
        <v>0</v>
      </c>
      <c r="Q142" s="228">
        <v>0</v>
      </c>
      <c r="R142" s="228">
        <f>Q142*H142</f>
        <v>0</v>
      </c>
      <c r="S142" s="228">
        <v>0</v>
      </c>
      <c r="T142" s="229">
        <f>S142*H142</f>
        <v>0</v>
      </c>
      <c r="U142" s="37"/>
      <c r="V142" s="37"/>
      <c r="W142" s="37"/>
      <c r="X142" s="37"/>
      <c r="Y142" s="37"/>
      <c r="Z142" s="37"/>
      <c r="AA142" s="37"/>
      <c r="AB142" s="37"/>
      <c r="AC142" s="37"/>
      <c r="AD142" s="37"/>
      <c r="AE142" s="37"/>
      <c r="AR142" s="230" t="s">
        <v>567</v>
      </c>
      <c r="AT142" s="230" t="s">
        <v>128</v>
      </c>
      <c r="AU142" s="230" t="s">
        <v>91</v>
      </c>
      <c r="AY142" s="16" t="s">
        <v>126</v>
      </c>
      <c r="BE142" s="231">
        <f>IF(N142="základní",J142,0)</f>
        <v>0</v>
      </c>
      <c r="BF142" s="231">
        <f>IF(N142="snížená",J142,0)</f>
        <v>0</v>
      </c>
      <c r="BG142" s="231">
        <f>IF(N142="zákl. přenesená",J142,0)</f>
        <v>0</v>
      </c>
      <c r="BH142" s="231">
        <f>IF(N142="sníž. přenesená",J142,0)</f>
        <v>0</v>
      </c>
      <c r="BI142" s="231">
        <f>IF(N142="nulová",J142,0)</f>
        <v>0</v>
      </c>
      <c r="BJ142" s="16" t="s">
        <v>89</v>
      </c>
      <c r="BK142" s="231">
        <f>ROUND(I142*H142,2)</f>
        <v>0</v>
      </c>
      <c r="BL142" s="16" t="s">
        <v>567</v>
      </c>
      <c r="BM142" s="230" t="s">
        <v>586</v>
      </c>
    </row>
    <row r="143" s="2" customFormat="1">
      <c r="A143" s="37"/>
      <c r="B143" s="38"/>
      <c r="C143" s="39"/>
      <c r="D143" s="232" t="s">
        <v>134</v>
      </c>
      <c r="E143" s="39"/>
      <c r="F143" s="233" t="s">
        <v>585</v>
      </c>
      <c r="G143" s="39"/>
      <c r="H143" s="39"/>
      <c r="I143" s="234"/>
      <c r="J143" s="39"/>
      <c r="K143" s="39"/>
      <c r="L143" s="43"/>
      <c r="M143" s="235"/>
      <c r="N143" s="236"/>
      <c r="O143" s="90"/>
      <c r="P143" s="90"/>
      <c r="Q143" s="90"/>
      <c r="R143" s="90"/>
      <c r="S143" s="90"/>
      <c r="T143" s="91"/>
      <c r="U143" s="37"/>
      <c r="V143" s="37"/>
      <c r="W143" s="37"/>
      <c r="X143" s="37"/>
      <c r="Y143" s="37"/>
      <c r="Z143" s="37"/>
      <c r="AA143" s="37"/>
      <c r="AB143" s="37"/>
      <c r="AC143" s="37"/>
      <c r="AD143" s="37"/>
      <c r="AE143" s="37"/>
      <c r="AT143" s="16" t="s">
        <v>134</v>
      </c>
      <c r="AU143" s="16" t="s">
        <v>91</v>
      </c>
    </row>
    <row r="144" s="2" customFormat="1">
      <c r="A144" s="37"/>
      <c r="B144" s="38"/>
      <c r="C144" s="39"/>
      <c r="D144" s="232" t="s">
        <v>157</v>
      </c>
      <c r="E144" s="39"/>
      <c r="F144" s="250" t="s">
        <v>587</v>
      </c>
      <c r="G144" s="39"/>
      <c r="H144" s="39"/>
      <c r="I144" s="234"/>
      <c r="J144" s="39"/>
      <c r="K144" s="39"/>
      <c r="L144" s="43"/>
      <c r="M144" s="235"/>
      <c r="N144" s="236"/>
      <c r="O144" s="90"/>
      <c r="P144" s="90"/>
      <c r="Q144" s="90"/>
      <c r="R144" s="90"/>
      <c r="S144" s="90"/>
      <c r="T144" s="91"/>
      <c r="U144" s="37"/>
      <c r="V144" s="37"/>
      <c r="W144" s="37"/>
      <c r="X144" s="37"/>
      <c r="Y144" s="37"/>
      <c r="Z144" s="37"/>
      <c r="AA144" s="37"/>
      <c r="AB144" s="37"/>
      <c r="AC144" s="37"/>
      <c r="AD144" s="37"/>
      <c r="AE144" s="37"/>
      <c r="AT144" s="16" t="s">
        <v>157</v>
      </c>
      <c r="AU144" s="16" t="s">
        <v>91</v>
      </c>
    </row>
    <row r="145" s="13" customFormat="1">
      <c r="A145" s="13"/>
      <c r="B145" s="239"/>
      <c r="C145" s="240"/>
      <c r="D145" s="232" t="s">
        <v>138</v>
      </c>
      <c r="E145" s="241" t="s">
        <v>1</v>
      </c>
      <c r="F145" s="242" t="s">
        <v>89</v>
      </c>
      <c r="G145" s="240"/>
      <c r="H145" s="243">
        <v>1</v>
      </c>
      <c r="I145" s="244"/>
      <c r="J145" s="240"/>
      <c r="K145" s="240"/>
      <c r="L145" s="245"/>
      <c r="M145" s="246"/>
      <c r="N145" s="247"/>
      <c r="O145" s="247"/>
      <c r="P145" s="247"/>
      <c r="Q145" s="247"/>
      <c r="R145" s="247"/>
      <c r="S145" s="247"/>
      <c r="T145" s="248"/>
      <c r="U145" s="13"/>
      <c r="V145" s="13"/>
      <c r="W145" s="13"/>
      <c r="X145" s="13"/>
      <c r="Y145" s="13"/>
      <c r="Z145" s="13"/>
      <c r="AA145" s="13"/>
      <c r="AB145" s="13"/>
      <c r="AC145" s="13"/>
      <c r="AD145" s="13"/>
      <c r="AE145" s="13"/>
      <c r="AT145" s="249" t="s">
        <v>138</v>
      </c>
      <c r="AU145" s="249" t="s">
        <v>91</v>
      </c>
      <c r="AV145" s="13" t="s">
        <v>91</v>
      </c>
      <c r="AW145" s="13" t="s">
        <v>36</v>
      </c>
      <c r="AX145" s="13" t="s">
        <v>89</v>
      </c>
      <c r="AY145" s="249" t="s">
        <v>126</v>
      </c>
    </row>
    <row r="146" s="2" customFormat="1" ht="16.5" customHeight="1">
      <c r="A146" s="37"/>
      <c r="B146" s="38"/>
      <c r="C146" s="218" t="s">
        <v>164</v>
      </c>
      <c r="D146" s="218" t="s">
        <v>128</v>
      </c>
      <c r="E146" s="219" t="s">
        <v>588</v>
      </c>
      <c r="F146" s="220" t="s">
        <v>589</v>
      </c>
      <c r="G146" s="221" t="s">
        <v>155</v>
      </c>
      <c r="H146" s="222">
        <v>1</v>
      </c>
      <c r="I146" s="223"/>
      <c r="J146" s="224">
        <f>ROUND(I146*H146,2)</f>
        <v>0</v>
      </c>
      <c r="K146" s="225"/>
      <c r="L146" s="43"/>
      <c r="M146" s="226" t="s">
        <v>1</v>
      </c>
      <c r="N146" s="227" t="s">
        <v>46</v>
      </c>
      <c r="O146" s="90"/>
      <c r="P146" s="228">
        <f>O146*H146</f>
        <v>0</v>
      </c>
      <c r="Q146" s="228">
        <v>0</v>
      </c>
      <c r="R146" s="228">
        <f>Q146*H146</f>
        <v>0</v>
      </c>
      <c r="S146" s="228">
        <v>0</v>
      </c>
      <c r="T146" s="229">
        <f>S146*H146</f>
        <v>0</v>
      </c>
      <c r="U146" s="37"/>
      <c r="V146" s="37"/>
      <c r="W146" s="37"/>
      <c r="X146" s="37"/>
      <c r="Y146" s="37"/>
      <c r="Z146" s="37"/>
      <c r="AA146" s="37"/>
      <c r="AB146" s="37"/>
      <c r="AC146" s="37"/>
      <c r="AD146" s="37"/>
      <c r="AE146" s="37"/>
      <c r="AR146" s="230" t="s">
        <v>567</v>
      </c>
      <c r="AT146" s="230" t="s">
        <v>128</v>
      </c>
      <c r="AU146" s="230" t="s">
        <v>91</v>
      </c>
      <c r="AY146" s="16" t="s">
        <v>126</v>
      </c>
      <c r="BE146" s="231">
        <f>IF(N146="základní",J146,0)</f>
        <v>0</v>
      </c>
      <c r="BF146" s="231">
        <f>IF(N146="snížená",J146,0)</f>
        <v>0</v>
      </c>
      <c r="BG146" s="231">
        <f>IF(N146="zákl. přenesená",J146,0)</f>
        <v>0</v>
      </c>
      <c r="BH146" s="231">
        <f>IF(N146="sníž. přenesená",J146,0)</f>
        <v>0</v>
      </c>
      <c r="BI146" s="231">
        <f>IF(N146="nulová",J146,0)</f>
        <v>0</v>
      </c>
      <c r="BJ146" s="16" t="s">
        <v>89</v>
      </c>
      <c r="BK146" s="231">
        <f>ROUND(I146*H146,2)</f>
        <v>0</v>
      </c>
      <c r="BL146" s="16" t="s">
        <v>567</v>
      </c>
      <c r="BM146" s="230" t="s">
        <v>590</v>
      </c>
    </row>
    <row r="147" s="2" customFormat="1">
      <c r="A147" s="37"/>
      <c r="B147" s="38"/>
      <c r="C147" s="39"/>
      <c r="D147" s="232" t="s">
        <v>134</v>
      </c>
      <c r="E147" s="39"/>
      <c r="F147" s="233" t="s">
        <v>589</v>
      </c>
      <c r="G147" s="39"/>
      <c r="H147" s="39"/>
      <c r="I147" s="234"/>
      <c r="J147" s="39"/>
      <c r="K147" s="39"/>
      <c r="L147" s="43"/>
      <c r="M147" s="235"/>
      <c r="N147" s="236"/>
      <c r="O147" s="90"/>
      <c r="P147" s="90"/>
      <c r="Q147" s="90"/>
      <c r="R147" s="90"/>
      <c r="S147" s="90"/>
      <c r="T147" s="91"/>
      <c r="U147" s="37"/>
      <c r="V147" s="37"/>
      <c r="W147" s="37"/>
      <c r="X147" s="37"/>
      <c r="Y147" s="37"/>
      <c r="Z147" s="37"/>
      <c r="AA147" s="37"/>
      <c r="AB147" s="37"/>
      <c r="AC147" s="37"/>
      <c r="AD147" s="37"/>
      <c r="AE147" s="37"/>
      <c r="AT147" s="16" t="s">
        <v>134</v>
      </c>
      <c r="AU147" s="16" t="s">
        <v>91</v>
      </c>
    </row>
    <row r="148" s="2" customFormat="1">
      <c r="A148" s="37"/>
      <c r="B148" s="38"/>
      <c r="C148" s="39"/>
      <c r="D148" s="232" t="s">
        <v>157</v>
      </c>
      <c r="E148" s="39"/>
      <c r="F148" s="250" t="s">
        <v>591</v>
      </c>
      <c r="G148" s="39"/>
      <c r="H148" s="39"/>
      <c r="I148" s="234"/>
      <c r="J148" s="39"/>
      <c r="K148" s="39"/>
      <c r="L148" s="43"/>
      <c r="M148" s="235"/>
      <c r="N148" s="236"/>
      <c r="O148" s="90"/>
      <c r="P148" s="90"/>
      <c r="Q148" s="90"/>
      <c r="R148" s="90"/>
      <c r="S148" s="90"/>
      <c r="T148" s="91"/>
      <c r="U148" s="37"/>
      <c r="V148" s="37"/>
      <c r="W148" s="37"/>
      <c r="X148" s="37"/>
      <c r="Y148" s="37"/>
      <c r="Z148" s="37"/>
      <c r="AA148" s="37"/>
      <c r="AB148" s="37"/>
      <c r="AC148" s="37"/>
      <c r="AD148" s="37"/>
      <c r="AE148" s="37"/>
      <c r="AT148" s="16" t="s">
        <v>157</v>
      </c>
      <c r="AU148" s="16" t="s">
        <v>91</v>
      </c>
    </row>
    <row r="149" s="13" customFormat="1">
      <c r="A149" s="13"/>
      <c r="B149" s="239"/>
      <c r="C149" s="240"/>
      <c r="D149" s="232" t="s">
        <v>138</v>
      </c>
      <c r="E149" s="241" t="s">
        <v>1</v>
      </c>
      <c r="F149" s="242" t="s">
        <v>89</v>
      </c>
      <c r="G149" s="240"/>
      <c r="H149" s="243">
        <v>1</v>
      </c>
      <c r="I149" s="244"/>
      <c r="J149" s="240"/>
      <c r="K149" s="240"/>
      <c r="L149" s="245"/>
      <c r="M149" s="246"/>
      <c r="N149" s="247"/>
      <c r="O149" s="247"/>
      <c r="P149" s="247"/>
      <c r="Q149" s="247"/>
      <c r="R149" s="247"/>
      <c r="S149" s="247"/>
      <c r="T149" s="248"/>
      <c r="U149" s="13"/>
      <c r="V149" s="13"/>
      <c r="W149" s="13"/>
      <c r="X149" s="13"/>
      <c r="Y149" s="13"/>
      <c r="Z149" s="13"/>
      <c r="AA149" s="13"/>
      <c r="AB149" s="13"/>
      <c r="AC149" s="13"/>
      <c r="AD149" s="13"/>
      <c r="AE149" s="13"/>
      <c r="AT149" s="249" t="s">
        <v>138</v>
      </c>
      <c r="AU149" s="249" t="s">
        <v>91</v>
      </c>
      <c r="AV149" s="13" t="s">
        <v>91</v>
      </c>
      <c r="AW149" s="13" t="s">
        <v>36</v>
      </c>
      <c r="AX149" s="13" t="s">
        <v>89</v>
      </c>
      <c r="AY149" s="249" t="s">
        <v>126</v>
      </c>
    </row>
    <row r="150" s="12" customFormat="1" ht="22.8" customHeight="1">
      <c r="A150" s="12"/>
      <c r="B150" s="202"/>
      <c r="C150" s="203"/>
      <c r="D150" s="204" t="s">
        <v>80</v>
      </c>
      <c r="E150" s="216" t="s">
        <v>592</v>
      </c>
      <c r="F150" s="216" t="s">
        <v>593</v>
      </c>
      <c r="G150" s="203"/>
      <c r="H150" s="203"/>
      <c r="I150" s="206"/>
      <c r="J150" s="217">
        <f>BK150</f>
        <v>0</v>
      </c>
      <c r="K150" s="203"/>
      <c r="L150" s="208"/>
      <c r="M150" s="209"/>
      <c r="N150" s="210"/>
      <c r="O150" s="210"/>
      <c r="P150" s="211">
        <f>SUM(P151:P162)</f>
        <v>0</v>
      </c>
      <c r="Q150" s="210"/>
      <c r="R150" s="211">
        <f>SUM(R151:R162)</f>
        <v>0</v>
      </c>
      <c r="S150" s="210"/>
      <c r="T150" s="212">
        <f>SUM(T151:T162)</f>
        <v>0</v>
      </c>
      <c r="U150" s="12"/>
      <c r="V150" s="12"/>
      <c r="W150" s="12"/>
      <c r="X150" s="12"/>
      <c r="Y150" s="12"/>
      <c r="Z150" s="12"/>
      <c r="AA150" s="12"/>
      <c r="AB150" s="12"/>
      <c r="AC150" s="12"/>
      <c r="AD150" s="12"/>
      <c r="AE150" s="12"/>
      <c r="AR150" s="213" t="s">
        <v>159</v>
      </c>
      <c r="AT150" s="214" t="s">
        <v>80</v>
      </c>
      <c r="AU150" s="214" t="s">
        <v>89</v>
      </c>
      <c r="AY150" s="213" t="s">
        <v>126</v>
      </c>
      <c r="BK150" s="215">
        <f>SUM(BK151:BK162)</f>
        <v>0</v>
      </c>
    </row>
    <row r="151" s="2" customFormat="1" ht="16.5" customHeight="1">
      <c r="A151" s="37"/>
      <c r="B151" s="38"/>
      <c r="C151" s="218" t="s">
        <v>170</v>
      </c>
      <c r="D151" s="218" t="s">
        <v>128</v>
      </c>
      <c r="E151" s="219" t="s">
        <v>594</v>
      </c>
      <c r="F151" s="220" t="s">
        <v>593</v>
      </c>
      <c r="G151" s="221" t="s">
        <v>155</v>
      </c>
      <c r="H151" s="222">
        <v>1</v>
      </c>
      <c r="I151" s="223"/>
      <c r="J151" s="224">
        <f>ROUND(I151*H151,2)</f>
        <v>0</v>
      </c>
      <c r="K151" s="225"/>
      <c r="L151" s="43"/>
      <c r="M151" s="226" t="s">
        <v>1</v>
      </c>
      <c r="N151" s="227" t="s">
        <v>46</v>
      </c>
      <c r="O151" s="90"/>
      <c r="P151" s="228">
        <f>O151*H151</f>
        <v>0</v>
      </c>
      <c r="Q151" s="228">
        <v>0</v>
      </c>
      <c r="R151" s="228">
        <f>Q151*H151</f>
        <v>0</v>
      </c>
      <c r="S151" s="228">
        <v>0</v>
      </c>
      <c r="T151" s="229">
        <f>S151*H151</f>
        <v>0</v>
      </c>
      <c r="U151" s="37"/>
      <c r="V151" s="37"/>
      <c r="W151" s="37"/>
      <c r="X151" s="37"/>
      <c r="Y151" s="37"/>
      <c r="Z151" s="37"/>
      <c r="AA151" s="37"/>
      <c r="AB151" s="37"/>
      <c r="AC151" s="37"/>
      <c r="AD151" s="37"/>
      <c r="AE151" s="37"/>
      <c r="AR151" s="230" t="s">
        <v>567</v>
      </c>
      <c r="AT151" s="230" t="s">
        <v>128</v>
      </c>
      <c r="AU151" s="230" t="s">
        <v>91</v>
      </c>
      <c r="AY151" s="16" t="s">
        <v>126</v>
      </c>
      <c r="BE151" s="231">
        <f>IF(N151="základní",J151,0)</f>
        <v>0</v>
      </c>
      <c r="BF151" s="231">
        <f>IF(N151="snížená",J151,0)</f>
        <v>0</v>
      </c>
      <c r="BG151" s="231">
        <f>IF(N151="zákl. přenesená",J151,0)</f>
        <v>0</v>
      </c>
      <c r="BH151" s="231">
        <f>IF(N151="sníž. přenesená",J151,0)</f>
        <v>0</v>
      </c>
      <c r="BI151" s="231">
        <f>IF(N151="nulová",J151,0)</f>
        <v>0</v>
      </c>
      <c r="BJ151" s="16" t="s">
        <v>89</v>
      </c>
      <c r="BK151" s="231">
        <f>ROUND(I151*H151,2)</f>
        <v>0</v>
      </c>
      <c r="BL151" s="16" t="s">
        <v>567</v>
      </c>
      <c r="BM151" s="230" t="s">
        <v>595</v>
      </c>
    </row>
    <row r="152" s="2" customFormat="1">
      <c r="A152" s="37"/>
      <c r="B152" s="38"/>
      <c r="C152" s="39"/>
      <c r="D152" s="232" t="s">
        <v>134</v>
      </c>
      <c r="E152" s="39"/>
      <c r="F152" s="233" t="s">
        <v>596</v>
      </c>
      <c r="G152" s="39"/>
      <c r="H152" s="39"/>
      <c r="I152" s="234"/>
      <c r="J152" s="39"/>
      <c r="K152" s="39"/>
      <c r="L152" s="43"/>
      <c r="M152" s="235"/>
      <c r="N152" s="236"/>
      <c r="O152" s="90"/>
      <c r="P152" s="90"/>
      <c r="Q152" s="90"/>
      <c r="R152" s="90"/>
      <c r="S152" s="90"/>
      <c r="T152" s="91"/>
      <c r="U152" s="37"/>
      <c r="V152" s="37"/>
      <c r="W152" s="37"/>
      <c r="X152" s="37"/>
      <c r="Y152" s="37"/>
      <c r="Z152" s="37"/>
      <c r="AA152" s="37"/>
      <c r="AB152" s="37"/>
      <c r="AC152" s="37"/>
      <c r="AD152" s="37"/>
      <c r="AE152" s="37"/>
      <c r="AT152" s="16" t="s">
        <v>134</v>
      </c>
      <c r="AU152" s="16" t="s">
        <v>91</v>
      </c>
    </row>
    <row r="153" s="2" customFormat="1">
      <c r="A153" s="37"/>
      <c r="B153" s="38"/>
      <c r="C153" s="39"/>
      <c r="D153" s="232" t="s">
        <v>157</v>
      </c>
      <c r="E153" s="39"/>
      <c r="F153" s="250" t="s">
        <v>597</v>
      </c>
      <c r="G153" s="39"/>
      <c r="H153" s="39"/>
      <c r="I153" s="234"/>
      <c r="J153" s="39"/>
      <c r="K153" s="39"/>
      <c r="L153" s="43"/>
      <c r="M153" s="235"/>
      <c r="N153" s="236"/>
      <c r="O153" s="90"/>
      <c r="P153" s="90"/>
      <c r="Q153" s="90"/>
      <c r="R153" s="90"/>
      <c r="S153" s="90"/>
      <c r="T153" s="91"/>
      <c r="U153" s="37"/>
      <c r="V153" s="37"/>
      <c r="W153" s="37"/>
      <c r="X153" s="37"/>
      <c r="Y153" s="37"/>
      <c r="Z153" s="37"/>
      <c r="AA153" s="37"/>
      <c r="AB153" s="37"/>
      <c r="AC153" s="37"/>
      <c r="AD153" s="37"/>
      <c r="AE153" s="37"/>
      <c r="AT153" s="16" t="s">
        <v>157</v>
      </c>
      <c r="AU153" s="16" t="s">
        <v>91</v>
      </c>
    </row>
    <row r="154" s="13" customFormat="1">
      <c r="A154" s="13"/>
      <c r="B154" s="239"/>
      <c r="C154" s="240"/>
      <c r="D154" s="232" t="s">
        <v>138</v>
      </c>
      <c r="E154" s="241" t="s">
        <v>1</v>
      </c>
      <c r="F154" s="242" t="s">
        <v>89</v>
      </c>
      <c r="G154" s="240"/>
      <c r="H154" s="243">
        <v>1</v>
      </c>
      <c r="I154" s="244"/>
      <c r="J154" s="240"/>
      <c r="K154" s="240"/>
      <c r="L154" s="245"/>
      <c r="M154" s="246"/>
      <c r="N154" s="247"/>
      <c r="O154" s="247"/>
      <c r="P154" s="247"/>
      <c r="Q154" s="247"/>
      <c r="R154" s="247"/>
      <c r="S154" s="247"/>
      <c r="T154" s="248"/>
      <c r="U154" s="13"/>
      <c r="V154" s="13"/>
      <c r="W154" s="13"/>
      <c r="X154" s="13"/>
      <c r="Y154" s="13"/>
      <c r="Z154" s="13"/>
      <c r="AA154" s="13"/>
      <c r="AB154" s="13"/>
      <c r="AC154" s="13"/>
      <c r="AD154" s="13"/>
      <c r="AE154" s="13"/>
      <c r="AT154" s="249" t="s">
        <v>138</v>
      </c>
      <c r="AU154" s="249" t="s">
        <v>91</v>
      </c>
      <c r="AV154" s="13" t="s">
        <v>91</v>
      </c>
      <c r="AW154" s="13" t="s">
        <v>36</v>
      </c>
      <c r="AX154" s="13" t="s">
        <v>89</v>
      </c>
      <c r="AY154" s="249" t="s">
        <v>126</v>
      </c>
    </row>
    <row r="155" s="2" customFormat="1" ht="16.5" customHeight="1">
      <c r="A155" s="37"/>
      <c r="B155" s="38"/>
      <c r="C155" s="218" t="s">
        <v>178</v>
      </c>
      <c r="D155" s="218" t="s">
        <v>128</v>
      </c>
      <c r="E155" s="219" t="s">
        <v>598</v>
      </c>
      <c r="F155" s="220" t="s">
        <v>599</v>
      </c>
      <c r="G155" s="221" t="s">
        <v>155</v>
      </c>
      <c r="H155" s="222">
        <v>1</v>
      </c>
      <c r="I155" s="223"/>
      <c r="J155" s="224">
        <f>ROUND(I155*H155,2)</f>
        <v>0</v>
      </c>
      <c r="K155" s="225"/>
      <c r="L155" s="43"/>
      <c r="M155" s="226" t="s">
        <v>1</v>
      </c>
      <c r="N155" s="227" t="s">
        <v>46</v>
      </c>
      <c r="O155" s="90"/>
      <c r="P155" s="228">
        <f>O155*H155</f>
        <v>0</v>
      </c>
      <c r="Q155" s="228">
        <v>0</v>
      </c>
      <c r="R155" s="228">
        <f>Q155*H155</f>
        <v>0</v>
      </c>
      <c r="S155" s="228">
        <v>0</v>
      </c>
      <c r="T155" s="229">
        <f>S155*H155</f>
        <v>0</v>
      </c>
      <c r="U155" s="37"/>
      <c r="V155" s="37"/>
      <c r="W155" s="37"/>
      <c r="X155" s="37"/>
      <c r="Y155" s="37"/>
      <c r="Z155" s="37"/>
      <c r="AA155" s="37"/>
      <c r="AB155" s="37"/>
      <c r="AC155" s="37"/>
      <c r="AD155" s="37"/>
      <c r="AE155" s="37"/>
      <c r="AR155" s="230" t="s">
        <v>567</v>
      </c>
      <c r="AT155" s="230" t="s">
        <v>128</v>
      </c>
      <c r="AU155" s="230" t="s">
        <v>91</v>
      </c>
      <c r="AY155" s="16" t="s">
        <v>126</v>
      </c>
      <c r="BE155" s="231">
        <f>IF(N155="základní",J155,0)</f>
        <v>0</v>
      </c>
      <c r="BF155" s="231">
        <f>IF(N155="snížená",J155,0)</f>
        <v>0</v>
      </c>
      <c r="BG155" s="231">
        <f>IF(N155="zákl. přenesená",J155,0)</f>
        <v>0</v>
      </c>
      <c r="BH155" s="231">
        <f>IF(N155="sníž. přenesená",J155,0)</f>
        <v>0</v>
      </c>
      <c r="BI155" s="231">
        <f>IF(N155="nulová",J155,0)</f>
        <v>0</v>
      </c>
      <c r="BJ155" s="16" t="s">
        <v>89</v>
      </c>
      <c r="BK155" s="231">
        <f>ROUND(I155*H155,2)</f>
        <v>0</v>
      </c>
      <c r="BL155" s="16" t="s">
        <v>567</v>
      </c>
      <c r="BM155" s="230" t="s">
        <v>600</v>
      </c>
    </row>
    <row r="156" s="2" customFormat="1">
      <c r="A156" s="37"/>
      <c r="B156" s="38"/>
      <c r="C156" s="39"/>
      <c r="D156" s="232" t="s">
        <v>134</v>
      </c>
      <c r="E156" s="39"/>
      <c r="F156" s="233" t="s">
        <v>599</v>
      </c>
      <c r="G156" s="39"/>
      <c r="H156" s="39"/>
      <c r="I156" s="234"/>
      <c r="J156" s="39"/>
      <c r="K156" s="39"/>
      <c r="L156" s="43"/>
      <c r="M156" s="235"/>
      <c r="N156" s="236"/>
      <c r="O156" s="90"/>
      <c r="P156" s="90"/>
      <c r="Q156" s="90"/>
      <c r="R156" s="90"/>
      <c r="S156" s="90"/>
      <c r="T156" s="91"/>
      <c r="U156" s="37"/>
      <c r="V156" s="37"/>
      <c r="W156" s="37"/>
      <c r="X156" s="37"/>
      <c r="Y156" s="37"/>
      <c r="Z156" s="37"/>
      <c r="AA156" s="37"/>
      <c r="AB156" s="37"/>
      <c r="AC156" s="37"/>
      <c r="AD156" s="37"/>
      <c r="AE156" s="37"/>
      <c r="AT156" s="16" t="s">
        <v>134</v>
      </c>
      <c r="AU156" s="16" t="s">
        <v>91</v>
      </c>
    </row>
    <row r="157" s="2" customFormat="1">
      <c r="A157" s="37"/>
      <c r="B157" s="38"/>
      <c r="C157" s="39"/>
      <c r="D157" s="232" t="s">
        <v>157</v>
      </c>
      <c r="E157" s="39"/>
      <c r="F157" s="250" t="s">
        <v>601</v>
      </c>
      <c r="G157" s="39"/>
      <c r="H157" s="39"/>
      <c r="I157" s="234"/>
      <c r="J157" s="39"/>
      <c r="K157" s="39"/>
      <c r="L157" s="43"/>
      <c r="M157" s="235"/>
      <c r="N157" s="236"/>
      <c r="O157" s="90"/>
      <c r="P157" s="90"/>
      <c r="Q157" s="90"/>
      <c r="R157" s="90"/>
      <c r="S157" s="90"/>
      <c r="T157" s="91"/>
      <c r="U157" s="37"/>
      <c r="V157" s="37"/>
      <c r="W157" s="37"/>
      <c r="X157" s="37"/>
      <c r="Y157" s="37"/>
      <c r="Z157" s="37"/>
      <c r="AA157" s="37"/>
      <c r="AB157" s="37"/>
      <c r="AC157" s="37"/>
      <c r="AD157" s="37"/>
      <c r="AE157" s="37"/>
      <c r="AT157" s="16" t="s">
        <v>157</v>
      </c>
      <c r="AU157" s="16" t="s">
        <v>91</v>
      </c>
    </row>
    <row r="158" s="13" customFormat="1">
      <c r="A158" s="13"/>
      <c r="B158" s="239"/>
      <c r="C158" s="240"/>
      <c r="D158" s="232" t="s">
        <v>138</v>
      </c>
      <c r="E158" s="241" t="s">
        <v>1</v>
      </c>
      <c r="F158" s="242" t="s">
        <v>89</v>
      </c>
      <c r="G158" s="240"/>
      <c r="H158" s="243">
        <v>1</v>
      </c>
      <c r="I158" s="244"/>
      <c r="J158" s="240"/>
      <c r="K158" s="240"/>
      <c r="L158" s="245"/>
      <c r="M158" s="246"/>
      <c r="N158" s="247"/>
      <c r="O158" s="247"/>
      <c r="P158" s="247"/>
      <c r="Q158" s="247"/>
      <c r="R158" s="247"/>
      <c r="S158" s="247"/>
      <c r="T158" s="248"/>
      <c r="U158" s="13"/>
      <c r="V158" s="13"/>
      <c r="W158" s="13"/>
      <c r="X158" s="13"/>
      <c r="Y158" s="13"/>
      <c r="Z158" s="13"/>
      <c r="AA158" s="13"/>
      <c r="AB158" s="13"/>
      <c r="AC158" s="13"/>
      <c r="AD158" s="13"/>
      <c r="AE158" s="13"/>
      <c r="AT158" s="249" t="s">
        <v>138</v>
      </c>
      <c r="AU158" s="249" t="s">
        <v>91</v>
      </c>
      <c r="AV158" s="13" t="s">
        <v>91</v>
      </c>
      <c r="AW158" s="13" t="s">
        <v>36</v>
      </c>
      <c r="AX158" s="13" t="s">
        <v>89</v>
      </c>
      <c r="AY158" s="249" t="s">
        <v>126</v>
      </c>
    </row>
    <row r="159" s="2" customFormat="1" ht="16.5" customHeight="1">
      <c r="A159" s="37"/>
      <c r="B159" s="38"/>
      <c r="C159" s="218" t="s">
        <v>187</v>
      </c>
      <c r="D159" s="218" t="s">
        <v>128</v>
      </c>
      <c r="E159" s="219" t="s">
        <v>602</v>
      </c>
      <c r="F159" s="220" t="s">
        <v>603</v>
      </c>
      <c r="G159" s="221" t="s">
        <v>155</v>
      </c>
      <c r="H159" s="222">
        <v>1</v>
      </c>
      <c r="I159" s="223"/>
      <c r="J159" s="224">
        <f>ROUND(I159*H159,2)</f>
        <v>0</v>
      </c>
      <c r="K159" s="225"/>
      <c r="L159" s="43"/>
      <c r="M159" s="226" t="s">
        <v>1</v>
      </c>
      <c r="N159" s="227" t="s">
        <v>46</v>
      </c>
      <c r="O159" s="90"/>
      <c r="P159" s="228">
        <f>O159*H159</f>
        <v>0</v>
      </c>
      <c r="Q159" s="228">
        <v>0</v>
      </c>
      <c r="R159" s="228">
        <f>Q159*H159</f>
        <v>0</v>
      </c>
      <c r="S159" s="228">
        <v>0</v>
      </c>
      <c r="T159" s="229">
        <f>S159*H159</f>
        <v>0</v>
      </c>
      <c r="U159" s="37"/>
      <c r="V159" s="37"/>
      <c r="W159" s="37"/>
      <c r="X159" s="37"/>
      <c r="Y159" s="37"/>
      <c r="Z159" s="37"/>
      <c r="AA159" s="37"/>
      <c r="AB159" s="37"/>
      <c r="AC159" s="37"/>
      <c r="AD159" s="37"/>
      <c r="AE159" s="37"/>
      <c r="AR159" s="230" t="s">
        <v>567</v>
      </c>
      <c r="AT159" s="230" t="s">
        <v>128</v>
      </c>
      <c r="AU159" s="230" t="s">
        <v>91</v>
      </c>
      <c r="AY159" s="16" t="s">
        <v>126</v>
      </c>
      <c r="BE159" s="231">
        <f>IF(N159="základní",J159,0)</f>
        <v>0</v>
      </c>
      <c r="BF159" s="231">
        <f>IF(N159="snížená",J159,0)</f>
        <v>0</v>
      </c>
      <c r="BG159" s="231">
        <f>IF(N159="zákl. přenesená",J159,0)</f>
        <v>0</v>
      </c>
      <c r="BH159" s="231">
        <f>IF(N159="sníž. přenesená",J159,0)</f>
        <v>0</v>
      </c>
      <c r="BI159" s="231">
        <f>IF(N159="nulová",J159,0)</f>
        <v>0</v>
      </c>
      <c r="BJ159" s="16" t="s">
        <v>89</v>
      </c>
      <c r="BK159" s="231">
        <f>ROUND(I159*H159,2)</f>
        <v>0</v>
      </c>
      <c r="BL159" s="16" t="s">
        <v>567</v>
      </c>
      <c r="BM159" s="230" t="s">
        <v>604</v>
      </c>
    </row>
    <row r="160" s="2" customFormat="1">
      <c r="A160" s="37"/>
      <c r="B160" s="38"/>
      <c r="C160" s="39"/>
      <c r="D160" s="232" t="s">
        <v>134</v>
      </c>
      <c r="E160" s="39"/>
      <c r="F160" s="233" t="s">
        <v>603</v>
      </c>
      <c r="G160" s="39"/>
      <c r="H160" s="39"/>
      <c r="I160" s="234"/>
      <c r="J160" s="39"/>
      <c r="K160" s="39"/>
      <c r="L160" s="43"/>
      <c r="M160" s="235"/>
      <c r="N160" s="236"/>
      <c r="O160" s="90"/>
      <c r="P160" s="90"/>
      <c r="Q160" s="90"/>
      <c r="R160" s="90"/>
      <c r="S160" s="90"/>
      <c r="T160" s="91"/>
      <c r="U160" s="37"/>
      <c r="V160" s="37"/>
      <c r="W160" s="37"/>
      <c r="X160" s="37"/>
      <c r="Y160" s="37"/>
      <c r="Z160" s="37"/>
      <c r="AA160" s="37"/>
      <c r="AB160" s="37"/>
      <c r="AC160" s="37"/>
      <c r="AD160" s="37"/>
      <c r="AE160" s="37"/>
      <c r="AT160" s="16" t="s">
        <v>134</v>
      </c>
      <c r="AU160" s="16" t="s">
        <v>91</v>
      </c>
    </row>
    <row r="161" s="2" customFormat="1">
      <c r="A161" s="37"/>
      <c r="B161" s="38"/>
      <c r="C161" s="39"/>
      <c r="D161" s="232" t="s">
        <v>157</v>
      </c>
      <c r="E161" s="39"/>
      <c r="F161" s="250" t="s">
        <v>605</v>
      </c>
      <c r="G161" s="39"/>
      <c r="H161" s="39"/>
      <c r="I161" s="234"/>
      <c r="J161" s="39"/>
      <c r="K161" s="39"/>
      <c r="L161" s="43"/>
      <c r="M161" s="235"/>
      <c r="N161" s="236"/>
      <c r="O161" s="90"/>
      <c r="P161" s="90"/>
      <c r="Q161" s="90"/>
      <c r="R161" s="90"/>
      <c r="S161" s="90"/>
      <c r="T161" s="91"/>
      <c r="U161" s="37"/>
      <c r="V161" s="37"/>
      <c r="W161" s="37"/>
      <c r="X161" s="37"/>
      <c r="Y161" s="37"/>
      <c r="Z161" s="37"/>
      <c r="AA161" s="37"/>
      <c r="AB161" s="37"/>
      <c r="AC161" s="37"/>
      <c r="AD161" s="37"/>
      <c r="AE161" s="37"/>
      <c r="AT161" s="16" t="s">
        <v>157</v>
      </c>
      <c r="AU161" s="16" t="s">
        <v>91</v>
      </c>
    </row>
    <row r="162" s="13" customFormat="1">
      <c r="A162" s="13"/>
      <c r="B162" s="239"/>
      <c r="C162" s="240"/>
      <c r="D162" s="232" t="s">
        <v>138</v>
      </c>
      <c r="E162" s="241" t="s">
        <v>1</v>
      </c>
      <c r="F162" s="242" t="s">
        <v>89</v>
      </c>
      <c r="G162" s="240"/>
      <c r="H162" s="243">
        <v>1</v>
      </c>
      <c r="I162" s="244"/>
      <c r="J162" s="240"/>
      <c r="K162" s="240"/>
      <c r="L162" s="245"/>
      <c r="M162" s="246"/>
      <c r="N162" s="247"/>
      <c r="O162" s="247"/>
      <c r="P162" s="247"/>
      <c r="Q162" s="247"/>
      <c r="R162" s="247"/>
      <c r="S162" s="247"/>
      <c r="T162" s="248"/>
      <c r="U162" s="13"/>
      <c r="V162" s="13"/>
      <c r="W162" s="13"/>
      <c r="X162" s="13"/>
      <c r="Y162" s="13"/>
      <c r="Z162" s="13"/>
      <c r="AA162" s="13"/>
      <c r="AB162" s="13"/>
      <c r="AC162" s="13"/>
      <c r="AD162" s="13"/>
      <c r="AE162" s="13"/>
      <c r="AT162" s="249" t="s">
        <v>138</v>
      </c>
      <c r="AU162" s="249" t="s">
        <v>91</v>
      </c>
      <c r="AV162" s="13" t="s">
        <v>91</v>
      </c>
      <c r="AW162" s="13" t="s">
        <v>36</v>
      </c>
      <c r="AX162" s="13" t="s">
        <v>89</v>
      </c>
      <c r="AY162" s="249" t="s">
        <v>126</v>
      </c>
    </row>
    <row r="163" s="12" customFormat="1" ht="22.8" customHeight="1">
      <c r="A163" s="12"/>
      <c r="B163" s="202"/>
      <c r="C163" s="203"/>
      <c r="D163" s="204" t="s">
        <v>80</v>
      </c>
      <c r="E163" s="216" t="s">
        <v>606</v>
      </c>
      <c r="F163" s="216" t="s">
        <v>607</v>
      </c>
      <c r="G163" s="203"/>
      <c r="H163" s="203"/>
      <c r="I163" s="206"/>
      <c r="J163" s="217">
        <f>BK163</f>
        <v>0</v>
      </c>
      <c r="K163" s="203"/>
      <c r="L163" s="208"/>
      <c r="M163" s="209"/>
      <c r="N163" s="210"/>
      <c r="O163" s="210"/>
      <c r="P163" s="211">
        <f>SUM(P164:P190)</f>
        <v>0</v>
      </c>
      <c r="Q163" s="210"/>
      <c r="R163" s="211">
        <f>SUM(R164:R190)</f>
        <v>0</v>
      </c>
      <c r="S163" s="210"/>
      <c r="T163" s="212">
        <f>SUM(T164:T190)</f>
        <v>0</v>
      </c>
      <c r="U163" s="12"/>
      <c r="V163" s="12"/>
      <c r="W163" s="12"/>
      <c r="X163" s="12"/>
      <c r="Y163" s="12"/>
      <c r="Z163" s="12"/>
      <c r="AA163" s="12"/>
      <c r="AB163" s="12"/>
      <c r="AC163" s="12"/>
      <c r="AD163" s="12"/>
      <c r="AE163" s="12"/>
      <c r="AR163" s="213" t="s">
        <v>159</v>
      </c>
      <c r="AT163" s="214" t="s">
        <v>80</v>
      </c>
      <c r="AU163" s="214" t="s">
        <v>89</v>
      </c>
      <c r="AY163" s="213" t="s">
        <v>126</v>
      </c>
      <c r="BK163" s="215">
        <f>SUM(BK164:BK190)</f>
        <v>0</v>
      </c>
    </row>
    <row r="164" s="2" customFormat="1" ht="16.5" customHeight="1">
      <c r="A164" s="37"/>
      <c r="B164" s="38"/>
      <c r="C164" s="218" t="s">
        <v>197</v>
      </c>
      <c r="D164" s="218" t="s">
        <v>128</v>
      </c>
      <c r="E164" s="219" t="s">
        <v>608</v>
      </c>
      <c r="F164" s="220" t="s">
        <v>609</v>
      </c>
      <c r="G164" s="221" t="s">
        <v>155</v>
      </c>
      <c r="H164" s="222">
        <v>1</v>
      </c>
      <c r="I164" s="223"/>
      <c r="J164" s="224">
        <f>ROUND(I164*H164,2)</f>
        <v>0</v>
      </c>
      <c r="K164" s="225"/>
      <c r="L164" s="43"/>
      <c r="M164" s="226" t="s">
        <v>1</v>
      </c>
      <c r="N164" s="227" t="s">
        <v>46</v>
      </c>
      <c r="O164" s="90"/>
      <c r="P164" s="228">
        <f>O164*H164</f>
        <v>0</v>
      </c>
      <c r="Q164" s="228">
        <v>0</v>
      </c>
      <c r="R164" s="228">
        <f>Q164*H164</f>
        <v>0</v>
      </c>
      <c r="S164" s="228">
        <v>0</v>
      </c>
      <c r="T164" s="229">
        <f>S164*H164</f>
        <v>0</v>
      </c>
      <c r="U164" s="37"/>
      <c r="V164" s="37"/>
      <c r="W164" s="37"/>
      <c r="X164" s="37"/>
      <c r="Y164" s="37"/>
      <c r="Z164" s="37"/>
      <c r="AA164" s="37"/>
      <c r="AB164" s="37"/>
      <c r="AC164" s="37"/>
      <c r="AD164" s="37"/>
      <c r="AE164" s="37"/>
      <c r="AR164" s="230" t="s">
        <v>567</v>
      </c>
      <c r="AT164" s="230" t="s">
        <v>128</v>
      </c>
      <c r="AU164" s="230" t="s">
        <v>91</v>
      </c>
      <c r="AY164" s="16" t="s">
        <v>126</v>
      </c>
      <c r="BE164" s="231">
        <f>IF(N164="základní",J164,0)</f>
        <v>0</v>
      </c>
      <c r="BF164" s="231">
        <f>IF(N164="snížená",J164,0)</f>
        <v>0</v>
      </c>
      <c r="BG164" s="231">
        <f>IF(N164="zákl. přenesená",J164,0)</f>
        <v>0</v>
      </c>
      <c r="BH164" s="231">
        <f>IF(N164="sníž. přenesená",J164,0)</f>
        <v>0</v>
      </c>
      <c r="BI164" s="231">
        <f>IF(N164="nulová",J164,0)</f>
        <v>0</v>
      </c>
      <c r="BJ164" s="16" t="s">
        <v>89</v>
      </c>
      <c r="BK164" s="231">
        <f>ROUND(I164*H164,2)</f>
        <v>0</v>
      </c>
      <c r="BL164" s="16" t="s">
        <v>567</v>
      </c>
      <c r="BM164" s="230" t="s">
        <v>610</v>
      </c>
    </row>
    <row r="165" s="2" customFormat="1">
      <c r="A165" s="37"/>
      <c r="B165" s="38"/>
      <c r="C165" s="39"/>
      <c r="D165" s="232" t="s">
        <v>134</v>
      </c>
      <c r="E165" s="39"/>
      <c r="F165" s="233" t="s">
        <v>609</v>
      </c>
      <c r="G165" s="39"/>
      <c r="H165" s="39"/>
      <c r="I165" s="234"/>
      <c r="J165" s="39"/>
      <c r="K165" s="39"/>
      <c r="L165" s="43"/>
      <c r="M165" s="235"/>
      <c r="N165" s="236"/>
      <c r="O165" s="90"/>
      <c r="P165" s="90"/>
      <c r="Q165" s="90"/>
      <c r="R165" s="90"/>
      <c r="S165" s="90"/>
      <c r="T165" s="91"/>
      <c r="U165" s="37"/>
      <c r="V165" s="37"/>
      <c r="W165" s="37"/>
      <c r="X165" s="37"/>
      <c r="Y165" s="37"/>
      <c r="Z165" s="37"/>
      <c r="AA165" s="37"/>
      <c r="AB165" s="37"/>
      <c r="AC165" s="37"/>
      <c r="AD165" s="37"/>
      <c r="AE165" s="37"/>
      <c r="AT165" s="16" t="s">
        <v>134</v>
      </c>
      <c r="AU165" s="16" t="s">
        <v>91</v>
      </c>
    </row>
    <row r="166" s="2" customFormat="1">
      <c r="A166" s="37"/>
      <c r="B166" s="38"/>
      <c r="C166" s="39"/>
      <c r="D166" s="232" t="s">
        <v>157</v>
      </c>
      <c r="E166" s="39"/>
      <c r="F166" s="250" t="s">
        <v>611</v>
      </c>
      <c r="G166" s="39"/>
      <c r="H166" s="39"/>
      <c r="I166" s="234"/>
      <c r="J166" s="39"/>
      <c r="K166" s="39"/>
      <c r="L166" s="43"/>
      <c r="M166" s="235"/>
      <c r="N166" s="236"/>
      <c r="O166" s="90"/>
      <c r="P166" s="90"/>
      <c r="Q166" s="90"/>
      <c r="R166" s="90"/>
      <c r="S166" s="90"/>
      <c r="T166" s="91"/>
      <c r="U166" s="37"/>
      <c r="V166" s="37"/>
      <c r="W166" s="37"/>
      <c r="X166" s="37"/>
      <c r="Y166" s="37"/>
      <c r="Z166" s="37"/>
      <c r="AA166" s="37"/>
      <c r="AB166" s="37"/>
      <c r="AC166" s="37"/>
      <c r="AD166" s="37"/>
      <c r="AE166" s="37"/>
      <c r="AT166" s="16" t="s">
        <v>157</v>
      </c>
      <c r="AU166" s="16" t="s">
        <v>91</v>
      </c>
    </row>
    <row r="167" s="13" customFormat="1">
      <c r="A167" s="13"/>
      <c r="B167" s="239"/>
      <c r="C167" s="240"/>
      <c r="D167" s="232" t="s">
        <v>138</v>
      </c>
      <c r="E167" s="241" t="s">
        <v>1</v>
      </c>
      <c r="F167" s="242" t="s">
        <v>89</v>
      </c>
      <c r="G167" s="240"/>
      <c r="H167" s="243">
        <v>1</v>
      </c>
      <c r="I167" s="244"/>
      <c r="J167" s="240"/>
      <c r="K167" s="240"/>
      <c r="L167" s="245"/>
      <c r="M167" s="246"/>
      <c r="N167" s="247"/>
      <c r="O167" s="247"/>
      <c r="P167" s="247"/>
      <c r="Q167" s="247"/>
      <c r="R167" s="247"/>
      <c r="S167" s="247"/>
      <c r="T167" s="248"/>
      <c r="U167" s="13"/>
      <c r="V167" s="13"/>
      <c r="W167" s="13"/>
      <c r="X167" s="13"/>
      <c r="Y167" s="13"/>
      <c r="Z167" s="13"/>
      <c r="AA167" s="13"/>
      <c r="AB167" s="13"/>
      <c r="AC167" s="13"/>
      <c r="AD167" s="13"/>
      <c r="AE167" s="13"/>
      <c r="AT167" s="249" t="s">
        <v>138</v>
      </c>
      <c r="AU167" s="249" t="s">
        <v>91</v>
      </c>
      <c r="AV167" s="13" t="s">
        <v>91</v>
      </c>
      <c r="AW167" s="13" t="s">
        <v>36</v>
      </c>
      <c r="AX167" s="13" t="s">
        <v>89</v>
      </c>
      <c r="AY167" s="249" t="s">
        <v>126</v>
      </c>
    </row>
    <row r="168" s="2" customFormat="1" ht="16.5" customHeight="1">
      <c r="A168" s="37"/>
      <c r="B168" s="38"/>
      <c r="C168" s="218" t="s">
        <v>205</v>
      </c>
      <c r="D168" s="218" t="s">
        <v>128</v>
      </c>
      <c r="E168" s="219" t="s">
        <v>612</v>
      </c>
      <c r="F168" s="220" t="s">
        <v>613</v>
      </c>
      <c r="G168" s="221" t="s">
        <v>155</v>
      </c>
      <c r="H168" s="222">
        <v>1</v>
      </c>
      <c r="I168" s="223"/>
      <c r="J168" s="224">
        <f>ROUND(I168*H168,2)</f>
        <v>0</v>
      </c>
      <c r="K168" s="225"/>
      <c r="L168" s="43"/>
      <c r="M168" s="226" t="s">
        <v>1</v>
      </c>
      <c r="N168" s="227" t="s">
        <v>46</v>
      </c>
      <c r="O168" s="90"/>
      <c r="P168" s="228">
        <f>O168*H168</f>
        <v>0</v>
      </c>
      <c r="Q168" s="228">
        <v>0</v>
      </c>
      <c r="R168" s="228">
        <f>Q168*H168</f>
        <v>0</v>
      </c>
      <c r="S168" s="228">
        <v>0</v>
      </c>
      <c r="T168" s="229">
        <f>S168*H168</f>
        <v>0</v>
      </c>
      <c r="U168" s="37"/>
      <c r="V168" s="37"/>
      <c r="W168" s="37"/>
      <c r="X168" s="37"/>
      <c r="Y168" s="37"/>
      <c r="Z168" s="37"/>
      <c r="AA168" s="37"/>
      <c r="AB168" s="37"/>
      <c r="AC168" s="37"/>
      <c r="AD168" s="37"/>
      <c r="AE168" s="37"/>
      <c r="AR168" s="230" t="s">
        <v>567</v>
      </c>
      <c r="AT168" s="230" t="s">
        <v>128</v>
      </c>
      <c r="AU168" s="230" t="s">
        <v>91</v>
      </c>
      <c r="AY168" s="16" t="s">
        <v>126</v>
      </c>
      <c r="BE168" s="231">
        <f>IF(N168="základní",J168,0)</f>
        <v>0</v>
      </c>
      <c r="BF168" s="231">
        <f>IF(N168="snížená",J168,0)</f>
        <v>0</v>
      </c>
      <c r="BG168" s="231">
        <f>IF(N168="zákl. přenesená",J168,0)</f>
        <v>0</v>
      </c>
      <c r="BH168" s="231">
        <f>IF(N168="sníž. přenesená",J168,0)</f>
        <v>0</v>
      </c>
      <c r="BI168" s="231">
        <f>IF(N168="nulová",J168,0)</f>
        <v>0</v>
      </c>
      <c r="BJ168" s="16" t="s">
        <v>89</v>
      </c>
      <c r="BK168" s="231">
        <f>ROUND(I168*H168,2)</f>
        <v>0</v>
      </c>
      <c r="BL168" s="16" t="s">
        <v>567</v>
      </c>
      <c r="BM168" s="230" t="s">
        <v>614</v>
      </c>
    </row>
    <row r="169" s="2" customFormat="1">
      <c r="A169" s="37"/>
      <c r="B169" s="38"/>
      <c r="C169" s="39"/>
      <c r="D169" s="232" t="s">
        <v>134</v>
      </c>
      <c r="E169" s="39"/>
      <c r="F169" s="233" t="s">
        <v>613</v>
      </c>
      <c r="G169" s="39"/>
      <c r="H169" s="39"/>
      <c r="I169" s="234"/>
      <c r="J169" s="39"/>
      <c r="K169" s="39"/>
      <c r="L169" s="43"/>
      <c r="M169" s="235"/>
      <c r="N169" s="236"/>
      <c r="O169" s="90"/>
      <c r="P169" s="90"/>
      <c r="Q169" s="90"/>
      <c r="R169" s="90"/>
      <c r="S169" s="90"/>
      <c r="T169" s="91"/>
      <c r="U169" s="37"/>
      <c r="V169" s="37"/>
      <c r="W169" s="37"/>
      <c r="X169" s="37"/>
      <c r="Y169" s="37"/>
      <c r="Z169" s="37"/>
      <c r="AA169" s="37"/>
      <c r="AB169" s="37"/>
      <c r="AC169" s="37"/>
      <c r="AD169" s="37"/>
      <c r="AE169" s="37"/>
      <c r="AT169" s="16" t="s">
        <v>134</v>
      </c>
      <c r="AU169" s="16" t="s">
        <v>91</v>
      </c>
    </row>
    <row r="170" s="2" customFormat="1">
      <c r="A170" s="37"/>
      <c r="B170" s="38"/>
      <c r="C170" s="39"/>
      <c r="D170" s="232" t="s">
        <v>157</v>
      </c>
      <c r="E170" s="39"/>
      <c r="F170" s="250" t="s">
        <v>615</v>
      </c>
      <c r="G170" s="39"/>
      <c r="H170" s="39"/>
      <c r="I170" s="234"/>
      <c r="J170" s="39"/>
      <c r="K170" s="39"/>
      <c r="L170" s="43"/>
      <c r="M170" s="235"/>
      <c r="N170" s="236"/>
      <c r="O170" s="90"/>
      <c r="P170" s="90"/>
      <c r="Q170" s="90"/>
      <c r="R170" s="90"/>
      <c r="S170" s="90"/>
      <c r="T170" s="91"/>
      <c r="U170" s="37"/>
      <c r="V170" s="37"/>
      <c r="W170" s="37"/>
      <c r="X170" s="37"/>
      <c r="Y170" s="37"/>
      <c r="Z170" s="37"/>
      <c r="AA170" s="37"/>
      <c r="AB170" s="37"/>
      <c r="AC170" s="37"/>
      <c r="AD170" s="37"/>
      <c r="AE170" s="37"/>
      <c r="AT170" s="16" t="s">
        <v>157</v>
      </c>
      <c r="AU170" s="16" t="s">
        <v>91</v>
      </c>
    </row>
    <row r="171" s="13" customFormat="1">
      <c r="A171" s="13"/>
      <c r="B171" s="239"/>
      <c r="C171" s="240"/>
      <c r="D171" s="232" t="s">
        <v>138</v>
      </c>
      <c r="E171" s="241" t="s">
        <v>1</v>
      </c>
      <c r="F171" s="242" t="s">
        <v>89</v>
      </c>
      <c r="G171" s="240"/>
      <c r="H171" s="243">
        <v>1</v>
      </c>
      <c r="I171" s="244"/>
      <c r="J171" s="240"/>
      <c r="K171" s="240"/>
      <c r="L171" s="245"/>
      <c r="M171" s="246"/>
      <c r="N171" s="247"/>
      <c r="O171" s="247"/>
      <c r="P171" s="247"/>
      <c r="Q171" s="247"/>
      <c r="R171" s="247"/>
      <c r="S171" s="247"/>
      <c r="T171" s="248"/>
      <c r="U171" s="13"/>
      <c r="V171" s="13"/>
      <c r="W171" s="13"/>
      <c r="X171" s="13"/>
      <c r="Y171" s="13"/>
      <c r="Z171" s="13"/>
      <c r="AA171" s="13"/>
      <c r="AB171" s="13"/>
      <c r="AC171" s="13"/>
      <c r="AD171" s="13"/>
      <c r="AE171" s="13"/>
      <c r="AT171" s="249" t="s">
        <v>138</v>
      </c>
      <c r="AU171" s="249" t="s">
        <v>91</v>
      </c>
      <c r="AV171" s="13" t="s">
        <v>91</v>
      </c>
      <c r="AW171" s="13" t="s">
        <v>36</v>
      </c>
      <c r="AX171" s="13" t="s">
        <v>89</v>
      </c>
      <c r="AY171" s="249" t="s">
        <v>126</v>
      </c>
    </row>
    <row r="172" s="2" customFormat="1" ht="21.75" customHeight="1">
      <c r="A172" s="37"/>
      <c r="B172" s="38"/>
      <c r="C172" s="218" t="s">
        <v>8</v>
      </c>
      <c r="D172" s="218" t="s">
        <v>128</v>
      </c>
      <c r="E172" s="219" t="s">
        <v>616</v>
      </c>
      <c r="F172" s="220" t="s">
        <v>617</v>
      </c>
      <c r="G172" s="221" t="s">
        <v>155</v>
      </c>
      <c r="H172" s="222">
        <v>1</v>
      </c>
      <c r="I172" s="223"/>
      <c r="J172" s="224">
        <f>ROUND(I172*H172,2)</f>
        <v>0</v>
      </c>
      <c r="K172" s="225"/>
      <c r="L172" s="43"/>
      <c r="M172" s="226" t="s">
        <v>1</v>
      </c>
      <c r="N172" s="227" t="s">
        <v>46</v>
      </c>
      <c r="O172" s="90"/>
      <c r="P172" s="228">
        <f>O172*H172</f>
        <v>0</v>
      </c>
      <c r="Q172" s="228">
        <v>0</v>
      </c>
      <c r="R172" s="228">
        <f>Q172*H172</f>
        <v>0</v>
      </c>
      <c r="S172" s="228">
        <v>0</v>
      </c>
      <c r="T172" s="229">
        <f>S172*H172</f>
        <v>0</v>
      </c>
      <c r="U172" s="37"/>
      <c r="V172" s="37"/>
      <c r="W172" s="37"/>
      <c r="X172" s="37"/>
      <c r="Y172" s="37"/>
      <c r="Z172" s="37"/>
      <c r="AA172" s="37"/>
      <c r="AB172" s="37"/>
      <c r="AC172" s="37"/>
      <c r="AD172" s="37"/>
      <c r="AE172" s="37"/>
      <c r="AR172" s="230" t="s">
        <v>567</v>
      </c>
      <c r="AT172" s="230" t="s">
        <v>128</v>
      </c>
      <c r="AU172" s="230" t="s">
        <v>91</v>
      </c>
      <c r="AY172" s="16" t="s">
        <v>126</v>
      </c>
      <c r="BE172" s="231">
        <f>IF(N172="základní",J172,0)</f>
        <v>0</v>
      </c>
      <c r="BF172" s="231">
        <f>IF(N172="snížená",J172,0)</f>
        <v>0</v>
      </c>
      <c r="BG172" s="231">
        <f>IF(N172="zákl. přenesená",J172,0)</f>
        <v>0</v>
      </c>
      <c r="BH172" s="231">
        <f>IF(N172="sníž. přenesená",J172,0)</f>
        <v>0</v>
      </c>
      <c r="BI172" s="231">
        <f>IF(N172="nulová",J172,0)</f>
        <v>0</v>
      </c>
      <c r="BJ172" s="16" t="s">
        <v>89</v>
      </c>
      <c r="BK172" s="231">
        <f>ROUND(I172*H172,2)</f>
        <v>0</v>
      </c>
      <c r="BL172" s="16" t="s">
        <v>567</v>
      </c>
      <c r="BM172" s="230" t="s">
        <v>618</v>
      </c>
    </row>
    <row r="173" s="2" customFormat="1">
      <c r="A173" s="37"/>
      <c r="B173" s="38"/>
      <c r="C173" s="39"/>
      <c r="D173" s="232" t="s">
        <v>134</v>
      </c>
      <c r="E173" s="39"/>
      <c r="F173" s="233" t="s">
        <v>617</v>
      </c>
      <c r="G173" s="39"/>
      <c r="H173" s="39"/>
      <c r="I173" s="234"/>
      <c r="J173" s="39"/>
      <c r="K173" s="39"/>
      <c r="L173" s="43"/>
      <c r="M173" s="235"/>
      <c r="N173" s="236"/>
      <c r="O173" s="90"/>
      <c r="P173" s="90"/>
      <c r="Q173" s="90"/>
      <c r="R173" s="90"/>
      <c r="S173" s="90"/>
      <c r="T173" s="91"/>
      <c r="U173" s="37"/>
      <c r="V173" s="37"/>
      <c r="W173" s="37"/>
      <c r="X173" s="37"/>
      <c r="Y173" s="37"/>
      <c r="Z173" s="37"/>
      <c r="AA173" s="37"/>
      <c r="AB173" s="37"/>
      <c r="AC173" s="37"/>
      <c r="AD173" s="37"/>
      <c r="AE173" s="37"/>
      <c r="AT173" s="16" t="s">
        <v>134</v>
      </c>
      <c r="AU173" s="16" t="s">
        <v>91</v>
      </c>
    </row>
    <row r="174" s="2" customFormat="1">
      <c r="A174" s="37"/>
      <c r="B174" s="38"/>
      <c r="C174" s="39"/>
      <c r="D174" s="232" t="s">
        <v>157</v>
      </c>
      <c r="E174" s="39"/>
      <c r="F174" s="250" t="s">
        <v>619</v>
      </c>
      <c r="G174" s="39"/>
      <c r="H174" s="39"/>
      <c r="I174" s="234"/>
      <c r="J174" s="39"/>
      <c r="K174" s="39"/>
      <c r="L174" s="43"/>
      <c r="M174" s="235"/>
      <c r="N174" s="236"/>
      <c r="O174" s="90"/>
      <c r="P174" s="90"/>
      <c r="Q174" s="90"/>
      <c r="R174" s="90"/>
      <c r="S174" s="90"/>
      <c r="T174" s="91"/>
      <c r="U174" s="37"/>
      <c r="V174" s="37"/>
      <c r="W174" s="37"/>
      <c r="X174" s="37"/>
      <c r="Y174" s="37"/>
      <c r="Z174" s="37"/>
      <c r="AA174" s="37"/>
      <c r="AB174" s="37"/>
      <c r="AC174" s="37"/>
      <c r="AD174" s="37"/>
      <c r="AE174" s="37"/>
      <c r="AT174" s="16" t="s">
        <v>157</v>
      </c>
      <c r="AU174" s="16" t="s">
        <v>91</v>
      </c>
    </row>
    <row r="175" s="13" customFormat="1">
      <c r="A175" s="13"/>
      <c r="B175" s="239"/>
      <c r="C175" s="240"/>
      <c r="D175" s="232" t="s">
        <v>138</v>
      </c>
      <c r="E175" s="241" t="s">
        <v>1</v>
      </c>
      <c r="F175" s="242" t="s">
        <v>89</v>
      </c>
      <c r="G175" s="240"/>
      <c r="H175" s="243">
        <v>1</v>
      </c>
      <c r="I175" s="244"/>
      <c r="J175" s="240"/>
      <c r="K175" s="240"/>
      <c r="L175" s="245"/>
      <c r="M175" s="246"/>
      <c r="N175" s="247"/>
      <c r="O175" s="247"/>
      <c r="P175" s="247"/>
      <c r="Q175" s="247"/>
      <c r="R175" s="247"/>
      <c r="S175" s="247"/>
      <c r="T175" s="248"/>
      <c r="U175" s="13"/>
      <c r="V175" s="13"/>
      <c r="W175" s="13"/>
      <c r="X175" s="13"/>
      <c r="Y175" s="13"/>
      <c r="Z175" s="13"/>
      <c r="AA175" s="13"/>
      <c r="AB175" s="13"/>
      <c r="AC175" s="13"/>
      <c r="AD175" s="13"/>
      <c r="AE175" s="13"/>
      <c r="AT175" s="249" t="s">
        <v>138</v>
      </c>
      <c r="AU175" s="249" t="s">
        <v>91</v>
      </c>
      <c r="AV175" s="13" t="s">
        <v>91</v>
      </c>
      <c r="AW175" s="13" t="s">
        <v>36</v>
      </c>
      <c r="AX175" s="13" t="s">
        <v>89</v>
      </c>
      <c r="AY175" s="249" t="s">
        <v>126</v>
      </c>
    </row>
    <row r="176" s="2" customFormat="1" ht="21.75" customHeight="1">
      <c r="A176" s="37"/>
      <c r="B176" s="38"/>
      <c r="C176" s="218" t="s">
        <v>220</v>
      </c>
      <c r="D176" s="218" t="s">
        <v>128</v>
      </c>
      <c r="E176" s="219" t="s">
        <v>620</v>
      </c>
      <c r="F176" s="220" t="s">
        <v>621</v>
      </c>
      <c r="G176" s="221" t="s">
        <v>155</v>
      </c>
      <c r="H176" s="222">
        <v>1</v>
      </c>
      <c r="I176" s="223"/>
      <c r="J176" s="224">
        <f>ROUND(I176*H176,2)</f>
        <v>0</v>
      </c>
      <c r="K176" s="225"/>
      <c r="L176" s="43"/>
      <c r="M176" s="226" t="s">
        <v>1</v>
      </c>
      <c r="N176" s="227" t="s">
        <v>46</v>
      </c>
      <c r="O176" s="90"/>
      <c r="P176" s="228">
        <f>O176*H176</f>
        <v>0</v>
      </c>
      <c r="Q176" s="228">
        <v>0</v>
      </c>
      <c r="R176" s="228">
        <f>Q176*H176</f>
        <v>0</v>
      </c>
      <c r="S176" s="228">
        <v>0</v>
      </c>
      <c r="T176" s="229">
        <f>S176*H176</f>
        <v>0</v>
      </c>
      <c r="U176" s="37"/>
      <c r="V176" s="37"/>
      <c r="W176" s="37"/>
      <c r="X176" s="37"/>
      <c r="Y176" s="37"/>
      <c r="Z176" s="37"/>
      <c r="AA176" s="37"/>
      <c r="AB176" s="37"/>
      <c r="AC176" s="37"/>
      <c r="AD176" s="37"/>
      <c r="AE176" s="37"/>
      <c r="AR176" s="230" t="s">
        <v>567</v>
      </c>
      <c r="AT176" s="230" t="s">
        <v>128</v>
      </c>
      <c r="AU176" s="230" t="s">
        <v>91</v>
      </c>
      <c r="AY176" s="16" t="s">
        <v>126</v>
      </c>
      <c r="BE176" s="231">
        <f>IF(N176="základní",J176,0)</f>
        <v>0</v>
      </c>
      <c r="BF176" s="231">
        <f>IF(N176="snížená",J176,0)</f>
        <v>0</v>
      </c>
      <c r="BG176" s="231">
        <f>IF(N176="zákl. přenesená",J176,0)</f>
        <v>0</v>
      </c>
      <c r="BH176" s="231">
        <f>IF(N176="sníž. přenesená",J176,0)</f>
        <v>0</v>
      </c>
      <c r="BI176" s="231">
        <f>IF(N176="nulová",J176,0)</f>
        <v>0</v>
      </c>
      <c r="BJ176" s="16" t="s">
        <v>89</v>
      </c>
      <c r="BK176" s="231">
        <f>ROUND(I176*H176,2)</f>
        <v>0</v>
      </c>
      <c r="BL176" s="16" t="s">
        <v>567</v>
      </c>
      <c r="BM176" s="230" t="s">
        <v>622</v>
      </c>
    </row>
    <row r="177" s="2" customFormat="1">
      <c r="A177" s="37"/>
      <c r="B177" s="38"/>
      <c r="C177" s="39"/>
      <c r="D177" s="232" t="s">
        <v>134</v>
      </c>
      <c r="E177" s="39"/>
      <c r="F177" s="233" t="s">
        <v>621</v>
      </c>
      <c r="G177" s="39"/>
      <c r="H177" s="39"/>
      <c r="I177" s="234"/>
      <c r="J177" s="39"/>
      <c r="K177" s="39"/>
      <c r="L177" s="43"/>
      <c r="M177" s="235"/>
      <c r="N177" s="236"/>
      <c r="O177" s="90"/>
      <c r="P177" s="90"/>
      <c r="Q177" s="90"/>
      <c r="R177" s="90"/>
      <c r="S177" s="90"/>
      <c r="T177" s="91"/>
      <c r="U177" s="37"/>
      <c r="V177" s="37"/>
      <c r="W177" s="37"/>
      <c r="X177" s="37"/>
      <c r="Y177" s="37"/>
      <c r="Z177" s="37"/>
      <c r="AA177" s="37"/>
      <c r="AB177" s="37"/>
      <c r="AC177" s="37"/>
      <c r="AD177" s="37"/>
      <c r="AE177" s="37"/>
      <c r="AT177" s="16" t="s">
        <v>134</v>
      </c>
      <c r="AU177" s="16" t="s">
        <v>91</v>
      </c>
    </row>
    <row r="178" s="2" customFormat="1">
      <c r="A178" s="37"/>
      <c r="B178" s="38"/>
      <c r="C178" s="39"/>
      <c r="D178" s="232" t="s">
        <v>157</v>
      </c>
      <c r="E178" s="39"/>
      <c r="F178" s="250" t="s">
        <v>619</v>
      </c>
      <c r="G178" s="39"/>
      <c r="H178" s="39"/>
      <c r="I178" s="234"/>
      <c r="J178" s="39"/>
      <c r="K178" s="39"/>
      <c r="L178" s="43"/>
      <c r="M178" s="235"/>
      <c r="N178" s="236"/>
      <c r="O178" s="90"/>
      <c r="P178" s="90"/>
      <c r="Q178" s="90"/>
      <c r="R178" s="90"/>
      <c r="S178" s="90"/>
      <c r="T178" s="91"/>
      <c r="U178" s="37"/>
      <c r="V178" s="37"/>
      <c r="W178" s="37"/>
      <c r="X178" s="37"/>
      <c r="Y178" s="37"/>
      <c r="Z178" s="37"/>
      <c r="AA178" s="37"/>
      <c r="AB178" s="37"/>
      <c r="AC178" s="37"/>
      <c r="AD178" s="37"/>
      <c r="AE178" s="37"/>
      <c r="AT178" s="16" t="s">
        <v>157</v>
      </c>
      <c r="AU178" s="16" t="s">
        <v>91</v>
      </c>
    </row>
    <row r="179" s="13" customFormat="1">
      <c r="A179" s="13"/>
      <c r="B179" s="239"/>
      <c r="C179" s="240"/>
      <c r="D179" s="232" t="s">
        <v>138</v>
      </c>
      <c r="E179" s="241" t="s">
        <v>1</v>
      </c>
      <c r="F179" s="242" t="s">
        <v>89</v>
      </c>
      <c r="G179" s="240"/>
      <c r="H179" s="243">
        <v>1</v>
      </c>
      <c r="I179" s="244"/>
      <c r="J179" s="240"/>
      <c r="K179" s="240"/>
      <c r="L179" s="245"/>
      <c r="M179" s="246"/>
      <c r="N179" s="247"/>
      <c r="O179" s="247"/>
      <c r="P179" s="247"/>
      <c r="Q179" s="247"/>
      <c r="R179" s="247"/>
      <c r="S179" s="247"/>
      <c r="T179" s="248"/>
      <c r="U179" s="13"/>
      <c r="V179" s="13"/>
      <c r="W179" s="13"/>
      <c r="X179" s="13"/>
      <c r="Y179" s="13"/>
      <c r="Z179" s="13"/>
      <c r="AA179" s="13"/>
      <c r="AB179" s="13"/>
      <c r="AC179" s="13"/>
      <c r="AD179" s="13"/>
      <c r="AE179" s="13"/>
      <c r="AT179" s="249" t="s">
        <v>138</v>
      </c>
      <c r="AU179" s="249" t="s">
        <v>91</v>
      </c>
      <c r="AV179" s="13" t="s">
        <v>91</v>
      </c>
      <c r="AW179" s="13" t="s">
        <v>36</v>
      </c>
      <c r="AX179" s="13" t="s">
        <v>89</v>
      </c>
      <c r="AY179" s="249" t="s">
        <v>126</v>
      </c>
    </row>
    <row r="180" s="2" customFormat="1" ht="16.5" customHeight="1">
      <c r="A180" s="37"/>
      <c r="B180" s="38"/>
      <c r="C180" s="218" t="s">
        <v>228</v>
      </c>
      <c r="D180" s="218" t="s">
        <v>128</v>
      </c>
      <c r="E180" s="219" t="s">
        <v>623</v>
      </c>
      <c r="F180" s="220" t="s">
        <v>624</v>
      </c>
      <c r="G180" s="221" t="s">
        <v>155</v>
      </c>
      <c r="H180" s="222">
        <v>1</v>
      </c>
      <c r="I180" s="223"/>
      <c r="J180" s="224">
        <f>ROUND(I180*H180,2)</f>
        <v>0</v>
      </c>
      <c r="K180" s="225"/>
      <c r="L180" s="43"/>
      <c r="M180" s="226" t="s">
        <v>1</v>
      </c>
      <c r="N180" s="227" t="s">
        <v>46</v>
      </c>
      <c r="O180" s="90"/>
      <c r="P180" s="228">
        <f>O180*H180</f>
        <v>0</v>
      </c>
      <c r="Q180" s="228">
        <v>0</v>
      </c>
      <c r="R180" s="228">
        <f>Q180*H180</f>
        <v>0</v>
      </c>
      <c r="S180" s="228">
        <v>0</v>
      </c>
      <c r="T180" s="229">
        <f>S180*H180</f>
        <v>0</v>
      </c>
      <c r="U180" s="37"/>
      <c r="V180" s="37"/>
      <c r="W180" s="37"/>
      <c r="X180" s="37"/>
      <c r="Y180" s="37"/>
      <c r="Z180" s="37"/>
      <c r="AA180" s="37"/>
      <c r="AB180" s="37"/>
      <c r="AC180" s="37"/>
      <c r="AD180" s="37"/>
      <c r="AE180" s="37"/>
      <c r="AR180" s="230" t="s">
        <v>567</v>
      </c>
      <c r="AT180" s="230" t="s">
        <v>128</v>
      </c>
      <c r="AU180" s="230" t="s">
        <v>91</v>
      </c>
      <c r="AY180" s="16" t="s">
        <v>126</v>
      </c>
      <c r="BE180" s="231">
        <f>IF(N180="základní",J180,0)</f>
        <v>0</v>
      </c>
      <c r="BF180" s="231">
        <f>IF(N180="snížená",J180,0)</f>
        <v>0</v>
      </c>
      <c r="BG180" s="231">
        <f>IF(N180="zákl. přenesená",J180,0)</f>
        <v>0</v>
      </c>
      <c r="BH180" s="231">
        <f>IF(N180="sníž. přenesená",J180,0)</f>
        <v>0</v>
      </c>
      <c r="BI180" s="231">
        <f>IF(N180="nulová",J180,0)</f>
        <v>0</v>
      </c>
      <c r="BJ180" s="16" t="s">
        <v>89</v>
      </c>
      <c r="BK180" s="231">
        <f>ROUND(I180*H180,2)</f>
        <v>0</v>
      </c>
      <c r="BL180" s="16" t="s">
        <v>567</v>
      </c>
      <c r="BM180" s="230" t="s">
        <v>625</v>
      </c>
    </row>
    <row r="181" s="2" customFormat="1">
      <c r="A181" s="37"/>
      <c r="B181" s="38"/>
      <c r="C181" s="39"/>
      <c r="D181" s="232" t="s">
        <v>134</v>
      </c>
      <c r="E181" s="39"/>
      <c r="F181" s="233" t="s">
        <v>624</v>
      </c>
      <c r="G181" s="39"/>
      <c r="H181" s="39"/>
      <c r="I181" s="234"/>
      <c r="J181" s="39"/>
      <c r="K181" s="39"/>
      <c r="L181" s="43"/>
      <c r="M181" s="235"/>
      <c r="N181" s="236"/>
      <c r="O181" s="90"/>
      <c r="P181" s="90"/>
      <c r="Q181" s="90"/>
      <c r="R181" s="90"/>
      <c r="S181" s="90"/>
      <c r="T181" s="91"/>
      <c r="U181" s="37"/>
      <c r="V181" s="37"/>
      <c r="W181" s="37"/>
      <c r="X181" s="37"/>
      <c r="Y181" s="37"/>
      <c r="Z181" s="37"/>
      <c r="AA181" s="37"/>
      <c r="AB181" s="37"/>
      <c r="AC181" s="37"/>
      <c r="AD181" s="37"/>
      <c r="AE181" s="37"/>
      <c r="AT181" s="16" t="s">
        <v>134</v>
      </c>
      <c r="AU181" s="16" t="s">
        <v>91</v>
      </c>
    </row>
    <row r="182" s="13" customFormat="1">
      <c r="A182" s="13"/>
      <c r="B182" s="239"/>
      <c r="C182" s="240"/>
      <c r="D182" s="232" t="s">
        <v>138</v>
      </c>
      <c r="E182" s="241" t="s">
        <v>1</v>
      </c>
      <c r="F182" s="242" t="s">
        <v>89</v>
      </c>
      <c r="G182" s="240"/>
      <c r="H182" s="243">
        <v>1</v>
      </c>
      <c r="I182" s="244"/>
      <c r="J182" s="240"/>
      <c r="K182" s="240"/>
      <c r="L182" s="245"/>
      <c r="M182" s="246"/>
      <c r="N182" s="247"/>
      <c r="O182" s="247"/>
      <c r="P182" s="247"/>
      <c r="Q182" s="247"/>
      <c r="R182" s="247"/>
      <c r="S182" s="247"/>
      <c r="T182" s="248"/>
      <c r="U182" s="13"/>
      <c r="V182" s="13"/>
      <c r="W182" s="13"/>
      <c r="X182" s="13"/>
      <c r="Y182" s="13"/>
      <c r="Z182" s="13"/>
      <c r="AA182" s="13"/>
      <c r="AB182" s="13"/>
      <c r="AC182" s="13"/>
      <c r="AD182" s="13"/>
      <c r="AE182" s="13"/>
      <c r="AT182" s="249" t="s">
        <v>138</v>
      </c>
      <c r="AU182" s="249" t="s">
        <v>91</v>
      </c>
      <c r="AV182" s="13" t="s">
        <v>91</v>
      </c>
      <c r="AW182" s="13" t="s">
        <v>36</v>
      </c>
      <c r="AX182" s="13" t="s">
        <v>89</v>
      </c>
      <c r="AY182" s="249" t="s">
        <v>126</v>
      </c>
    </row>
    <row r="183" s="2" customFormat="1" ht="24.15" customHeight="1">
      <c r="A183" s="37"/>
      <c r="B183" s="38"/>
      <c r="C183" s="218" t="s">
        <v>236</v>
      </c>
      <c r="D183" s="218" t="s">
        <v>128</v>
      </c>
      <c r="E183" s="219" t="s">
        <v>626</v>
      </c>
      <c r="F183" s="220" t="s">
        <v>627</v>
      </c>
      <c r="G183" s="221" t="s">
        <v>155</v>
      </c>
      <c r="H183" s="222">
        <v>1</v>
      </c>
      <c r="I183" s="223"/>
      <c r="J183" s="224">
        <f>ROUND(I183*H183,2)</f>
        <v>0</v>
      </c>
      <c r="K183" s="225"/>
      <c r="L183" s="43"/>
      <c r="M183" s="226" t="s">
        <v>1</v>
      </c>
      <c r="N183" s="227" t="s">
        <v>46</v>
      </c>
      <c r="O183" s="90"/>
      <c r="P183" s="228">
        <f>O183*H183</f>
        <v>0</v>
      </c>
      <c r="Q183" s="228">
        <v>0</v>
      </c>
      <c r="R183" s="228">
        <f>Q183*H183</f>
        <v>0</v>
      </c>
      <c r="S183" s="228">
        <v>0</v>
      </c>
      <c r="T183" s="229">
        <f>S183*H183</f>
        <v>0</v>
      </c>
      <c r="U183" s="37"/>
      <c r="V183" s="37"/>
      <c r="W183" s="37"/>
      <c r="X183" s="37"/>
      <c r="Y183" s="37"/>
      <c r="Z183" s="37"/>
      <c r="AA183" s="37"/>
      <c r="AB183" s="37"/>
      <c r="AC183" s="37"/>
      <c r="AD183" s="37"/>
      <c r="AE183" s="37"/>
      <c r="AR183" s="230" t="s">
        <v>567</v>
      </c>
      <c r="AT183" s="230" t="s">
        <v>128</v>
      </c>
      <c r="AU183" s="230" t="s">
        <v>91</v>
      </c>
      <c r="AY183" s="16" t="s">
        <v>126</v>
      </c>
      <c r="BE183" s="231">
        <f>IF(N183="základní",J183,0)</f>
        <v>0</v>
      </c>
      <c r="BF183" s="231">
        <f>IF(N183="snížená",J183,0)</f>
        <v>0</v>
      </c>
      <c r="BG183" s="231">
        <f>IF(N183="zákl. přenesená",J183,0)</f>
        <v>0</v>
      </c>
      <c r="BH183" s="231">
        <f>IF(N183="sníž. přenesená",J183,0)</f>
        <v>0</v>
      </c>
      <c r="BI183" s="231">
        <f>IF(N183="nulová",J183,0)</f>
        <v>0</v>
      </c>
      <c r="BJ183" s="16" t="s">
        <v>89</v>
      </c>
      <c r="BK183" s="231">
        <f>ROUND(I183*H183,2)</f>
        <v>0</v>
      </c>
      <c r="BL183" s="16" t="s">
        <v>567</v>
      </c>
      <c r="BM183" s="230" t="s">
        <v>628</v>
      </c>
    </row>
    <row r="184" s="2" customFormat="1">
      <c r="A184" s="37"/>
      <c r="B184" s="38"/>
      <c r="C184" s="39"/>
      <c r="D184" s="232" t="s">
        <v>134</v>
      </c>
      <c r="E184" s="39"/>
      <c r="F184" s="233" t="s">
        <v>627</v>
      </c>
      <c r="G184" s="39"/>
      <c r="H184" s="39"/>
      <c r="I184" s="234"/>
      <c r="J184" s="39"/>
      <c r="K184" s="39"/>
      <c r="L184" s="43"/>
      <c r="M184" s="235"/>
      <c r="N184" s="236"/>
      <c r="O184" s="90"/>
      <c r="P184" s="90"/>
      <c r="Q184" s="90"/>
      <c r="R184" s="90"/>
      <c r="S184" s="90"/>
      <c r="T184" s="91"/>
      <c r="U184" s="37"/>
      <c r="V184" s="37"/>
      <c r="W184" s="37"/>
      <c r="X184" s="37"/>
      <c r="Y184" s="37"/>
      <c r="Z184" s="37"/>
      <c r="AA184" s="37"/>
      <c r="AB184" s="37"/>
      <c r="AC184" s="37"/>
      <c r="AD184" s="37"/>
      <c r="AE184" s="37"/>
      <c r="AT184" s="16" t="s">
        <v>134</v>
      </c>
      <c r="AU184" s="16" t="s">
        <v>91</v>
      </c>
    </row>
    <row r="185" s="2" customFormat="1">
      <c r="A185" s="37"/>
      <c r="B185" s="38"/>
      <c r="C185" s="39"/>
      <c r="D185" s="232" t="s">
        <v>157</v>
      </c>
      <c r="E185" s="39"/>
      <c r="F185" s="250" t="s">
        <v>629</v>
      </c>
      <c r="G185" s="39"/>
      <c r="H185" s="39"/>
      <c r="I185" s="234"/>
      <c r="J185" s="39"/>
      <c r="K185" s="39"/>
      <c r="L185" s="43"/>
      <c r="M185" s="235"/>
      <c r="N185" s="236"/>
      <c r="O185" s="90"/>
      <c r="P185" s="90"/>
      <c r="Q185" s="90"/>
      <c r="R185" s="90"/>
      <c r="S185" s="90"/>
      <c r="T185" s="91"/>
      <c r="U185" s="37"/>
      <c r="V185" s="37"/>
      <c r="W185" s="37"/>
      <c r="X185" s="37"/>
      <c r="Y185" s="37"/>
      <c r="Z185" s="37"/>
      <c r="AA185" s="37"/>
      <c r="AB185" s="37"/>
      <c r="AC185" s="37"/>
      <c r="AD185" s="37"/>
      <c r="AE185" s="37"/>
      <c r="AT185" s="16" t="s">
        <v>157</v>
      </c>
      <c r="AU185" s="16" t="s">
        <v>91</v>
      </c>
    </row>
    <row r="186" s="13" customFormat="1">
      <c r="A186" s="13"/>
      <c r="B186" s="239"/>
      <c r="C186" s="240"/>
      <c r="D186" s="232" t="s">
        <v>138</v>
      </c>
      <c r="E186" s="241" t="s">
        <v>1</v>
      </c>
      <c r="F186" s="242" t="s">
        <v>89</v>
      </c>
      <c r="G186" s="240"/>
      <c r="H186" s="243">
        <v>1</v>
      </c>
      <c r="I186" s="244"/>
      <c r="J186" s="240"/>
      <c r="K186" s="240"/>
      <c r="L186" s="245"/>
      <c r="M186" s="246"/>
      <c r="N186" s="247"/>
      <c r="O186" s="247"/>
      <c r="P186" s="247"/>
      <c r="Q186" s="247"/>
      <c r="R186" s="247"/>
      <c r="S186" s="247"/>
      <c r="T186" s="248"/>
      <c r="U186" s="13"/>
      <c r="V186" s="13"/>
      <c r="W186" s="13"/>
      <c r="X186" s="13"/>
      <c r="Y186" s="13"/>
      <c r="Z186" s="13"/>
      <c r="AA186" s="13"/>
      <c r="AB186" s="13"/>
      <c r="AC186" s="13"/>
      <c r="AD186" s="13"/>
      <c r="AE186" s="13"/>
      <c r="AT186" s="249" t="s">
        <v>138</v>
      </c>
      <c r="AU186" s="249" t="s">
        <v>91</v>
      </c>
      <c r="AV186" s="13" t="s">
        <v>91</v>
      </c>
      <c r="AW186" s="13" t="s">
        <v>36</v>
      </c>
      <c r="AX186" s="13" t="s">
        <v>89</v>
      </c>
      <c r="AY186" s="249" t="s">
        <v>126</v>
      </c>
    </row>
    <row r="187" s="2" customFormat="1" ht="24.15" customHeight="1">
      <c r="A187" s="37"/>
      <c r="B187" s="38"/>
      <c r="C187" s="218" t="s">
        <v>243</v>
      </c>
      <c r="D187" s="218" t="s">
        <v>128</v>
      </c>
      <c r="E187" s="219" t="s">
        <v>630</v>
      </c>
      <c r="F187" s="220" t="s">
        <v>631</v>
      </c>
      <c r="G187" s="221" t="s">
        <v>155</v>
      </c>
      <c r="H187" s="222">
        <v>1</v>
      </c>
      <c r="I187" s="223"/>
      <c r="J187" s="224">
        <f>ROUND(I187*H187,2)</f>
        <v>0</v>
      </c>
      <c r="K187" s="225"/>
      <c r="L187" s="43"/>
      <c r="M187" s="226" t="s">
        <v>1</v>
      </c>
      <c r="N187" s="227" t="s">
        <v>46</v>
      </c>
      <c r="O187" s="90"/>
      <c r="P187" s="228">
        <f>O187*H187</f>
        <v>0</v>
      </c>
      <c r="Q187" s="228">
        <v>0</v>
      </c>
      <c r="R187" s="228">
        <f>Q187*H187</f>
        <v>0</v>
      </c>
      <c r="S187" s="228">
        <v>0</v>
      </c>
      <c r="T187" s="229">
        <f>S187*H187</f>
        <v>0</v>
      </c>
      <c r="U187" s="37"/>
      <c r="V187" s="37"/>
      <c r="W187" s="37"/>
      <c r="X187" s="37"/>
      <c r="Y187" s="37"/>
      <c r="Z187" s="37"/>
      <c r="AA187" s="37"/>
      <c r="AB187" s="37"/>
      <c r="AC187" s="37"/>
      <c r="AD187" s="37"/>
      <c r="AE187" s="37"/>
      <c r="AR187" s="230" t="s">
        <v>132</v>
      </c>
      <c r="AT187" s="230" t="s">
        <v>128</v>
      </c>
      <c r="AU187" s="230" t="s">
        <v>91</v>
      </c>
      <c r="AY187" s="16" t="s">
        <v>126</v>
      </c>
      <c r="BE187" s="231">
        <f>IF(N187="základní",J187,0)</f>
        <v>0</v>
      </c>
      <c r="BF187" s="231">
        <f>IF(N187="snížená",J187,0)</f>
        <v>0</v>
      </c>
      <c r="BG187" s="231">
        <f>IF(N187="zákl. přenesená",J187,0)</f>
        <v>0</v>
      </c>
      <c r="BH187" s="231">
        <f>IF(N187="sníž. přenesená",J187,0)</f>
        <v>0</v>
      </c>
      <c r="BI187" s="231">
        <f>IF(N187="nulová",J187,0)</f>
        <v>0</v>
      </c>
      <c r="BJ187" s="16" t="s">
        <v>89</v>
      </c>
      <c r="BK187" s="231">
        <f>ROUND(I187*H187,2)</f>
        <v>0</v>
      </c>
      <c r="BL187" s="16" t="s">
        <v>132</v>
      </c>
      <c r="BM187" s="230" t="s">
        <v>632</v>
      </c>
    </row>
    <row r="188" s="2" customFormat="1">
      <c r="A188" s="37"/>
      <c r="B188" s="38"/>
      <c r="C188" s="39"/>
      <c r="D188" s="232" t="s">
        <v>134</v>
      </c>
      <c r="E188" s="39"/>
      <c r="F188" s="233" t="s">
        <v>631</v>
      </c>
      <c r="G188" s="39"/>
      <c r="H188" s="39"/>
      <c r="I188" s="234"/>
      <c r="J188" s="39"/>
      <c r="K188" s="39"/>
      <c r="L188" s="43"/>
      <c r="M188" s="235"/>
      <c r="N188" s="236"/>
      <c r="O188" s="90"/>
      <c r="P188" s="90"/>
      <c r="Q188" s="90"/>
      <c r="R188" s="90"/>
      <c r="S188" s="90"/>
      <c r="T188" s="91"/>
      <c r="U188" s="37"/>
      <c r="V188" s="37"/>
      <c r="W188" s="37"/>
      <c r="X188" s="37"/>
      <c r="Y188" s="37"/>
      <c r="Z188" s="37"/>
      <c r="AA188" s="37"/>
      <c r="AB188" s="37"/>
      <c r="AC188" s="37"/>
      <c r="AD188" s="37"/>
      <c r="AE188" s="37"/>
      <c r="AT188" s="16" t="s">
        <v>134</v>
      </c>
      <c r="AU188" s="16" t="s">
        <v>91</v>
      </c>
    </row>
    <row r="189" s="13" customFormat="1">
      <c r="A189" s="13"/>
      <c r="B189" s="239"/>
      <c r="C189" s="240"/>
      <c r="D189" s="232" t="s">
        <v>138</v>
      </c>
      <c r="E189" s="241" t="s">
        <v>1</v>
      </c>
      <c r="F189" s="242" t="s">
        <v>89</v>
      </c>
      <c r="G189" s="240"/>
      <c r="H189" s="243">
        <v>1</v>
      </c>
      <c r="I189" s="244"/>
      <c r="J189" s="240"/>
      <c r="K189" s="240"/>
      <c r="L189" s="245"/>
      <c r="M189" s="246"/>
      <c r="N189" s="247"/>
      <c r="O189" s="247"/>
      <c r="P189" s="247"/>
      <c r="Q189" s="247"/>
      <c r="R189" s="247"/>
      <c r="S189" s="247"/>
      <c r="T189" s="248"/>
      <c r="U189" s="13"/>
      <c r="V189" s="13"/>
      <c r="W189" s="13"/>
      <c r="X189" s="13"/>
      <c r="Y189" s="13"/>
      <c r="Z189" s="13"/>
      <c r="AA189" s="13"/>
      <c r="AB189" s="13"/>
      <c r="AC189" s="13"/>
      <c r="AD189" s="13"/>
      <c r="AE189" s="13"/>
      <c r="AT189" s="249" t="s">
        <v>138</v>
      </c>
      <c r="AU189" s="249" t="s">
        <v>91</v>
      </c>
      <c r="AV189" s="13" t="s">
        <v>91</v>
      </c>
      <c r="AW189" s="13" t="s">
        <v>36</v>
      </c>
      <c r="AX189" s="13" t="s">
        <v>81</v>
      </c>
      <c r="AY189" s="249" t="s">
        <v>126</v>
      </c>
    </row>
    <row r="190" s="14" customFormat="1">
      <c r="A190" s="14"/>
      <c r="B190" s="251"/>
      <c r="C190" s="252"/>
      <c r="D190" s="232" t="s">
        <v>138</v>
      </c>
      <c r="E190" s="253" t="s">
        <v>1</v>
      </c>
      <c r="F190" s="254" t="s">
        <v>196</v>
      </c>
      <c r="G190" s="252"/>
      <c r="H190" s="255">
        <v>1</v>
      </c>
      <c r="I190" s="256"/>
      <c r="J190" s="252"/>
      <c r="K190" s="252"/>
      <c r="L190" s="257"/>
      <c r="M190" s="258"/>
      <c r="N190" s="259"/>
      <c r="O190" s="259"/>
      <c r="P190" s="259"/>
      <c r="Q190" s="259"/>
      <c r="R190" s="259"/>
      <c r="S190" s="259"/>
      <c r="T190" s="260"/>
      <c r="U190" s="14"/>
      <c r="V190" s="14"/>
      <c r="W190" s="14"/>
      <c r="X190" s="14"/>
      <c r="Y190" s="14"/>
      <c r="Z190" s="14"/>
      <c r="AA190" s="14"/>
      <c r="AB190" s="14"/>
      <c r="AC190" s="14"/>
      <c r="AD190" s="14"/>
      <c r="AE190" s="14"/>
      <c r="AT190" s="261" t="s">
        <v>138</v>
      </c>
      <c r="AU190" s="261" t="s">
        <v>91</v>
      </c>
      <c r="AV190" s="14" t="s">
        <v>132</v>
      </c>
      <c r="AW190" s="14" t="s">
        <v>36</v>
      </c>
      <c r="AX190" s="14" t="s">
        <v>89</v>
      </c>
      <c r="AY190" s="261" t="s">
        <v>126</v>
      </c>
    </row>
    <row r="191" s="12" customFormat="1" ht="22.8" customHeight="1">
      <c r="A191" s="12"/>
      <c r="B191" s="202"/>
      <c r="C191" s="203"/>
      <c r="D191" s="204" t="s">
        <v>80</v>
      </c>
      <c r="E191" s="216" t="s">
        <v>633</v>
      </c>
      <c r="F191" s="216" t="s">
        <v>634</v>
      </c>
      <c r="G191" s="203"/>
      <c r="H191" s="203"/>
      <c r="I191" s="206"/>
      <c r="J191" s="217">
        <f>BK191</f>
        <v>0</v>
      </c>
      <c r="K191" s="203"/>
      <c r="L191" s="208"/>
      <c r="M191" s="209"/>
      <c r="N191" s="210"/>
      <c r="O191" s="210"/>
      <c r="P191" s="211">
        <f>SUM(P192:P207)</f>
        <v>0</v>
      </c>
      <c r="Q191" s="210"/>
      <c r="R191" s="211">
        <f>SUM(R192:R207)</f>
        <v>0</v>
      </c>
      <c r="S191" s="210"/>
      <c r="T191" s="212">
        <f>SUM(T192:T207)</f>
        <v>0</v>
      </c>
      <c r="U191" s="12"/>
      <c r="V191" s="12"/>
      <c r="W191" s="12"/>
      <c r="X191" s="12"/>
      <c r="Y191" s="12"/>
      <c r="Z191" s="12"/>
      <c r="AA191" s="12"/>
      <c r="AB191" s="12"/>
      <c r="AC191" s="12"/>
      <c r="AD191" s="12"/>
      <c r="AE191" s="12"/>
      <c r="AR191" s="213" t="s">
        <v>159</v>
      </c>
      <c r="AT191" s="214" t="s">
        <v>80</v>
      </c>
      <c r="AU191" s="214" t="s">
        <v>89</v>
      </c>
      <c r="AY191" s="213" t="s">
        <v>126</v>
      </c>
      <c r="BK191" s="215">
        <f>SUM(BK192:BK207)</f>
        <v>0</v>
      </c>
    </row>
    <row r="192" s="2" customFormat="1" ht="16.5" customHeight="1">
      <c r="A192" s="37"/>
      <c r="B192" s="38"/>
      <c r="C192" s="218" t="s">
        <v>250</v>
      </c>
      <c r="D192" s="218" t="s">
        <v>128</v>
      </c>
      <c r="E192" s="219" t="s">
        <v>635</v>
      </c>
      <c r="F192" s="220" t="s">
        <v>636</v>
      </c>
      <c r="G192" s="221" t="s">
        <v>155</v>
      </c>
      <c r="H192" s="222">
        <v>1</v>
      </c>
      <c r="I192" s="223"/>
      <c r="J192" s="224">
        <f>ROUND(I192*H192,2)</f>
        <v>0</v>
      </c>
      <c r="K192" s="225"/>
      <c r="L192" s="43"/>
      <c r="M192" s="226" t="s">
        <v>1</v>
      </c>
      <c r="N192" s="227" t="s">
        <v>46</v>
      </c>
      <c r="O192" s="90"/>
      <c r="P192" s="228">
        <f>O192*H192</f>
        <v>0</v>
      </c>
      <c r="Q192" s="228">
        <v>0</v>
      </c>
      <c r="R192" s="228">
        <f>Q192*H192</f>
        <v>0</v>
      </c>
      <c r="S192" s="228">
        <v>0</v>
      </c>
      <c r="T192" s="229">
        <f>S192*H192</f>
        <v>0</v>
      </c>
      <c r="U192" s="37"/>
      <c r="V192" s="37"/>
      <c r="W192" s="37"/>
      <c r="X192" s="37"/>
      <c r="Y192" s="37"/>
      <c r="Z192" s="37"/>
      <c r="AA192" s="37"/>
      <c r="AB192" s="37"/>
      <c r="AC192" s="37"/>
      <c r="AD192" s="37"/>
      <c r="AE192" s="37"/>
      <c r="AR192" s="230" t="s">
        <v>567</v>
      </c>
      <c r="AT192" s="230" t="s">
        <v>128</v>
      </c>
      <c r="AU192" s="230" t="s">
        <v>91</v>
      </c>
      <c r="AY192" s="16" t="s">
        <v>126</v>
      </c>
      <c r="BE192" s="231">
        <f>IF(N192="základní",J192,0)</f>
        <v>0</v>
      </c>
      <c r="BF192" s="231">
        <f>IF(N192="snížená",J192,0)</f>
        <v>0</v>
      </c>
      <c r="BG192" s="231">
        <f>IF(N192="zákl. přenesená",J192,0)</f>
        <v>0</v>
      </c>
      <c r="BH192" s="231">
        <f>IF(N192="sníž. přenesená",J192,0)</f>
        <v>0</v>
      </c>
      <c r="BI192" s="231">
        <f>IF(N192="nulová",J192,0)</f>
        <v>0</v>
      </c>
      <c r="BJ192" s="16" t="s">
        <v>89</v>
      </c>
      <c r="BK192" s="231">
        <f>ROUND(I192*H192,2)</f>
        <v>0</v>
      </c>
      <c r="BL192" s="16" t="s">
        <v>567</v>
      </c>
      <c r="BM192" s="230" t="s">
        <v>637</v>
      </c>
    </row>
    <row r="193" s="2" customFormat="1">
      <c r="A193" s="37"/>
      <c r="B193" s="38"/>
      <c r="C193" s="39"/>
      <c r="D193" s="232" t="s">
        <v>134</v>
      </c>
      <c r="E193" s="39"/>
      <c r="F193" s="233" t="s">
        <v>636</v>
      </c>
      <c r="G193" s="39"/>
      <c r="H193" s="39"/>
      <c r="I193" s="234"/>
      <c r="J193" s="39"/>
      <c r="K193" s="39"/>
      <c r="L193" s="43"/>
      <c r="M193" s="235"/>
      <c r="N193" s="236"/>
      <c r="O193" s="90"/>
      <c r="P193" s="90"/>
      <c r="Q193" s="90"/>
      <c r="R193" s="90"/>
      <c r="S193" s="90"/>
      <c r="T193" s="91"/>
      <c r="U193" s="37"/>
      <c r="V193" s="37"/>
      <c r="W193" s="37"/>
      <c r="X193" s="37"/>
      <c r="Y193" s="37"/>
      <c r="Z193" s="37"/>
      <c r="AA193" s="37"/>
      <c r="AB193" s="37"/>
      <c r="AC193" s="37"/>
      <c r="AD193" s="37"/>
      <c r="AE193" s="37"/>
      <c r="AT193" s="16" t="s">
        <v>134</v>
      </c>
      <c r="AU193" s="16" t="s">
        <v>91</v>
      </c>
    </row>
    <row r="194" s="2" customFormat="1">
      <c r="A194" s="37"/>
      <c r="B194" s="38"/>
      <c r="C194" s="39"/>
      <c r="D194" s="232" t="s">
        <v>157</v>
      </c>
      <c r="E194" s="39"/>
      <c r="F194" s="250" t="s">
        <v>638</v>
      </c>
      <c r="G194" s="39"/>
      <c r="H194" s="39"/>
      <c r="I194" s="234"/>
      <c r="J194" s="39"/>
      <c r="K194" s="39"/>
      <c r="L194" s="43"/>
      <c r="M194" s="235"/>
      <c r="N194" s="236"/>
      <c r="O194" s="90"/>
      <c r="P194" s="90"/>
      <c r="Q194" s="90"/>
      <c r="R194" s="90"/>
      <c r="S194" s="90"/>
      <c r="T194" s="91"/>
      <c r="U194" s="37"/>
      <c r="V194" s="37"/>
      <c r="W194" s="37"/>
      <c r="X194" s="37"/>
      <c r="Y194" s="37"/>
      <c r="Z194" s="37"/>
      <c r="AA194" s="37"/>
      <c r="AB194" s="37"/>
      <c r="AC194" s="37"/>
      <c r="AD194" s="37"/>
      <c r="AE194" s="37"/>
      <c r="AT194" s="16" t="s">
        <v>157</v>
      </c>
      <c r="AU194" s="16" t="s">
        <v>91</v>
      </c>
    </row>
    <row r="195" s="13" customFormat="1">
      <c r="A195" s="13"/>
      <c r="B195" s="239"/>
      <c r="C195" s="240"/>
      <c r="D195" s="232" t="s">
        <v>138</v>
      </c>
      <c r="E195" s="241" t="s">
        <v>1</v>
      </c>
      <c r="F195" s="242" t="s">
        <v>89</v>
      </c>
      <c r="G195" s="240"/>
      <c r="H195" s="243">
        <v>1</v>
      </c>
      <c r="I195" s="244"/>
      <c r="J195" s="240"/>
      <c r="K195" s="240"/>
      <c r="L195" s="245"/>
      <c r="M195" s="246"/>
      <c r="N195" s="247"/>
      <c r="O195" s="247"/>
      <c r="P195" s="247"/>
      <c r="Q195" s="247"/>
      <c r="R195" s="247"/>
      <c r="S195" s="247"/>
      <c r="T195" s="248"/>
      <c r="U195" s="13"/>
      <c r="V195" s="13"/>
      <c r="W195" s="13"/>
      <c r="X195" s="13"/>
      <c r="Y195" s="13"/>
      <c r="Z195" s="13"/>
      <c r="AA195" s="13"/>
      <c r="AB195" s="13"/>
      <c r="AC195" s="13"/>
      <c r="AD195" s="13"/>
      <c r="AE195" s="13"/>
      <c r="AT195" s="249" t="s">
        <v>138</v>
      </c>
      <c r="AU195" s="249" t="s">
        <v>91</v>
      </c>
      <c r="AV195" s="13" t="s">
        <v>91</v>
      </c>
      <c r="AW195" s="13" t="s">
        <v>36</v>
      </c>
      <c r="AX195" s="13" t="s">
        <v>89</v>
      </c>
      <c r="AY195" s="249" t="s">
        <v>126</v>
      </c>
    </row>
    <row r="196" s="2" customFormat="1" ht="24.15" customHeight="1">
      <c r="A196" s="37"/>
      <c r="B196" s="38"/>
      <c r="C196" s="218" t="s">
        <v>257</v>
      </c>
      <c r="D196" s="218" t="s">
        <v>128</v>
      </c>
      <c r="E196" s="219" t="s">
        <v>639</v>
      </c>
      <c r="F196" s="220" t="s">
        <v>640</v>
      </c>
      <c r="G196" s="221" t="s">
        <v>155</v>
      </c>
      <c r="H196" s="222">
        <v>1</v>
      </c>
      <c r="I196" s="223"/>
      <c r="J196" s="224">
        <f>ROUND(I196*H196,2)</f>
        <v>0</v>
      </c>
      <c r="K196" s="225"/>
      <c r="L196" s="43"/>
      <c r="M196" s="226" t="s">
        <v>1</v>
      </c>
      <c r="N196" s="227" t="s">
        <v>46</v>
      </c>
      <c r="O196" s="90"/>
      <c r="P196" s="228">
        <f>O196*H196</f>
        <v>0</v>
      </c>
      <c r="Q196" s="228">
        <v>0</v>
      </c>
      <c r="R196" s="228">
        <f>Q196*H196</f>
        <v>0</v>
      </c>
      <c r="S196" s="228">
        <v>0</v>
      </c>
      <c r="T196" s="229">
        <f>S196*H196</f>
        <v>0</v>
      </c>
      <c r="U196" s="37"/>
      <c r="V196" s="37"/>
      <c r="W196" s="37"/>
      <c r="X196" s="37"/>
      <c r="Y196" s="37"/>
      <c r="Z196" s="37"/>
      <c r="AA196" s="37"/>
      <c r="AB196" s="37"/>
      <c r="AC196" s="37"/>
      <c r="AD196" s="37"/>
      <c r="AE196" s="37"/>
      <c r="AR196" s="230" t="s">
        <v>132</v>
      </c>
      <c r="AT196" s="230" t="s">
        <v>128</v>
      </c>
      <c r="AU196" s="230" t="s">
        <v>91</v>
      </c>
      <c r="AY196" s="16" t="s">
        <v>126</v>
      </c>
      <c r="BE196" s="231">
        <f>IF(N196="základní",J196,0)</f>
        <v>0</v>
      </c>
      <c r="BF196" s="231">
        <f>IF(N196="snížená",J196,0)</f>
        <v>0</v>
      </c>
      <c r="BG196" s="231">
        <f>IF(N196="zákl. přenesená",J196,0)</f>
        <v>0</v>
      </c>
      <c r="BH196" s="231">
        <f>IF(N196="sníž. přenesená",J196,0)</f>
        <v>0</v>
      </c>
      <c r="BI196" s="231">
        <f>IF(N196="nulová",J196,0)</f>
        <v>0</v>
      </c>
      <c r="BJ196" s="16" t="s">
        <v>89</v>
      </c>
      <c r="BK196" s="231">
        <f>ROUND(I196*H196,2)</f>
        <v>0</v>
      </c>
      <c r="BL196" s="16" t="s">
        <v>132</v>
      </c>
      <c r="BM196" s="230" t="s">
        <v>641</v>
      </c>
    </row>
    <row r="197" s="2" customFormat="1">
      <c r="A197" s="37"/>
      <c r="B197" s="38"/>
      <c r="C197" s="39"/>
      <c r="D197" s="232" t="s">
        <v>134</v>
      </c>
      <c r="E197" s="39"/>
      <c r="F197" s="233" t="s">
        <v>640</v>
      </c>
      <c r="G197" s="39"/>
      <c r="H197" s="39"/>
      <c r="I197" s="234"/>
      <c r="J197" s="39"/>
      <c r="K197" s="39"/>
      <c r="L197" s="43"/>
      <c r="M197" s="235"/>
      <c r="N197" s="236"/>
      <c r="O197" s="90"/>
      <c r="P197" s="90"/>
      <c r="Q197" s="90"/>
      <c r="R197" s="90"/>
      <c r="S197" s="90"/>
      <c r="T197" s="91"/>
      <c r="U197" s="37"/>
      <c r="V197" s="37"/>
      <c r="W197" s="37"/>
      <c r="X197" s="37"/>
      <c r="Y197" s="37"/>
      <c r="Z197" s="37"/>
      <c r="AA197" s="37"/>
      <c r="AB197" s="37"/>
      <c r="AC197" s="37"/>
      <c r="AD197" s="37"/>
      <c r="AE197" s="37"/>
      <c r="AT197" s="16" t="s">
        <v>134</v>
      </c>
      <c r="AU197" s="16" t="s">
        <v>91</v>
      </c>
    </row>
    <row r="198" s="2" customFormat="1">
      <c r="A198" s="37"/>
      <c r="B198" s="38"/>
      <c r="C198" s="39"/>
      <c r="D198" s="232" t="s">
        <v>157</v>
      </c>
      <c r="E198" s="39"/>
      <c r="F198" s="250" t="s">
        <v>642</v>
      </c>
      <c r="G198" s="39"/>
      <c r="H198" s="39"/>
      <c r="I198" s="234"/>
      <c r="J198" s="39"/>
      <c r="K198" s="39"/>
      <c r="L198" s="43"/>
      <c r="M198" s="235"/>
      <c r="N198" s="236"/>
      <c r="O198" s="90"/>
      <c r="P198" s="90"/>
      <c r="Q198" s="90"/>
      <c r="R198" s="90"/>
      <c r="S198" s="90"/>
      <c r="T198" s="91"/>
      <c r="U198" s="37"/>
      <c r="V198" s="37"/>
      <c r="W198" s="37"/>
      <c r="X198" s="37"/>
      <c r="Y198" s="37"/>
      <c r="Z198" s="37"/>
      <c r="AA198" s="37"/>
      <c r="AB198" s="37"/>
      <c r="AC198" s="37"/>
      <c r="AD198" s="37"/>
      <c r="AE198" s="37"/>
      <c r="AT198" s="16" t="s">
        <v>157</v>
      </c>
      <c r="AU198" s="16" t="s">
        <v>91</v>
      </c>
    </row>
    <row r="199" s="13" customFormat="1">
      <c r="A199" s="13"/>
      <c r="B199" s="239"/>
      <c r="C199" s="240"/>
      <c r="D199" s="232" t="s">
        <v>138</v>
      </c>
      <c r="E199" s="241" t="s">
        <v>1</v>
      </c>
      <c r="F199" s="242" t="s">
        <v>89</v>
      </c>
      <c r="G199" s="240"/>
      <c r="H199" s="243">
        <v>1</v>
      </c>
      <c r="I199" s="244"/>
      <c r="J199" s="240"/>
      <c r="K199" s="240"/>
      <c r="L199" s="245"/>
      <c r="M199" s="246"/>
      <c r="N199" s="247"/>
      <c r="O199" s="247"/>
      <c r="P199" s="247"/>
      <c r="Q199" s="247"/>
      <c r="R199" s="247"/>
      <c r="S199" s="247"/>
      <c r="T199" s="248"/>
      <c r="U199" s="13"/>
      <c r="V199" s="13"/>
      <c r="W199" s="13"/>
      <c r="X199" s="13"/>
      <c r="Y199" s="13"/>
      <c r="Z199" s="13"/>
      <c r="AA199" s="13"/>
      <c r="AB199" s="13"/>
      <c r="AC199" s="13"/>
      <c r="AD199" s="13"/>
      <c r="AE199" s="13"/>
      <c r="AT199" s="249" t="s">
        <v>138</v>
      </c>
      <c r="AU199" s="249" t="s">
        <v>91</v>
      </c>
      <c r="AV199" s="13" t="s">
        <v>91</v>
      </c>
      <c r="AW199" s="13" t="s">
        <v>36</v>
      </c>
      <c r="AX199" s="13" t="s">
        <v>89</v>
      </c>
      <c r="AY199" s="249" t="s">
        <v>126</v>
      </c>
    </row>
    <row r="200" s="2" customFormat="1" ht="16.5" customHeight="1">
      <c r="A200" s="37"/>
      <c r="B200" s="38"/>
      <c r="C200" s="218" t="s">
        <v>263</v>
      </c>
      <c r="D200" s="218" t="s">
        <v>128</v>
      </c>
      <c r="E200" s="219" t="s">
        <v>643</v>
      </c>
      <c r="F200" s="220" t="s">
        <v>644</v>
      </c>
      <c r="G200" s="221" t="s">
        <v>155</v>
      </c>
      <c r="H200" s="222">
        <v>1</v>
      </c>
      <c r="I200" s="223"/>
      <c r="J200" s="224">
        <f>ROUND(I200*H200,2)</f>
        <v>0</v>
      </c>
      <c r="K200" s="225"/>
      <c r="L200" s="43"/>
      <c r="M200" s="226" t="s">
        <v>1</v>
      </c>
      <c r="N200" s="227" t="s">
        <v>46</v>
      </c>
      <c r="O200" s="90"/>
      <c r="P200" s="228">
        <f>O200*H200</f>
        <v>0</v>
      </c>
      <c r="Q200" s="228">
        <v>0</v>
      </c>
      <c r="R200" s="228">
        <f>Q200*H200</f>
        <v>0</v>
      </c>
      <c r="S200" s="228">
        <v>0</v>
      </c>
      <c r="T200" s="229">
        <f>S200*H200</f>
        <v>0</v>
      </c>
      <c r="U200" s="37"/>
      <c r="V200" s="37"/>
      <c r="W200" s="37"/>
      <c r="X200" s="37"/>
      <c r="Y200" s="37"/>
      <c r="Z200" s="37"/>
      <c r="AA200" s="37"/>
      <c r="AB200" s="37"/>
      <c r="AC200" s="37"/>
      <c r="AD200" s="37"/>
      <c r="AE200" s="37"/>
      <c r="AR200" s="230" t="s">
        <v>567</v>
      </c>
      <c r="AT200" s="230" t="s">
        <v>128</v>
      </c>
      <c r="AU200" s="230" t="s">
        <v>91</v>
      </c>
      <c r="AY200" s="16" t="s">
        <v>126</v>
      </c>
      <c r="BE200" s="231">
        <f>IF(N200="základní",J200,0)</f>
        <v>0</v>
      </c>
      <c r="BF200" s="231">
        <f>IF(N200="snížená",J200,0)</f>
        <v>0</v>
      </c>
      <c r="BG200" s="231">
        <f>IF(N200="zákl. přenesená",J200,0)</f>
        <v>0</v>
      </c>
      <c r="BH200" s="231">
        <f>IF(N200="sníž. přenesená",J200,0)</f>
        <v>0</v>
      </c>
      <c r="BI200" s="231">
        <f>IF(N200="nulová",J200,0)</f>
        <v>0</v>
      </c>
      <c r="BJ200" s="16" t="s">
        <v>89</v>
      </c>
      <c r="BK200" s="231">
        <f>ROUND(I200*H200,2)</f>
        <v>0</v>
      </c>
      <c r="BL200" s="16" t="s">
        <v>567</v>
      </c>
      <c r="BM200" s="230" t="s">
        <v>645</v>
      </c>
    </row>
    <row r="201" s="2" customFormat="1">
      <c r="A201" s="37"/>
      <c r="B201" s="38"/>
      <c r="C201" s="39"/>
      <c r="D201" s="232" t="s">
        <v>134</v>
      </c>
      <c r="E201" s="39"/>
      <c r="F201" s="233" t="s">
        <v>644</v>
      </c>
      <c r="G201" s="39"/>
      <c r="H201" s="39"/>
      <c r="I201" s="234"/>
      <c r="J201" s="39"/>
      <c r="K201" s="39"/>
      <c r="L201" s="43"/>
      <c r="M201" s="235"/>
      <c r="N201" s="236"/>
      <c r="O201" s="90"/>
      <c r="P201" s="90"/>
      <c r="Q201" s="90"/>
      <c r="R201" s="90"/>
      <c r="S201" s="90"/>
      <c r="T201" s="91"/>
      <c r="U201" s="37"/>
      <c r="V201" s="37"/>
      <c r="W201" s="37"/>
      <c r="X201" s="37"/>
      <c r="Y201" s="37"/>
      <c r="Z201" s="37"/>
      <c r="AA201" s="37"/>
      <c r="AB201" s="37"/>
      <c r="AC201" s="37"/>
      <c r="AD201" s="37"/>
      <c r="AE201" s="37"/>
      <c r="AT201" s="16" t="s">
        <v>134</v>
      </c>
      <c r="AU201" s="16" t="s">
        <v>91</v>
      </c>
    </row>
    <row r="202" s="2" customFormat="1">
      <c r="A202" s="37"/>
      <c r="B202" s="38"/>
      <c r="C202" s="39"/>
      <c r="D202" s="232" t="s">
        <v>157</v>
      </c>
      <c r="E202" s="39"/>
      <c r="F202" s="250" t="s">
        <v>646</v>
      </c>
      <c r="G202" s="39"/>
      <c r="H202" s="39"/>
      <c r="I202" s="234"/>
      <c r="J202" s="39"/>
      <c r="K202" s="39"/>
      <c r="L202" s="43"/>
      <c r="M202" s="235"/>
      <c r="N202" s="236"/>
      <c r="O202" s="90"/>
      <c r="P202" s="90"/>
      <c r="Q202" s="90"/>
      <c r="R202" s="90"/>
      <c r="S202" s="90"/>
      <c r="T202" s="91"/>
      <c r="U202" s="37"/>
      <c r="V202" s="37"/>
      <c r="W202" s="37"/>
      <c r="X202" s="37"/>
      <c r="Y202" s="37"/>
      <c r="Z202" s="37"/>
      <c r="AA202" s="37"/>
      <c r="AB202" s="37"/>
      <c r="AC202" s="37"/>
      <c r="AD202" s="37"/>
      <c r="AE202" s="37"/>
      <c r="AT202" s="16" t="s">
        <v>157</v>
      </c>
      <c r="AU202" s="16" t="s">
        <v>91</v>
      </c>
    </row>
    <row r="203" s="13" customFormat="1">
      <c r="A203" s="13"/>
      <c r="B203" s="239"/>
      <c r="C203" s="240"/>
      <c r="D203" s="232" t="s">
        <v>138</v>
      </c>
      <c r="E203" s="241" t="s">
        <v>1</v>
      </c>
      <c r="F203" s="242" t="s">
        <v>89</v>
      </c>
      <c r="G203" s="240"/>
      <c r="H203" s="243">
        <v>1</v>
      </c>
      <c r="I203" s="244"/>
      <c r="J203" s="240"/>
      <c r="K203" s="240"/>
      <c r="L203" s="245"/>
      <c r="M203" s="246"/>
      <c r="N203" s="247"/>
      <c r="O203" s="247"/>
      <c r="P203" s="247"/>
      <c r="Q203" s="247"/>
      <c r="R203" s="247"/>
      <c r="S203" s="247"/>
      <c r="T203" s="248"/>
      <c r="U203" s="13"/>
      <c r="V203" s="13"/>
      <c r="W203" s="13"/>
      <c r="X203" s="13"/>
      <c r="Y203" s="13"/>
      <c r="Z203" s="13"/>
      <c r="AA203" s="13"/>
      <c r="AB203" s="13"/>
      <c r="AC203" s="13"/>
      <c r="AD203" s="13"/>
      <c r="AE203" s="13"/>
      <c r="AT203" s="249" t="s">
        <v>138</v>
      </c>
      <c r="AU203" s="249" t="s">
        <v>91</v>
      </c>
      <c r="AV203" s="13" t="s">
        <v>91</v>
      </c>
      <c r="AW203" s="13" t="s">
        <v>36</v>
      </c>
      <c r="AX203" s="13" t="s">
        <v>89</v>
      </c>
      <c r="AY203" s="249" t="s">
        <v>126</v>
      </c>
    </row>
    <row r="204" s="2" customFormat="1" ht="37.8" customHeight="1">
      <c r="A204" s="37"/>
      <c r="B204" s="38"/>
      <c r="C204" s="218" t="s">
        <v>270</v>
      </c>
      <c r="D204" s="218" t="s">
        <v>128</v>
      </c>
      <c r="E204" s="219" t="s">
        <v>647</v>
      </c>
      <c r="F204" s="220" t="s">
        <v>648</v>
      </c>
      <c r="G204" s="221" t="s">
        <v>155</v>
      </c>
      <c r="H204" s="222">
        <v>1</v>
      </c>
      <c r="I204" s="223"/>
      <c r="J204" s="224">
        <f>ROUND(I204*H204,2)</f>
        <v>0</v>
      </c>
      <c r="K204" s="225"/>
      <c r="L204" s="43"/>
      <c r="M204" s="226" t="s">
        <v>1</v>
      </c>
      <c r="N204" s="227" t="s">
        <v>46</v>
      </c>
      <c r="O204" s="90"/>
      <c r="P204" s="228">
        <f>O204*H204</f>
        <v>0</v>
      </c>
      <c r="Q204" s="228">
        <v>0</v>
      </c>
      <c r="R204" s="228">
        <f>Q204*H204</f>
        <v>0</v>
      </c>
      <c r="S204" s="228">
        <v>0</v>
      </c>
      <c r="T204" s="229">
        <f>S204*H204</f>
        <v>0</v>
      </c>
      <c r="U204" s="37"/>
      <c r="V204" s="37"/>
      <c r="W204" s="37"/>
      <c r="X204" s="37"/>
      <c r="Y204" s="37"/>
      <c r="Z204" s="37"/>
      <c r="AA204" s="37"/>
      <c r="AB204" s="37"/>
      <c r="AC204" s="37"/>
      <c r="AD204" s="37"/>
      <c r="AE204" s="37"/>
      <c r="AR204" s="230" t="s">
        <v>132</v>
      </c>
      <c r="AT204" s="230" t="s">
        <v>128</v>
      </c>
      <c r="AU204" s="230" t="s">
        <v>91</v>
      </c>
      <c r="AY204" s="16" t="s">
        <v>126</v>
      </c>
      <c r="BE204" s="231">
        <f>IF(N204="základní",J204,0)</f>
        <v>0</v>
      </c>
      <c r="BF204" s="231">
        <f>IF(N204="snížená",J204,0)</f>
        <v>0</v>
      </c>
      <c r="BG204" s="231">
        <f>IF(N204="zákl. přenesená",J204,0)</f>
        <v>0</v>
      </c>
      <c r="BH204" s="231">
        <f>IF(N204="sníž. přenesená",J204,0)</f>
        <v>0</v>
      </c>
      <c r="BI204" s="231">
        <f>IF(N204="nulová",J204,0)</f>
        <v>0</v>
      </c>
      <c r="BJ204" s="16" t="s">
        <v>89</v>
      </c>
      <c r="BK204" s="231">
        <f>ROUND(I204*H204,2)</f>
        <v>0</v>
      </c>
      <c r="BL204" s="16" t="s">
        <v>132</v>
      </c>
      <c r="BM204" s="230" t="s">
        <v>649</v>
      </c>
    </row>
    <row r="205" s="2" customFormat="1">
      <c r="A205" s="37"/>
      <c r="B205" s="38"/>
      <c r="C205" s="39"/>
      <c r="D205" s="232" t="s">
        <v>134</v>
      </c>
      <c r="E205" s="39"/>
      <c r="F205" s="233" t="s">
        <v>650</v>
      </c>
      <c r="G205" s="39"/>
      <c r="H205" s="39"/>
      <c r="I205" s="234"/>
      <c r="J205" s="39"/>
      <c r="K205" s="39"/>
      <c r="L205" s="43"/>
      <c r="M205" s="235"/>
      <c r="N205" s="236"/>
      <c r="O205" s="90"/>
      <c r="P205" s="90"/>
      <c r="Q205" s="90"/>
      <c r="R205" s="90"/>
      <c r="S205" s="90"/>
      <c r="T205" s="91"/>
      <c r="U205" s="37"/>
      <c r="V205" s="37"/>
      <c r="W205" s="37"/>
      <c r="X205" s="37"/>
      <c r="Y205" s="37"/>
      <c r="Z205" s="37"/>
      <c r="AA205" s="37"/>
      <c r="AB205" s="37"/>
      <c r="AC205" s="37"/>
      <c r="AD205" s="37"/>
      <c r="AE205" s="37"/>
      <c r="AT205" s="16" t="s">
        <v>134</v>
      </c>
      <c r="AU205" s="16" t="s">
        <v>91</v>
      </c>
    </row>
    <row r="206" s="2" customFormat="1">
      <c r="A206" s="37"/>
      <c r="B206" s="38"/>
      <c r="C206" s="39"/>
      <c r="D206" s="232" t="s">
        <v>157</v>
      </c>
      <c r="E206" s="39"/>
      <c r="F206" s="250" t="s">
        <v>651</v>
      </c>
      <c r="G206" s="39"/>
      <c r="H206" s="39"/>
      <c r="I206" s="234"/>
      <c r="J206" s="39"/>
      <c r="K206" s="39"/>
      <c r="L206" s="43"/>
      <c r="M206" s="235"/>
      <c r="N206" s="236"/>
      <c r="O206" s="90"/>
      <c r="P206" s="90"/>
      <c r="Q206" s="90"/>
      <c r="R206" s="90"/>
      <c r="S206" s="90"/>
      <c r="T206" s="91"/>
      <c r="U206" s="37"/>
      <c r="V206" s="37"/>
      <c r="W206" s="37"/>
      <c r="X206" s="37"/>
      <c r="Y206" s="37"/>
      <c r="Z206" s="37"/>
      <c r="AA206" s="37"/>
      <c r="AB206" s="37"/>
      <c r="AC206" s="37"/>
      <c r="AD206" s="37"/>
      <c r="AE206" s="37"/>
      <c r="AT206" s="16" t="s">
        <v>157</v>
      </c>
      <c r="AU206" s="16" t="s">
        <v>91</v>
      </c>
    </row>
    <row r="207" s="13" customFormat="1">
      <c r="A207" s="13"/>
      <c r="B207" s="239"/>
      <c r="C207" s="240"/>
      <c r="D207" s="232" t="s">
        <v>138</v>
      </c>
      <c r="E207" s="241" t="s">
        <v>1</v>
      </c>
      <c r="F207" s="242" t="s">
        <v>89</v>
      </c>
      <c r="G207" s="240"/>
      <c r="H207" s="243">
        <v>1</v>
      </c>
      <c r="I207" s="244"/>
      <c r="J207" s="240"/>
      <c r="K207" s="240"/>
      <c r="L207" s="245"/>
      <c r="M207" s="273"/>
      <c r="N207" s="274"/>
      <c r="O207" s="274"/>
      <c r="P207" s="274"/>
      <c r="Q207" s="274"/>
      <c r="R207" s="274"/>
      <c r="S207" s="274"/>
      <c r="T207" s="275"/>
      <c r="U207" s="13"/>
      <c r="V207" s="13"/>
      <c r="W207" s="13"/>
      <c r="X207" s="13"/>
      <c r="Y207" s="13"/>
      <c r="Z207" s="13"/>
      <c r="AA207" s="13"/>
      <c r="AB207" s="13"/>
      <c r="AC207" s="13"/>
      <c r="AD207" s="13"/>
      <c r="AE207" s="13"/>
      <c r="AT207" s="249" t="s">
        <v>138</v>
      </c>
      <c r="AU207" s="249" t="s">
        <v>91</v>
      </c>
      <c r="AV207" s="13" t="s">
        <v>91</v>
      </c>
      <c r="AW207" s="13" t="s">
        <v>36</v>
      </c>
      <c r="AX207" s="13" t="s">
        <v>89</v>
      </c>
      <c r="AY207" s="249" t="s">
        <v>126</v>
      </c>
    </row>
    <row r="208" s="2" customFormat="1" ht="6.96" customHeight="1">
      <c r="A208" s="37"/>
      <c r="B208" s="65"/>
      <c r="C208" s="66"/>
      <c r="D208" s="66"/>
      <c r="E208" s="66"/>
      <c r="F208" s="66"/>
      <c r="G208" s="66"/>
      <c r="H208" s="66"/>
      <c r="I208" s="66"/>
      <c r="J208" s="66"/>
      <c r="K208" s="66"/>
      <c r="L208" s="43"/>
      <c r="M208" s="37"/>
      <c r="O208" s="37"/>
      <c r="P208" s="37"/>
      <c r="Q208" s="37"/>
      <c r="R208" s="37"/>
      <c r="S208" s="37"/>
      <c r="T208" s="37"/>
      <c r="U208" s="37"/>
      <c r="V208" s="37"/>
      <c r="W208" s="37"/>
      <c r="X208" s="37"/>
      <c r="Y208" s="37"/>
      <c r="Z208" s="37"/>
      <c r="AA208" s="37"/>
      <c r="AB208" s="37"/>
      <c r="AC208" s="37"/>
      <c r="AD208" s="37"/>
      <c r="AE208" s="37"/>
    </row>
  </sheetData>
  <sheetProtection sheet="1" autoFilter="0" formatColumns="0" formatRows="0" objects="1" scenarios="1" spinCount="100000" saltValue="y2Yjrm8Ee8IOO2cVsn/ZN5HqD8LsWzLrd1zGfnQCgC4Fr7VOoEwhcjrz29gF2zZkfbYp8H5PEuVAPqUIbj8ajw==" hashValue="w5GnQU1vuhctWVBsMZ2NPk1MTW6KAOcCpVkw+Ak3INcEIcPItJoSPUhDev1SzTrIReQ67+BieElumtL9RyGYcA==" algorithmName="SHA-512" password="CC35"/>
  <autoFilter ref="C121:K207"/>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EKOMONITOR\tomas.mladek</dc:creator>
  <cp:lastModifiedBy>EKOMONITOR\tomas.mladek</cp:lastModifiedBy>
  <dcterms:created xsi:type="dcterms:W3CDTF">2025-04-04T10:10:32Z</dcterms:created>
  <dcterms:modified xsi:type="dcterms:W3CDTF">2025-04-04T10:10:35Z</dcterms:modified>
</cp:coreProperties>
</file>