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ima\Downloads\"/>
    </mc:Choice>
  </mc:AlternateContent>
  <bookViews>
    <workbookView xWindow="0" yWindow="0" windowWidth="0" windowHeight="0"/>
  </bookViews>
  <sheets>
    <sheet name="Rekapitulace stavby" sheetId="1" r:id="rId1"/>
    <sheet name="SO 201 - Oprava mostu NB-...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 201 - Oprava mostu NB-...'!$C$127:$K$476</definedName>
    <definedName name="_xlnm.Print_Area" localSheetId="1">'SO 201 - Oprava mostu NB-...'!$C$4:$J$76,'SO 201 - Oprava mostu NB-...'!$C$82:$J$109,'SO 201 - Oprava mostu NB-...'!$C$115:$J$476</definedName>
    <definedName name="_xlnm.Print_Titles" localSheetId="1">'SO 201 - Oprava mostu NB-...'!$127:$127</definedName>
    <definedName name="_xlnm.Print_Area" localSheetId="2">'Seznam figur'!$C$4:$G$88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7"/>
  <c r="J36"/>
  <c i="1" r="AY95"/>
  <c i="2" r="J35"/>
  <c i="1" r="AX95"/>
  <c i="2"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8"/>
  <c r="BH468"/>
  <c r="BG468"/>
  <c r="BF468"/>
  <c r="T468"/>
  <c r="R468"/>
  <c r="P468"/>
  <c r="BI467"/>
  <c r="BH467"/>
  <c r="BG467"/>
  <c r="BF467"/>
  <c r="T467"/>
  <c r="R467"/>
  <c r="P467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1"/>
  <c r="BH461"/>
  <c r="BG461"/>
  <c r="BF461"/>
  <c r="T461"/>
  <c r="R461"/>
  <c r="P461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2"/>
  <c r="BH452"/>
  <c r="BG452"/>
  <c r="BF452"/>
  <c r="T452"/>
  <c r="R452"/>
  <c r="P452"/>
  <c r="BI449"/>
  <c r="BH449"/>
  <c r="BG449"/>
  <c r="BF449"/>
  <c r="T449"/>
  <c r="R449"/>
  <c r="P449"/>
  <c r="BI446"/>
  <c r="BH446"/>
  <c r="BG446"/>
  <c r="BF446"/>
  <c r="T446"/>
  <c r="R446"/>
  <c r="P446"/>
  <c r="BI444"/>
  <c r="BH444"/>
  <c r="BG444"/>
  <c r="BF444"/>
  <c r="T444"/>
  <c r="R444"/>
  <c r="P444"/>
  <c r="BI441"/>
  <c r="BH441"/>
  <c r="BG441"/>
  <c r="BF441"/>
  <c r="T441"/>
  <c r="R441"/>
  <c r="P441"/>
  <c r="BI439"/>
  <c r="BH439"/>
  <c r="BG439"/>
  <c r="BF439"/>
  <c r="T439"/>
  <c r="R439"/>
  <c r="P439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T422"/>
  <c r="R423"/>
  <c r="R422"/>
  <c r="P423"/>
  <c r="P422"/>
  <c r="BI420"/>
  <c r="BH420"/>
  <c r="BG420"/>
  <c r="BF420"/>
  <c r="T420"/>
  <c r="R420"/>
  <c r="P420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2"/>
  <c r="BH402"/>
  <c r="BG402"/>
  <c r="BF402"/>
  <c r="T402"/>
  <c r="R402"/>
  <c r="P402"/>
  <c r="BI399"/>
  <c r="BH399"/>
  <c r="BG399"/>
  <c r="BF399"/>
  <c r="T399"/>
  <c r="R399"/>
  <c r="P399"/>
  <c r="BI397"/>
  <c r="BH397"/>
  <c r="BG397"/>
  <c r="BF397"/>
  <c r="T397"/>
  <c r="R397"/>
  <c r="P397"/>
  <c r="BI394"/>
  <c r="BH394"/>
  <c r="BG394"/>
  <c r="BF394"/>
  <c r="T394"/>
  <c r="R394"/>
  <c r="P394"/>
  <c r="BI393"/>
  <c r="BH393"/>
  <c r="BG393"/>
  <c r="BF393"/>
  <c r="T393"/>
  <c r="R393"/>
  <c r="P393"/>
  <c r="BI391"/>
  <c r="BH391"/>
  <c r="BG391"/>
  <c r="BF391"/>
  <c r="T391"/>
  <c r="R391"/>
  <c r="P391"/>
  <c r="BI388"/>
  <c r="BH388"/>
  <c r="BG388"/>
  <c r="BF388"/>
  <c r="T388"/>
  <c r="R388"/>
  <c r="P388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70"/>
  <c r="BH370"/>
  <c r="BG370"/>
  <c r="BF370"/>
  <c r="T370"/>
  <c r="R370"/>
  <c r="P370"/>
  <c r="BI368"/>
  <c r="BH368"/>
  <c r="BG368"/>
  <c r="BF368"/>
  <c r="T368"/>
  <c r="R368"/>
  <c r="P368"/>
  <c r="BI365"/>
  <c r="BH365"/>
  <c r="BG365"/>
  <c r="BF365"/>
  <c r="T365"/>
  <c r="R365"/>
  <c r="P365"/>
  <c r="BI364"/>
  <c r="BH364"/>
  <c r="BG364"/>
  <c r="BF364"/>
  <c r="T364"/>
  <c r="R364"/>
  <c r="P364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5"/>
  <c r="BH355"/>
  <c r="BG355"/>
  <c r="BF355"/>
  <c r="T355"/>
  <c r="R355"/>
  <c r="P355"/>
  <c r="BI354"/>
  <c r="BH354"/>
  <c r="BG354"/>
  <c r="BF354"/>
  <c r="T354"/>
  <c r="R354"/>
  <c r="P354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T311"/>
  <c r="R312"/>
  <c r="R311"/>
  <c r="P312"/>
  <c r="P311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69"/>
  <c r="BH269"/>
  <c r="BG269"/>
  <c r="BF269"/>
  <c r="T269"/>
  <c r="R269"/>
  <c r="P269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122"/>
  <c r="E7"/>
  <c r="E85"/>
  <c i="1" r="L90"/>
  <c r="AM90"/>
  <c r="AM89"/>
  <c r="L89"/>
  <c r="AM87"/>
  <c r="L87"/>
  <c r="L85"/>
  <c r="L84"/>
  <c i="2" r="BK475"/>
  <c r="BK464"/>
  <c r="BK420"/>
  <c r="J402"/>
  <c r="BK340"/>
  <c r="J304"/>
  <c r="BK276"/>
  <c r="BK225"/>
  <c r="BK152"/>
  <c r="BK468"/>
  <c r="J458"/>
  <c r="J439"/>
  <c r="BK423"/>
  <c r="J393"/>
  <c r="J333"/>
  <c r="BK293"/>
  <c r="BK258"/>
  <c r="J246"/>
  <c r="J219"/>
  <c r="BK183"/>
  <c r="J468"/>
  <c r="J436"/>
  <c r="BK415"/>
  <c r="BK364"/>
  <c r="J335"/>
  <c r="J312"/>
  <c r="J275"/>
  <c r="J215"/>
  <c r="J178"/>
  <c r="J136"/>
  <c r="BK458"/>
  <c r="BK397"/>
  <c r="BK354"/>
  <c r="BK330"/>
  <c r="J299"/>
  <c r="J228"/>
  <c r="BK205"/>
  <c r="BK156"/>
  <c r="BK405"/>
  <c r="BK371"/>
  <c r="J253"/>
  <c r="J207"/>
  <c r="BK185"/>
  <c r="J134"/>
  <c r="BK394"/>
  <c r="J357"/>
  <c r="J308"/>
  <c r="BK286"/>
  <c r="BK192"/>
  <c r="J151"/>
  <c r="BK469"/>
  <c r="BK374"/>
  <c r="BK325"/>
  <c r="J269"/>
  <c r="BK219"/>
  <c r="J203"/>
  <c r="BK162"/>
  <c r="BK393"/>
  <c r="J364"/>
  <c r="BK347"/>
  <c r="J256"/>
  <c r="BK228"/>
  <c r="J197"/>
  <c r="BK155"/>
  <c r="J467"/>
  <c r="J461"/>
  <c r="J441"/>
  <c r="J405"/>
  <c r="BK349"/>
  <c r="J315"/>
  <c r="BK261"/>
  <c r="J217"/>
  <c r="BK174"/>
  <c r="BK471"/>
  <c r="J452"/>
  <c r="J429"/>
  <c r="BK410"/>
  <c r="J362"/>
  <c r="J317"/>
  <c r="J261"/>
  <c r="J241"/>
  <c r="J176"/>
  <c r="J473"/>
  <c r="J449"/>
  <c r="BK404"/>
  <c r="BK359"/>
  <c r="BK323"/>
  <c r="J293"/>
  <c r="J238"/>
  <c r="J162"/>
  <c i="1" r="AS94"/>
  <c i="2" r="BK449"/>
  <c r="BK429"/>
  <c r="BK360"/>
  <c r="BK343"/>
  <c r="J280"/>
  <c r="J225"/>
  <c r="BK180"/>
  <c r="BK151"/>
  <c r="BK402"/>
  <c r="BK365"/>
  <c r="J250"/>
  <c r="J198"/>
  <c r="BK165"/>
  <c r="BK406"/>
  <c r="J371"/>
  <c r="BK333"/>
  <c r="BK295"/>
  <c r="J195"/>
  <c r="BK145"/>
  <c r="J388"/>
  <c r="J354"/>
  <c r="J297"/>
  <c r="BK223"/>
  <c r="BK195"/>
  <c r="J155"/>
  <c r="J397"/>
  <c r="BK357"/>
  <c r="J323"/>
  <c r="BK267"/>
  <c r="BK244"/>
  <c r="J205"/>
  <c r="BK159"/>
  <c r="BK137"/>
  <c r="BK473"/>
  <c r="BK446"/>
  <c r="J412"/>
  <c r="BK345"/>
  <c r="BK264"/>
  <c r="BK203"/>
  <c r="BK142"/>
  <c r="BK461"/>
  <c r="BK441"/>
  <c r="J418"/>
  <c r="BK391"/>
  <c r="J330"/>
  <c r="BK280"/>
  <c r="BK256"/>
  <c r="BK221"/>
  <c r="BK197"/>
  <c r="J475"/>
  <c r="BK460"/>
  <c r="J420"/>
  <c r="BK351"/>
  <c r="BK332"/>
  <c r="J295"/>
  <c r="BK247"/>
  <c r="J200"/>
  <c r="J152"/>
  <c r="BK452"/>
  <c r="J383"/>
  <c r="J349"/>
  <c r="J328"/>
  <c r="BK288"/>
  <c r="BK254"/>
  <c r="BK187"/>
  <c r="J159"/>
  <c r="BK408"/>
  <c r="BK383"/>
  <c r="J288"/>
  <c r="BK238"/>
  <c r="BK189"/>
  <c r="BK161"/>
  <c r="BK380"/>
  <c r="J351"/>
  <c r="BK299"/>
  <c r="BK217"/>
  <c r="J189"/>
  <c r="BK131"/>
  <c r="J391"/>
  <c r="J340"/>
  <c r="BK289"/>
  <c r="BK246"/>
  <c r="J183"/>
  <c r="J145"/>
  <c r="J361"/>
  <c r="BK275"/>
  <c r="J254"/>
  <c r="BK210"/>
  <c r="J165"/>
  <c r="BK465"/>
  <c r="BK444"/>
  <c r="J408"/>
  <c r="BK370"/>
  <c r="BK328"/>
  <c r="BK301"/>
  <c r="J235"/>
  <c r="J187"/>
  <c r="BK467"/>
  <c r="J456"/>
  <c r="BK434"/>
  <c r="J426"/>
  <c r="J404"/>
  <c r="BK361"/>
  <c r="BK312"/>
  <c r="J273"/>
  <c r="BK250"/>
  <c r="BK207"/>
  <c r="J137"/>
  <c r="J465"/>
  <c r="BK439"/>
  <c r="BK426"/>
  <c r="J368"/>
  <c r="J337"/>
  <c r="J320"/>
  <c r="J289"/>
  <c r="BK282"/>
  <c r="BK234"/>
  <c r="J185"/>
  <c r="J139"/>
  <c r="J463"/>
  <c r="J446"/>
  <c r="J423"/>
  <c r="BK358"/>
  <c r="BK337"/>
  <c r="BK306"/>
  <c r="J264"/>
  <c r="J223"/>
  <c r="J174"/>
  <c r="J142"/>
  <c r="J399"/>
  <c r="BK362"/>
  <c r="J276"/>
  <c r="J221"/>
  <c r="J171"/>
  <c r="BK412"/>
  <c r="J377"/>
  <c r="J365"/>
  <c r="J325"/>
  <c r="BK297"/>
  <c r="BK235"/>
  <c r="BK158"/>
  <c r="BK399"/>
  <c r="J355"/>
  <c r="BK315"/>
  <c r="J286"/>
  <c r="J258"/>
  <c r="J210"/>
  <c r="BK176"/>
  <c r="BK136"/>
  <c r="J370"/>
  <c r="BK355"/>
  <c r="BK278"/>
  <c r="BK269"/>
  <c r="BK215"/>
  <c r="J180"/>
  <c r="BK148"/>
  <c r="BK134"/>
  <c r="J469"/>
  <c r="J460"/>
  <c r="J432"/>
  <c r="J406"/>
  <c r="J358"/>
  <c r="BK320"/>
  <c r="BK285"/>
  <c r="J234"/>
  <c r="BK168"/>
  <c r="BK463"/>
  <c r="J444"/>
  <c r="BK432"/>
  <c r="J415"/>
  <c r="J374"/>
  <c r="BK335"/>
  <c r="BK304"/>
  <c r="J267"/>
  <c r="J247"/>
  <c r="BK198"/>
  <c r="BK171"/>
  <c r="J464"/>
  <c r="J434"/>
  <c r="BK388"/>
  <c r="J343"/>
  <c r="BK308"/>
  <c r="J285"/>
  <c r="BK241"/>
  <c r="BK213"/>
  <c r="J158"/>
  <c r="J131"/>
  <c r="BK456"/>
  <c r="BK436"/>
  <c r="BK377"/>
  <c r="J347"/>
  <c r="BK317"/>
  <c r="J278"/>
  <c r="J213"/>
  <c r="J161"/>
  <c r="J410"/>
  <c r="J394"/>
  <c r="J360"/>
  <c r="J244"/>
  <c r="J192"/>
  <c r="BK418"/>
  <c r="J386"/>
  <c r="BK368"/>
  <c r="J345"/>
  <c r="J306"/>
  <c r="BK253"/>
  <c r="J168"/>
  <c r="J471"/>
  <c r="J380"/>
  <c r="J301"/>
  <c r="J282"/>
  <c r="BK231"/>
  <c r="BK178"/>
  <c r="J148"/>
  <c r="BK386"/>
  <c r="J359"/>
  <c r="J332"/>
  <c r="BK273"/>
  <c r="J231"/>
  <c r="BK200"/>
  <c r="J156"/>
  <c r="BK139"/>
  <c l="1" r="R130"/>
  <c r="P218"/>
  <c r="BK292"/>
  <c r="J292"/>
  <c r="J102"/>
  <c r="T218"/>
  <c r="P292"/>
  <c r="BK206"/>
  <c r="J206"/>
  <c r="J99"/>
  <c r="R206"/>
  <c r="BK272"/>
  <c r="J272"/>
  <c r="J101"/>
  <c r="T292"/>
  <c r="P425"/>
  <c r="P424"/>
  <c r="BK455"/>
  <c r="J455"/>
  <c r="J108"/>
  <c r="T130"/>
  <c r="R218"/>
  <c r="R272"/>
  <c r="T425"/>
  <c r="T424"/>
  <c r="R455"/>
  <c r="R454"/>
  <c r="P130"/>
  <c r="P129"/>
  <c r="P128"/>
  <c i="1" r="AU95"/>
  <c i="2" r="P206"/>
  <c r="T206"/>
  <c r="P272"/>
  <c r="R292"/>
  <c r="R425"/>
  <c r="R424"/>
  <c r="T455"/>
  <c r="T454"/>
  <c r="BK130"/>
  <c r="J130"/>
  <c r="J98"/>
  <c r="BK218"/>
  <c r="J218"/>
  <c r="J100"/>
  <c r="T272"/>
  <c r="BK425"/>
  <c r="J425"/>
  <c r="J106"/>
  <c r="P455"/>
  <c r="P454"/>
  <c r="BK422"/>
  <c r="J422"/>
  <c r="J104"/>
  <c r="BK311"/>
  <c r="J311"/>
  <c r="J103"/>
  <c r="BE168"/>
  <c r="BE171"/>
  <c r="BE176"/>
  <c r="BE217"/>
  <c r="BE219"/>
  <c r="BE258"/>
  <c r="BE282"/>
  <c r="BE289"/>
  <c r="BE317"/>
  <c r="BE337"/>
  <c r="BE340"/>
  <c r="BE343"/>
  <c r="BE365"/>
  <c r="BE374"/>
  <c r="BE380"/>
  <c r="J89"/>
  <c r="E118"/>
  <c r="BE174"/>
  <c r="BE187"/>
  <c r="BE253"/>
  <c r="BE293"/>
  <c r="BE320"/>
  <c r="BE323"/>
  <c r="BE330"/>
  <c r="BE335"/>
  <c r="BE345"/>
  <c r="BE349"/>
  <c r="BE370"/>
  <c r="BE394"/>
  <c r="BE404"/>
  <c r="BE405"/>
  <c r="BE410"/>
  <c r="BE468"/>
  <c r="BE152"/>
  <c r="BE155"/>
  <c r="BE159"/>
  <c r="BE178"/>
  <c r="BE225"/>
  <c r="BE231"/>
  <c r="BE269"/>
  <c r="BE275"/>
  <c r="BE301"/>
  <c r="BE312"/>
  <c r="BE347"/>
  <c r="BE362"/>
  <c r="BE397"/>
  <c r="BE139"/>
  <c r="BE180"/>
  <c r="BE203"/>
  <c r="BE215"/>
  <c r="BE223"/>
  <c r="BE246"/>
  <c r="BE256"/>
  <c r="BE261"/>
  <c r="BE264"/>
  <c r="BE278"/>
  <c r="BE285"/>
  <c r="BE304"/>
  <c r="BE308"/>
  <c r="BE325"/>
  <c r="BE357"/>
  <c r="BE358"/>
  <c r="BE391"/>
  <c r="BE137"/>
  <c r="BE145"/>
  <c r="BE185"/>
  <c r="BE197"/>
  <c r="BE221"/>
  <c r="BE234"/>
  <c r="BE235"/>
  <c r="BE238"/>
  <c r="BE241"/>
  <c r="BE247"/>
  <c r="BE267"/>
  <c r="BE273"/>
  <c r="BE315"/>
  <c r="BE361"/>
  <c r="BE364"/>
  <c r="BE418"/>
  <c r="BE426"/>
  <c r="BE432"/>
  <c r="BE439"/>
  <c r="BE460"/>
  <c r="BE461"/>
  <c r="BE465"/>
  <c r="BE142"/>
  <c r="BE210"/>
  <c r="BE250"/>
  <c r="BE276"/>
  <c r="BE280"/>
  <c r="BE371"/>
  <c r="BE377"/>
  <c r="BE383"/>
  <c r="BE402"/>
  <c r="BE412"/>
  <c r="BE436"/>
  <c r="BE441"/>
  <c r="BE444"/>
  <c r="BE452"/>
  <c r="BE456"/>
  <c r="BE463"/>
  <c r="BE467"/>
  <c r="BE475"/>
  <c r="F92"/>
  <c r="BE131"/>
  <c r="BE134"/>
  <c r="BE151"/>
  <c r="BE161"/>
  <c r="BE162"/>
  <c r="BE189"/>
  <c r="BE195"/>
  <c r="BE200"/>
  <c r="BE205"/>
  <c r="BE228"/>
  <c r="BE295"/>
  <c r="BE328"/>
  <c r="BE351"/>
  <c r="BE354"/>
  <c r="BE359"/>
  <c r="BE388"/>
  <c r="BE399"/>
  <c r="BE406"/>
  <c r="BE408"/>
  <c r="BE420"/>
  <c r="BE446"/>
  <c r="BE471"/>
  <c r="BE136"/>
  <c r="BE148"/>
  <c r="BE156"/>
  <c r="BE158"/>
  <c r="BE165"/>
  <c r="BE183"/>
  <c r="BE192"/>
  <c r="BE198"/>
  <c r="BE207"/>
  <c r="BE213"/>
  <c r="BE244"/>
  <c r="BE254"/>
  <c r="BE286"/>
  <c r="BE288"/>
  <c r="BE297"/>
  <c r="BE299"/>
  <c r="BE306"/>
  <c r="BE332"/>
  <c r="BE333"/>
  <c r="BE355"/>
  <c r="BE360"/>
  <c r="BE368"/>
  <c r="BE386"/>
  <c r="BE393"/>
  <c r="BE415"/>
  <c r="BE423"/>
  <c r="BE429"/>
  <c r="BE434"/>
  <c r="BE449"/>
  <c r="BE458"/>
  <c r="BE464"/>
  <c r="BE469"/>
  <c r="BE473"/>
  <c r="F34"/>
  <c i="1" r="BA95"/>
  <c r="BA94"/>
  <c r="W30"/>
  <c i="2" r="F37"/>
  <c i="1" r="BD95"/>
  <c r="BD94"/>
  <c r="W33"/>
  <c i="2" r="F36"/>
  <c i="1" r="BC95"/>
  <c r="BC94"/>
  <c r="W32"/>
  <c i="2" r="J34"/>
  <c i="1" r="AW95"/>
  <c r="AU94"/>
  <c i="2" r="F35"/>
  <c i="1" r="BB95"/>
  <c r="BB94"/>
  <c r="AX94"/>
  <c i="2" l="1" r="T129"/>
  <c r="T128"/>
  <c r="R129"/>
  <c r="R128"/>
  <c r="BK129"/>
  <c r="J129"/>
  <c r="J97"/>
  <c r="BK424"/>
  <c r="J424"/>
  <c r="J105"/>
  <c r="BK454"/>
  <c r="J454"/>
  <c r="J107"/>
  <c i="1" r="W31"/>
  <c r="AY94"/>
  <c r="AW94"/>
  <c r="AK30"/>
  <c i="2" r="J33"/>
  <c i="1" r="AV95"/>
  <c r="AT95"/>
  <c i="2" r="F33"/>
  <c i="1" r="AZ95"/>
  <c r="AZ94"/>
  <c r="AV94"/>
  <c r="AK29"/>
  <c i="2" l="1" r="BK128"/>
  <c r="J128"/>
  <c r="J30"/>
  <c i="1" r="AG95"/>
  <c r="AG94"/>
  <c r="AK26"/>
  <c r="AK35"/>
  <c r="AT94"/>
  <c r="AN94"/>
  <c r="W29"/>
  <c i="2" l="1" r="J39"/>
  <c r="J96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<sst xmlns="http://schemas.openxmlformats.org/spreadsheetml/2006/main">
  <si>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</si>
  <si>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</si>
  <si>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</si>
  <si>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</si>
  <si>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</si>
  <si>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{8f762032-5fbb-45cc-a0bb-0326d81a596a}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</si>
  <si>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</si>
  <si>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</si>
  <si>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</si>
  <si>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</si>
  <si>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</si>
  <si>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</si>
  <si>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</si>
  <si>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</si>
  <si>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ST-2024-NB11-15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</si>
  <si>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</si>
  <si>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</si>
  <si>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mostu NB-15 přes Velké Valy, tl. Tyršova, Nymburk</t>
  </si>
  <si>
    <t>0,1</t>
  </si>
  <si>
    <t>KSO:</t>
  </si>
  <si>
    <t>CC-CZ:</t>
  </si>
  <si>
    <t>1</t>
  </si>
  <si>
    <t>Místo:</t>
  </si>
  <si>
    <t>Nymburk</t>
  </si>
  <si>
    <t>Datum:</t>
  </si>
  <si>
    <t>7. 10. 2024</t>
  </si>
  <si>
    <t>10</t>
  </si>
  <si>
    <t>100</t>
  </si>
  <si>
    <t>Zadavatel:</t>
  </si>
  <si>
    <t>IČ:</t>
  </si>
  <si>
    <t>Město Nymburk</t>
  </si>
  <si>
    <t>DIČ:</t>
  </si>
  <si>
    <t>Uchazeč:</t>
  </si>
  <si>
    <t>Vyplň údaj</t>
  </si>
  <si>
    <t>Projektant:</t>
  </si>
  <si>
    <t>Statik CL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</si>
  <si>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</si>
  <si>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</si>
  <si>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</si>
  <si>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</si>
  <si>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</si>
  <si>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</si>
  <si>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</si>
  <si>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</si>
  <si>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</si>
  <si>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</si>
  <si>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</si>
  <si>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</si>
  <si>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</si>
  <si>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</si>
  <si>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</si>
  <si>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</si>
  <si>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</si>
  <si>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</si>
  <si>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</si>
  <si>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</si>
  <si>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</si>
  <si>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</si>
  <si>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</si>
  <si>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</si>
  <si>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</si>
  <si>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</si>
  <si>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</si>
  <si>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</si>
  <si>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</si>
  <si>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</si>
  <si>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</si>
  <si>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</si>
  <si>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</si>
  <si>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</si>
  <si>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</si>
  <si>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</si>
  <si>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</si>
  <si>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</si>
  <si>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</si>
  <si>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</si>
  <si>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</si>
  <si>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</si>
  <si>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</si>
  <si>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</si>
  <si>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</si>
  <si>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</si>
  <si>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</si>
  <si>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</si>
  <si>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</si>
  <si>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201</t>
  </si>
  <si>
    <t>Oprava mostu NB-15 přes Velké Valy, ul. Tyršova, Nymburk</t>
  </si>
  <si>
    <t>STA</t>
  </si>
  <si>
    <t>{ea0b2e3f-5da7-46dc-917e-d7e19c6ed0e2}</t>
  </si>
  <si>
    <t>2</t>
  </si>
  <si>
    <t>h</t>
  </si>
  <si>
    <t>hloubení za opěrami</t>
  </si>
  <si>
    <t>418,247</t>
  </si>
  <si>
    <t>k</t>
  </si>
  <si>
    <t>koryto</t>
  </si>
  <si>
    <t>207,058</t>
  </si>
  <si>
    <t>KRYCÍ LIST SOUPISU PRACÍ</t>
  </si>
  <si>
    <t>o</t>
  </si>
  <si>
    <t>Ornice</t>
  </si>
  <si>
    <t>146</t>
  </si>
  <si>
    <t>p</t>
  </si>
  <si>
    <t>podklad</t>
  </si>
  <si>
    <t>167</t>
  </si>
  <si>
    <t>sv</t>
  </si>
  <si>
    <t>svislé přesuny</t>
  </si>
  <si>
    <t>731,965</t>
  </si>
  <si>
    <t>svb</t>
  </si>
  <si>
    <t>svislá doprava suti</t>
  </si>
  <si>
    <t>495,125</t>
  </si>
  <si>
    <t>Objekt:</t>
  </si>
  <si>
    <t>žb</t>
  </si>
  <si>
    <t>bourání žb</t>
  </si>
  <si>
    <t>122,434</t>
  </si>
  <si>
    <t>SO 201 - Oprava mostu NB-15 přes Velké Valy, ul. Tyršova, Nymburk</t>
  </si>
  <si>
    <t>rýh</t>
  </si>
  <si>
    <t>rýha pro vodovd</t>
  </si>
  <si>
    <t>27,36</t>
  </si>
  <si>
    <t>fr1</t>
  </si>
  <si>
    <t>frézování chodníků</t>
  </si>
  <si>
    <t>113,84</t>
  </si>
  <si>
    <t>fr2</t>
  </si>
  <si>
    <t>frézování komunkace</t>
  </si>
  <si>
    <t>532,8</t>
  </si>
  <si>
    <t>obr</t>
  </si>
  <si>
    <t>obrubníky</t>
  </si>
  <si>
    <t>31</t>
  </si>
  <si>
    <t>ko</t>
  </si>
  <si>
    <t>kostky</t>
  </si>
  <si>
    <t>bg</t>
  </si>
  <si>
    <t>bourání gabionů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</si>
  <si>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</si>
  <si>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</si>
  <si>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</si>
  <si>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</si>
  <si>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</si>
  <si>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HSV -    Práce a dodávky HSV</t>
  </si>
  <si>
    <t xml:space="preserve">    1 -    Zemní práce</t>
  </si>
  <si>
    <t xml:space="preserve">    2 -    Zakládání</t>
  </si>
  <si>
    <t xml:space="preserve">    3 -    Svislé a kompletní konstrukce</t>
  </si>
  <si>
    <t xml:space="preserve">    4 -    Vodorovné konstrukce</t>
  </si>
  <si>
    <t xml:space="preserve">    5 -    Komunikace</t>
  </si>
  <si>
    <t xml:space="preserve">9 -    Ostatní konstrukce a práce-bourání</t>
  </si>
  <si>
    <t xml:space="preserve">    99 -    Přesun hmot</t>
  </si>
  <si>
    <t xml:space="preserve">PSV -    Práce a dodávky PSV</t>
  </si>
  <si>
    <t xml:space="preserve">    711 -    Izolace proti vodě, vlhkosti a plynům</t>
  </si>
  <si>
    <t xml:space="preserve">000 -    Nepojmenované práce</t>
  </si>
  <si>
    <t xml:space="preserve">    0 -    Ostatní opatření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</si>
  <si>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</si>
  <si>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</si>
  <si>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</si>
  <si>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</si>
  <si>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</si>
  <si>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</si>
  <si>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</si>
  <si>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</si>
  <si>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</si>
  <si>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</si>
  <si>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</si>
  <si>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</si>
  <si>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</si>
  <si>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</si>
  <si>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  Práce a dodávky HSV</t>
  </si>
  <si>
    <t>ROZPOCET</t>
  </si>
  <si>
    <t xml:space="preserve">   Zemní práce</t>
  </si>
  <si>
    <t>K</t>
  </si>
  <si>
    <t>115001106</t>
  </si>
  <si>
    <t>Převedení vody potrubím DN přes 600 do 900</t>
  </si>
  <si>
    <t>m</t>
  </si>
  <si>
    <t>4</t>
  </si>
  <si>
    <t>-1414554375</t>
  </si>
  <si>
    <t>P</t>
  </si>
  <si>
    <t>Poznámka k položce:_x000d_
2 x DN800</t>
  </si>
  <si>
    <t>VV</t>
  </si>
  <si>
    <t>(16,36+7,61+8,97+2+2)*2</t>
  </si>
  <si>
    <t>115101201</t>
  </si>
  <si>
    <t>Čerpání vody na dopravní výšku do 10 m průměrný přítok do 500 l/min</t>
  </si>
  <si>
    <t>hod</t>
  </si>
  <si>
    <t>1576845238</t>
  </si>
  <si>
    <t>10*15*2</t>
  </si>
  <si>
    <t>3</t>
  </si>
  <si>
    <t>115101301</t>
  </si>
  <si>
    <t>Pohotovost čerpací soupravy pro dopravní výšku do 10 m přítok do 500 l/min</t>
  </si>
  <si>
    <t>den</t>
  </si>
  <si>
    <t>-2036660236</t>
  </si>
  <si>
    <t>121151103</t>
  </si>
  <si>
    <t>Sejmutí ornice plochy do 100 m2 tl vrstvy do 200 mm strojně</t>
  </si>
  <si>
    <t>m2</t>
  </si>
  <si>
    <t>-1379375883</t>
  </si>
  <si>
    <t>15*5+11*3+10*3+4*2</t>
  </si>
  <si>
    <t>5</t>
  </si>
  <si>
    <t>129153101</t>
  </si>
  <si>
    <t>Čištění otevřených koryt vodotečí šíře dna do 5 m hl do 2,5 m v hornině třídy těžitelnosti I skupiny 1 a 2 strojně</t>
  </si>
  <si>
    <t>m3</t>
  </si>
  <si>
    <t>529089463</t>
  </si>
  <si>
    <t>Poznámka k položce:_x000d_
vč. výkopů pro rovnaninu, prahy a přídlažbu</t>
  </si>
  <si>
    <t>358*0,2+(285,6+31,326+8,8*0,6*2+9*0,62*2)*0,4</t>
  </si>
  <si>
    <t>6</t>
  </si>
  <si>
    <t>132112131</t>
  </si>
  <si>
    <t>Hloubení nezapažených rýh šířky do 800 mm v soudržných horninách třídy těžitelnosti I skupiny 1 a 2 ručně</t>
  </si>
  <si>
    <t>-1871172290</t>
  </si>
  <si>
    <t>Poznámka k položce:_x000d_
Výkop rýhy pro vodovod</t>
  </si>
  <si>
    <t>0,6*2,4*(10+4+5)</t>
  </si>
  <si>
    <t>7</t>
  </si>
  <si>
    <t>151101901</t>
  </si>
  <si>
    <t>Zřízení příložného pažení stěn s ponecháním pažin ve výkopu hl do 4 m</t>
  </si>
  <si>
    <t>-1601485239</t>
  </si>
  <si>
    <t>Poznámka k položce:_x000d_
Pojistné pažení na rohu plotu u č.p. 167</t>
  </si>
  <si>
    <t>3*2</t>
  </si>
  <si>
    <t>8</t>
  </si>
  <si>
    <t>153191121</t>
  </si>
  <si>
    <t>Zřízení těsnění hradicích stěn ze zhutněné sypaniny</t>
  </si>
  <si>
    <t>350792764</t>
  </si>
  <si>
    <t>Poznámka k položce:_x000d_
Pro převedení vody</t>
  </si>
  <si>
    <t>9*1*1*2</t>
  </si>
  <si>
    <t>9</t>
  </si>
  <si>
    <t>153191131</t>
  </si>
  <si>
    <t>Odstranění těsnění hradicích stěn ze zhutněné sypaniny</t>
  </si>
  <si>
    <t>2145376721</t>
  </si>
  <si>
    <t>153811112</t>
  </si>
  <si>
    <t>Osazení kotvy tyčové dl přes 5 m D přes 28 do 32 mm</t>
  </si>
  <si>
    <t>210978706</t>
  </si>
  <si>
    <t xml:space="preserve">Poznámka k položce:_x000d_
Zajištění záporového pažení kotvami (u objektu i u šikmého křídla)_x000d_
</t>
  </si>
  <si>
    <t>6*6</t>
  </si>
  <si>
    <t>11</t>
  </si>
  <si>
    <t>153811211</t>
  </si>
  <si>
    <t>Napnutí kotev tyčových únosnost kotvy do 0,45 MN</t>
  </si>
  <si>
    <t>kus</t>
  </si>
  <si>
    <t>-1633887346</t>
  </si>
  <si>
    <t>12</t>
  </si>
  <si>
    <t>224111114</t>
  </si>
  <si>
    <t>Vrty maloprofilové D do 56 mm úklon do 45° hl 0 až 25 m hornina III a IV</t>
  </si>
  <si>
    <t>-1919119528</t>
  </si>
  <si>
    <t>4*6+2*6</t>
  </si>
  <si>
    <t>13</t>
  </si>
  <si>
    <t>M</t>
  </si>
  <si>
    <t>13021403</t>
  </si>
  <si>
    <t>tyč kotevní celozávitová CKT D 32mm ST 500 S</t>
  </si>
  <si>
    <t>-860420268</t>
  </si>
  <si>
    <t>14</t>
  </si>
  <si>
    <t>151712111</t>
  </si>
  <si>
    <t>Převázka ocelová zdvojená pro kotvení záporového pažení</t>
  </si>
  <si>
    <t>614807137</t>
  </si>
  <si>
    <t>2+2+3</t>
  </si>
  <si>
    <t>151712121</t>
  </si>
  <si>
    <t>Odstranění ocelové převázky zdvojené pro kotvení záporového pažení</t>
  </si>
  <si>
    <t>1772367271</t>
  </si>
  <si>
    <t>16</t>
  </si>
  <si>
    <t>226211112</t>
  </si>
  <si>
    <t>Vrty velkoprofilové svislé zapažené D do 450 mm hl do 5 m hor. II</t>
  </si>
  <si>
    <t>553592849</t>
  </si>
  <si>
    <t>Poznámka k položce:_x000d_
Vrty pro zápory u objektu a podél šikmého křídla</t>
  </si>
  <si>
    <t>4*3+3*6+5*6</t>
  </si>
  <si>
    <t>17</t>
  </si>
  <si>
    <t>151711111</t>
  </si>
  <si>
    <t>Osazení zápor ocelových dl do 8 m</t>
  </si>
  <si>
    <t>475549859</t>
  </si>
  <si>
    <t>Poznámka k položce:_x000d_
Zápory pažení</t>
  </si>
  <si>
    <t>3*6+4*5+5*6</t>
  </si>
  <si>
    <t>18</t>
  </si>
  <si>
    <t>153111114</t>
  </si>
  <si>
    <t>Příčné řezání ocelových zaberaněných štětovnic z terénu</t>
  </si>
  <si>
    <t>-1152504023</t>
  </si>
  <si>
    <t>Poznámka k položce:_x000d_
Odřezání zápor</t>
  </si>
  <si>
    <t>4+3+5</t>
  </si>
  <si>
    <t>19</t>
  </si>
  <si>
    <t>13010976</t>
  </si>
  <si>
    <t>ocel profilová jakost S235JR (11 375) průřez HEB 160</t>
  </si>
  <si>
    <t>t</t>
  </si>
  <si>
    <t>-1783513877</t>
  </si>
  <si>
    <t>Poznámka k položce:_x000d_
Hmotnost: 43,70 kg/m</t>
  </si>
  <si>
    <t>(38+30)*43,7*1,05/1000</t>
  </si>
  <si>
    <t>20</t>
  </si>
  <si>
    <t>151721112</t>
  </si>
  <si>
    <t>Zřízení pažení do ocelových zápor hl výkopu do 10 m s jeho následným odstraněním</t>
  </si>
  <si>
    <t>-1562950109</t>
  </si>
  <si>
    <t>2,1*2+1,6*3+3,2*2</t>
  </si>
  <si>
    <t>113107163</t>
  </si>
  <si>
    <t>Odstranění podkladu z kameniva drceného tl 300 mm strojně pl přes 50 do 200 m2</t>
  </si>
  <si>
    <t>206012113</t>
  </si>
  <si>
    <t>(4+12,875+4)*8</t>
  </si>
  <si>
    <t>22</t>
  </si>
  <si>
    <t>131251105</t>
  </si>
  <si>
    <t>Hloubení jam nezapažených v hornině třídy těžitelnosti I skupiny 3 objemu do 1000 m3 strojně</t>
  </si>
  <si>
    <t>203200473</t>
  </si>
  <si>
    <t>(16*13+(1,545+2,41)*2,91+11*(0,65+0,65)+2*1,5*1,5+12,415*1,2+1,5*1*(1,545+2,41)+7,45*12)*1,2</t>
  </si>
  <si>
    <t>23</t>
  </si>
  <si>
    <t>161101102</t>
  </si>
  <si>
    <t>Svislé přemístění výkopku z horniny tř. 1 až 4 hl výkopu do 4 m</t>
  </si>
  <si>
    <t>1255509651</t>
  </si>
  <si>
    <t>h+o*0,2+k+p*0,3+rýh</t>
  </si>
  <si>
    <t>Součet</t>
  </si>
  <si>
    <t>24</t>
  </si>
  <si>
    <t>162751117</t>
  </si>
  <si>
    <t>Vodorovné přemístění přes 9 000 do 10000 m výkopku/sypaniny z horniny třídy těžitelnosti I skupiny 1 až 3</t>
  </si>
  <si>
    <t>-2049410407</t>
  </si>
  <si>
    <t>25</t>
  </si>
  <si>
    <t>162751119</t>
  </si>
  <si>
    <t>Příplatek k vodorovnému přemístění výkopku/sypaniny z horniny třídy těžitelnosti I skupiny 1 až 3 ZKD 1000 m přes 10000 m</t>
  </si>
  <si>
    <t>-323797876</t>
  </si>
  <si>
    <t>sv*10</t>
  </si>
  <si>
    <t>26</t>
  </si>
  <si>
    <t>167151111</t>
  </si>
  <si>
    <t>Nakládání výkopku z hornin třídy těžitelnosti I skupiny 1 až 3 přes 100 m3</t>
  </si>
  <si>
    <t>-1441398855</t>
  </si>
  <si>
    <t>27</t>
  </si>
  <si>
    <t>171201211</t>
  </si>
  <si>
    <t>Poplatek za uložení odpadu ze sypaniny na skládce (skládkovné)</t>
  </si>
  <si>
    <t>505866495</t>
  </si>
  <si>
    <t>sv*2</t>
  </si>
  <si>
    <t>28</t>
  </si>
  <si>
    <t>174151101</t>
  </si>
  <si>
    <t>Zásyp jam, šachet rýh nebo kolem objektů sypaninou se zhutněním</t>
  </si>
  <si>
    <t>-10340326</t>
  </si>
  <si>
    <t>Poznámka k položce:_x000d_
Zásyp za opěrami z nového materiálu vč. obsypu izolace ze štěrkopísku a rýh. Kompletní přechodová oblast dle PD.</t>
  </si>
  <si>
    <t>418,247+167*0,3+27,36</t>
  </si>
  <si>
    <t>29</t>
  </si>
  <si>
    <t>58344197</t>
  </si>
  <si>
    <t>štěrkodrť frakce 0/63</t>
  </si>
  <si>
    <t>1765196810</t>
  </si>
  <si>
    <t>495,707*2</t>
  </si>
  <si>
    <t>30</t>
  </si>
  <si>
    <t>180405111</t>
  </si>
  <si>
    <t>Založení trávníku ve vegetačních prefabrikátech výsevem semene v rovině a ve svahu do 1:5</t>
  </si>
  <si>
    <t>-64385320</t>
  </si>
  <si>
    <t>00572474</t>
  </si>
  <si>
    <t>osivo směs travní krajinná-svahová</t>
  </si>
  <si>
    <t>kg</t>
  </si>
  <si>
    <t>1092796105</t>
  </si>
  <si>
    <t>146*0,3</t>
  </si>
  <si>
    <t>32</t>
  </si>
  <si>
    <t>181152302</t>
  </si>
  <si>
    <t>Úprava pláně pro silnice a dálnice v zářezech se zhutněním</t>
  </si>
  <si>
    <t>249484494</t>
  </si>
  <si>
    <t>Poznámka k položce:_x000d_
Hutnění pláně pod vozovkou</t>
  </si>
  <si>
    <t>33</t>
  </si>
  <si>
    <t>18481823x</t>
  </si>
  <si>
    <t>Ochrana kmene průměru přes 1100 mm průměru kmene při výšce bednění do 2 m</t>
  </si>
  <si>
    <t>226025670</t>
  </si>
  <si>
    <t>Poznámka k položce:_x000d_
vč. prořezu stromů</t>
  </si>
  <si>
    <t>34</t>
  </si>
  <si>
    <t>938121111</t>
  </si>
  <si>
    <t>Odstranění náletových křovin, dřevin a travnatého porostu ve výškách v okolí říms a křídel</t>
  </si>
  <si>
    <t>2073530677</t>
  </si>
  <si>
    <t xml:space="preserve">   Zakládání</t>
  </si>
  <si>
    <t>35</t>
  </si>
  <si>
    <t>273313511</t>
  </si>
  <si>
    <t>Základové desky z betonu tř. C 12/15</t>
  </si>
  <si>
    <t>-809687905</t>
  </si>
  <si>
    <t>Poznámka k položce:_x000d_
Pod základy OZ koryta</t>
  </si>
  <si>
    <t>2*10*0,15</t>
  </si>
  <si>
    <t>36</t>
  </si>
  <si>
    <t>274321118</t>
  </si>
  <si>
    <t>Základové pasy, prahy, věnce a ostruhy mostních konstrukcí ze ŽB C 30/37</t>
  </si>
  <si>
    <t>-408233283</t>
  </si>
  <si>
    <t>Poznámka k položce:_x000d_
Základ zdi v korytě</t>
  </si>
  <si>
    <t>0,8*2*10</t>
  </si>
  <si>
    <t>37</t>
  </si>
  <si>
    <t>274361116</t>
  </si>
  <si>
    <t>Výztuž základových pásů, prahů, věnců a ostruh z betonářské oceli 10 505 - B500</t>
  </si>
  <si>
    <t>-1976246419</t>
  </si>
  <si>
    <t>16*200*1,05/1000</t>
  </si>
  <si>
    <t>38</t>
  </si>
  <si>
    <t>274354111</t>
  </si>
  <si>
    <t>Bednění základových pásů - zřízení</t>
  </si>
  <si>
    <t>1713030045</t>
  </si>
  <si>
    <t>0,8*10*2+0,8*2*2</t>
  </si>
  <si>
    <t>39</t>
  </si>
  <si>
    <t>274354211</t>
  </si>
  <si>
    <t>Bednění základových pásů - odstranění</t>
  </si>
  <si>
    <t>385531739</t>
  </si>
  <si>
    <t xml:space="preserve">   Svislé a kompletní konstrukce</t>
  </si>
  <si>
    <t>40</t>
  </si>
  <si>
    <t>212341111</t>
  </si>
  <si>
    <t>Obetonování drenážních trub mezerovitým betonem</t>
  </si>
  <si>
    <t>-2036412951</t>
  </si>
  <si>
    <t>0,5*30</t>
  </si>
  <si>
    <t>41</t>
  </si>
  <si>
    <t>212792312</t>
  </si>
  <si>
    <t>Odvodnění mostní opěry - drenážní plastové potrubí HDPE DN 150</t>
  </si>
  <si>
    <t>-362513167</t>
  </si>
  <si>
    <t>15*2</t>
  </si>
  <si>
    <t>42</t>
  </si>
  <si>
    <t>28610560</t>
  </si>
  <si>
    <t>trubka drenážní korugovaná sendvičová HD-PE SN 4 perforace 360° pro liniové stavby DN 150</t>
  </si>
  <si>
    <t>-481915737</t>
  </si>
  <si>
    <t>30*1,2</t>
  </si>
  <si>
    <t>43</t>
  </si>
  <si>
    <t>317171126</t>
  </si>
  <si>
    <t>Kotvení monolitického betonu římsy do mostovky kotvou do vývrtu</t>
  </si>
  <si>
    <t>1232675553</t>
  </si>
  <si>
    <t>Poznámka k položce:_x000d_
Vč. kotvy a vývrtu</t>
  </si>
  <si>
    <t>48</t>
  </si>
  <si>
    <t>44</t>
  </si>
  <si>
    <t>317321118</t>
  </si>
  <si>
    <t>Mostní římsy ze ŽB C 30/37</t>
  </si>
  <si>
    <t>-2093188359</t>
  </si>
  <si>
    <t>Poznámka k položce:_x000d_
Včetně úpravy striáží</t>
  </si>
  <si>
    <t>(0,7*0,25+0,55*0,25)*(12,415+14,695+1,545+2,41+15,6)</t>
  </si>
  <si>
    <t>45</t>
  </si>
  <si>
    <t>317353121</t>
  </si>
  <si>
    <t>Bednění mostních říms všech tvarů - zřízení</t>
  </si>
  <si>
    <t>-1845000213</t>
  </si>
  <si>
    <t>Poznámka k položce:_x000d_
Bednění ŽB prvků zábradlí a říms</t>
  </si>
  <si>
    <t>(0,5+0,17+0,5+0,17)*0,774*17+(0,97+0,97+0,17+0,17)*0,774*2+(0,16+0,16+0,3)*(12,415+14,695+1,545+2,41+15,6)+(0,25+0,7+0,25)*(46,665)</t>
  </si>
  <si>
    <t>46</t>
  </si>
  <si>
    <t>317353221</t>
  </si>
  <si>
    <t>Bednění mostních říms všech tvarů - odstranění</t>
  </si>
  <si>
    <t>-601174422</t>
  </si>
  <si>
    <t>47</t>
  </si>
  <si>
    <t>317361116</t>
  </si>
  <si>
    <t>Výztuž mostních říms z betonářské oceli 10 505</t>
  </si>
  <si>
    <t>6364856</t>
  </si>
  <si>
    <t>Poznámka k položce:_x000d_
Výztuž říms a zábradlí</t>
  </si>
  <si>
    <t>(3,722+14,583)*250*1,05/1000</t>
  </si>
  <si>
    <t>331351911</t>
  </si>
  <si>
    <t>Příplatek k cenám bednění čtyřúhelníkových sloupů za pohledový beton</t>
  </si>
  <si>
    <t>-1746138372</t>
  </si>
  <si>
    <t>Poznámka k položce:_x000d_
Pro sloupky zábradlí a římsu zábradlí</t>
  </si>
  <si>
    <t>(0,5+0,17+0,5+0,17)*0,774*17+(0,97+0,97+0,17+0,17)*0,774*2+(0,16+0,16+0,3)*(12,415+14,695+1,545+2,41+15,6)</t>
  </si>
  <si>
    <t>49</t>
  </si>
  <si>
    <t>334323218</t>
  </si>
  <si>
    <t>Mostní křídla a závěrné zídky ze ŽB C 30/37</t>
  </si>
  <si>
    <t>-618242000</t>
  </si>
  <si>
    <t>Poznámka k položce:_x000d_
OZ u objektu a část dříku šikmého křídla, OZ v korytě</t>
  </si>
  <si>
    <t>0,4*0,8*12,415+1,87*(1,545+2,41)+2,97*0,6*10</t>
  </si>
  <si>
    <t>50</t>
  </si>
  <si>
    <t>334352111</t>
  </si>
  <si>
    <t>Bednění mostních křídel a závěrných zídek ze systémového bednění s výplní z překližek - zřízení</t>
  </si>
  <si>
    <t>8991991</t>
  </si>
  <si>
    <t>(1,545+2,41)*4*2+0,6*4*2+0,4*2*12,415+2,97*10*2+0,6*2,97*2</t>
  </si>
  <si>
    <t>51</t>
  </si>
  <si>
    <t>334352211</t>
  </si>
  <si>
    <t>Bednění mostních křídel a závěrných zídek ze systémového bednění s výplní z překližek - odstranění</t>
  </si>
  <si>
    <t>1621795296</t>
  </si>
  <si>
    <t>52</t>
  </si>
  <si>
    <t>334361226</t>
  </si>
  <si>
    <t>Výztuž křídel, závěrných zdí z betonářské oceli 10 505</t>
  </si>
  <si>
    <t>-284468747</t>
  </si>
  <si>
    <t>Poznámka k položce:_x000d_
Vč. výztuže zídky z tvárnic</t>
  </si>
  <si>
    <t>29,189*250*1,05/1000+26*0,3*100*1,05/1000</t>
  </si>
  <si>
    <t>53</t>
  </si>
  <si>
    <t>348321118</t>
  </si>
  <si>
    <t>Zábradelní římsy a nosníky a svodidlové římsy ze ŽB C 30/37</t>
  </si>
  <si>
    <t>896389759</t>
  </si>
  <si>
    <t>Poznámka k položce:_x000d_
ŽB sloupky a římsa atypického zábradlí</t>
  </si>
  <si>
    <t>0,5*0,17*0,774*17+0,97*0,17*0,774*2+0,296*0,17*(12,415+14,695+1,545+2,41+15,6)</t>
  </si>
  <si>
    <t>54</t>
  </si>
  <si>
    <t>334323491</t>
  </si>
  <si>
    <t>Příplatek k mostním pilířům a sloupům ze ŽB za betonáž malého rozsahu do 25 m3</t>
  </si>
  <si>
    <t>1762944344</t>
  </si>
  <si>
    <t>55</t>
  </si>
  <si>
    <t>388995212</t>
  </si>
  <si>
    <t>Chránička kabelů z trub HDPE v římse DN 110</t>
  </si>
  <si>
    <t>-765420689</t>
  </si>
  <si>
    <t>6*30</t>
  </si>
  <si>
    <t>56</t>
  </si>
  <si>
    <t>89561111x</t>
  </si>
  <si>
    <t>Drenážní vyúsť z kamenných prvků</t>
  </si>
  <si>
    <t>926686550</t>
  </si>
  <si>
    <t>57</t>
  </si>
  <si>
    <t>931992122</t>
  </si>
  <si>
    <t>Výplň dilatačních spár z extrudovaného polystyrénu tl 30 mm</t>
  </si>
  <si>
    <t>78842657</t>
  </si>
  <si>
    <t>Poznámka k položce:_x000d_
Dilatace říms a zábradelní římsy</t>
  </si>
  <si>
    <t>4*0,6*3+9*(0,7*0,25+0,55*0,25)+((12,5+14,6+15,6)/5)*0,3*0,16</t>
  </si>
  <si>
    <t>58</t>
  </si>
  <si>
    <t>931994142</t>
  </si>
  <si>
    <t>Těsnění dilatační spáry betonové konstrukce polyuretanovým tmelem do pl 4,0 cm2</t>
  </si>
  <si>
    <t>-520876672</t>
  </si>
  <si>
    <t>Poznámka k položce:_x000d_
Dilatace říms</t>
  </si>
  <si>
    <t>4+(0,7+0,8+0,25+0,25)*9+((12,5+14,6+15,6)/5)*(0,3+0,3+0,16+0,16+0,16)</t>
  </si>
  <si>
    <t>59</t>
  </si>
  <si>
    <t>953961217</t>
  </si>
  <si>
    <t>Kotvy chemickou patronou M 27 hl 240 mm do betonu, ŽB nebo kamene s vyvrtáním otvoru</t>
  </si>
  <si>
    <t>936745517</t>
  </si>
  <si>
    <t>Poznámka k položce:_x000d_
Pro kotevní OZ k základu a dříku šikmého křídla</t>
  </si>
  <si>
    <t>12,5/0,5*2+10*2</t>
  </si>
  <si>
    <t>60</t>
  </si>
  <si>
    <t>953965xxx</t>
  </si>
  <si>
    <t>Kotevní trn pro chemické kotvy M 25 délka 500</t>
  </si>
  <si>
    <t>-739041783</t>
  </si>
  <si>
    <t xml:space="preserve">Poznámka k položce:_x000d_
Pro kotevní trny přechodové desky, včetně protikorozní ochrany </t>
  </si>
  <si>
    <t>61</t>
  </si>
  <si>
    <t>985311112</t>
  </si>
  <si>
    <t>Reprofilace stěn cementovou sanační maltou tl přes 10 do 20 mm</t>
  </si>
  <si>
    <t>-85052210</t>
  </si>
  <si>
    <t>Poznámka k položce:_x000d_
Sanace dříku šikmého křídla</t>
  </si>
  <si>
    <t>12,5*1,5</t>
  </si>
  <si>
    <t xml:space="preserve">   Vodorovné konstrukce</t>
  </si>
  <si>
    <t>62</t>
  </si>
  <si>
    <t>334951113</t>
  </si>
  <si>
    <t>Podpěrné skruže dočasné ze dřeva z hranolů - zřízení</t>
  </si>
  <si>
    <t>1548726191</t>
  </si>
  <si>
    <t>(12,6+1+1)*(8,8*3,7)*0,1</t>
  </si>
  <si>
    <t>63</t>
  </si>
  <si>
    <t>334952113</t>
  </si>
  <si>
    <t>Podpěrné skruže dočasné ze dřeva z hranolů - odstranění</t>
  </si>
  <si>
    <t>1678547958</t>
  </si>
  <si>
    <t>64</t>
  </si>
  <si>
    <t>421321128</t>
  </si>
  <si>
    <t>Mostní nosné konstrukce deskové ze ŽB C 30/37</t>
  </si>
  <si>
    <t>1844306528</t>
  </si>
  <si>
    <t>13,716*0,5*12,129+8*0,3*2</t>
  </si>
  <si>
    <t>65</t>
  </si>
  <si>
    <t>421361226</t>
  </si>
  <si>
    <t>Výztuž ŽB deskového mostu z betonářské oceli 10 505</t>
  </si>
  <si>
    <t>-712412723</t>
  </si>
  <si>
    <t>87,981*230*1,05/1000</t>
  </si>
  <si>
    <t>66</t>
  </si>
  <si>
    <t>423321128</t>
  </si>
  <si>
    <t>Mostní nosné konstrukce trámové ze ŽB C 30/37</t>
  </si>
  <si>
    <t>-1008994776</t>
  </si>
  <si>
    <t>0,3*0,6*15,6*4</t>
  </si>
  <si>
    <t>67</t>
  </si>
  <si>
    <t>423352111</t>
  </si>
  <si>
    <t>Bednění vnějších boků konstantní výšky - zřízení</t>
  </si>
  <si>
    <t>-626522027</t>
  </si>
  <si>
    <t>Poznámka k položce:_x000d_
Boky mostovky</t>
  </si>
  <si>
    <t>13,716*0,5*2+0,5*12,875*2*2+(0,3+0,6+0,6)*15,6*4+0,3*0,6*8+8*2+1,6*15*2+0,3*15*2</t>
  </si>
  <si>
    <t>68</t>
  </si>
  <si>
    <t>423352211</t>
  </si>
  <si>
    <t>Bednění vnějších boků konstantní výšky - odstranění</t>
  </si>
  <si>
    <t>391058287</t>
  </si>
  <si>
    <t>69</t>
  </si>
  <si>
    <t>423361216</t>
  </si>
  <si>
    <t>Výztuž trámové konstrukce z betonářské oceli 10 505</t>
  </si>
  <si>
    <t>327728556</t>
  </si>
  <si>
    <t>11,232*250*1,05/1000</t>
  </si>
  <si>
    <t>70</t>
  </si>
  <si>
    <t>936942211</t>
  </si>
  <si>
    <t>Zhotovení tabulky s letopočtem opravy mostu vložením šablony do bednění</t>
  </si>
  <si>
    <t>957658525</t>
  </si>
  <si>
    <t>71</t>
  </si>
  <si>
    <t>985564125</t>
  </si>
  <si>
    <t>Kotvičky pro výztuž stříkaného betonu hl přes 200 do 400 mm z oceli D přes 16 do 20 mm do cementové malty</t>
  </si>
  <si>
    <t>2014483924</t>
  </si>
  <si>
    <t xml:space="preserve">Poznámka k položce:_x000d_
Spřahující trny kamenné klenby pro ŽB skořepinu_x000d_
</t>
  </si>
  <si>
    <t>7,6*14*5+4,2*4*5</t>
  </si>
  <si>
    <t xml:space="preserve">   Komunikace</t>
  </si>
  <si>
    <t>72</t>
  </si>
  <si>
    <t>567133115</t>
  </si>
  <si>
    <t>Podklad ze směsi stmelené cementem SC C 5/6 (KSC II) tl 200 mm</t>
  </si>
  <si>
    <t>-1379743544</t>
  </si>
  <si>
    <t>20,875*8-1,5*8</t>
  </si>
  <si>
    <t>73</t>
  </si>
  <si>
    <t>573211108</t>
  </si>
  <si>
    <t>Postřik živičný spojovací z asfaltu v množství 0,40 kg/m2</t>
  </si>
  <si>
    <t>-2069590344</t>
  </si>
  <si>
    <t>557,6*2</t>
  </si>
  <si>
    <t>74</t>
  </si>
  <si>
    <t>577144111</t>
  </si>
  <si>
    <t>Asfaltový beton vrstva obrusná ACO 11+ (ABS) tř. I tl 50 mm š do 3 m z nemodifikovaného asfaltu</t>
  </si>
  <si>
    <t>501479435</t>
  </si>
  <si>
    <t>532,8+12,4*2</t>
  </si>
  <si>
    <t>75</t>
  </si>
  <si>
    <t>577145112</t>
  </si>
  <si>
    <t>Asfaltový beton vrstva ložní ACL 16 (ABH) tl 50 mm š do 3 m z nemodifikovaného asfaltu</t>
  </si>
  <si>
    <t>-1489740052</t>
  </si>
  <si>
    <t>532,8+12,4*2-1*8</t>
  </si>
  <si>
    <t>76</t>
  </si>
  <si>
    <t>57814211x</t>
  </si>
  <si>
    <t>Litý asfalt MA 8 (LAJ) tl 50 mm š do 3 m z nemodifikovaného asfaltu</t>
  </si>
  <si>
    <t>1105889919</t>
  </si>
  <si>
    <t xml:space="preserve">Poznámka k položce:_x000d_
Ochrana izolace z LA </t>
  </si>
  <si>
    <t>(7+7)*7,1</t>
  </si>
  <si>
    <t>77</t>
  </si>
  <si>
    <t>919732211</t>
  </si>
  <si>
    <t>Styčná spára napojení nového živičného povrchu na stávající za tepla š 15 mm hl 25 mm s prořezáním</t>
  </si>
  <si>
    <t>922458556</t>
  </si>
  <si>
    <t>8*2+9,3+8+6,5+8,4</t>
  </si>
  <si>
    <t>78</t>
  </si>
  <si>
    <t>919112223</t>
  </si>
  <si>
    <t>Řezání spár pro vytvoření komůrky š 15 mm hl 30 mm pro těsnící zálivku v živičném krytu</t>
  </si>
  <si>
    <t>-436444556</t>
  </si>
  <si>
    <t>8*2</t>
  </si>
  <si>
    <t>79</t>
  </si>
  <si>
    <t>919122121</t>
  </si>
  <si>
    <t>Těsnění spár zálivkou za tepla pro komůrky š 15 mm hl 25 mm s těsnicím profilem</t>
  </si>
  <si>
    <t>1806896346</t>
  </si>
  <si>
    <t>Poznámka k položce:_x000d_
POdél říms a obrub</t>
  </si>
  <si>
    <t>8*2+(8,7+4,6+10,5+7,8+0,98+33,12+26,3+14,2+2+1)</t>
  </si>
  <si>
    <t xml:space="preserve">   Ostatní konstrukce a práce-bourání</t>
  </si>
  <si>
    <t>80</t>
  </si>
  <si>
    <t>113154114</t>
  </si>
  <si>
    <t>Frézování živičného krytu tl 100 mm pruh š 0,5 m pl do 500 m2 bez překážek v trase</t>
  </si>
  <si>
    <t>-1289636128</t>
  </si>
  <si>
    <t>Poznámka k položce:_x000d_
Chodníky na mostě a podél šikmé zdi</t>
  </si>
  <si>
    <t>21*2,12*2+12,4*2</t>
  </si>
  <si>
    <t>81</t>
  </si>
  <si>
    <t>113154548</t>
  </si>
  <si>
    <t>Frézování živičného krytu tl 100 mm pruh š přes 1 m pl přes 500 do 2000 m2</t>
  </si>
  <si>
    <t>-1970059683</t>
  </si>
  <si>
    <t>82</t>
  </si>
  <si>
    <t>113201112</t>
  </si>
  <si>
    <t>Vytrhání obrub silničních ležatých</t>
  </si>
  <si>
    <t>1988917194</t>
  </si>
  <si>
    <t xml:space="preserve">Poznámka k položce:_x000d_
Vybourání kamenných obrub </t>
  </si>
  <si>
    <t>21+2+8</t>
  </si>
  <si>
    <t>83</t>
  </si>
  <si>
    <t>113203111</t>
  </si>
  <si>
    <t>Vytrhání obrub z dlažebních kostek</t>
  </si>
  <si>
    <t>-145399906</t>
  </si>
  <si>
    <t>Poznámka k položce:_x000d_
Odstranění kamenné přídlažby u obrub</t>
  </si>
  <si>
    <t>84</t>
  </si>
  <si>
    <t>311113124</t>
  </si>
  <si>
    <t>Nadzákladová zeď tl přes 250 do 300 mm z hladkých tvárnic ztraceného bednění včetně výplně z betonu tř. C 12/15</t>
  </si>
  <si>
    <t>-731660103</t>
  </si>
  <si>
    <t>1,5*15,6+2*1,3</t>
  </si>
  <si>
    <t>85</t>
  </si>
  <si>
    <t>334213221</t>
  </si>
  <si>
    <t>Zdivo mostů z pravidelných kamenů na maltu, objem jednoho kamene přes 0,02 m3</t>
  </si>
  <si>
    <t>1994782898</t>
  </si>
  <si>
    <t>Poznámka k položce:_x000d_
Lokální podezdění pat opěr a dozdění kaveren, upravený pískovec štípaný</t>
  </si>
  <si>
    <t>86</t>
  </si>
  <si>
    <t>348278401</t>
  </si>
  <si>
    <t>Plotová stříška 270x390 mm betonová</t>
  </si>
  <si>
    <t>379859653</t>
  </si>
  <si>
    <t>15,6/0,27</t>
  </si>
  <si>
    <t>87</t>
  </si>
  <si>
    <t>338171113</t>
  </si>
  <si>
    <t>Osazování sloupků a vzpěr plotových ocelových v do 2 m se zabetonováním</t>
  </si>
  <si>
    <t>1192627964</t>
  </si>
  <si>
    <t>5+2</t>
  </si>
  <si>
    <t>88</t>
  </si>
  <si>
    <t>55342241</t>
  </si>
  <si>
    <t>sloupek plotový Pz 2100/38x1,5mm</t>
  </si>
  <si>
    <t>-1519191428</t>
  </si>
  <si>
    <t>89</t>
  </si>
  <si>
    <t>348401120</t>
  </si>
  <si>
    <t>Montáž oplocení ze strojového pletiva s napínacími dráty v do 1,6 m</t>
  </si>
  <si>
    <t>-546275556</t>
  </si>
  <si>
    <t>90</t>
  </si>
  <si>
    <t>31324773</t>
  </si>
  <si>
    <t>pletivo čtyřhranné Zn pletené 55x55/2,0mm v 1600mm</t>
  </si>
  <si>
    <t>1261106975</t>
  </si>
  <si>
    <t>91</t>
  </si>
  <si>
    <t>451577877</t>
  </si>
  <si>
    <t>Podklad nebo lože pod dlažbu vodorovný nebo do sklonu 1:5 ze štěrkopísku tl přes 30 do 100 mm</t>
  </si>
  <si>
    <t>836016273</t>
  </si>
  <si>
    <t>Poznámka k položce:_x000d_
Pod zádlažbu a plotovou zídku</t>
  </si>
  <si>
    <t>285,6+31,326+8,8*0,6*2+9*0,62*2+0,5*0,1*15,6</t>
  </si>
  <si>
    <t>92</t>
  </si>
  <si>
    <t>452218142</t>
  </si>
  <si>
    <t>Zajišťovací práh z upraveného lomového kamene na cementovou maltu</t>
  </si>
  <si>
    <t>-1201552339</t>
  </si>
  <si>
    <t>Poznámka k položce:_x000d_
vč. kamenné přídlažby u OP</t>
  </si>
  <si>
    <t>0,6*8,8*0,6*2+9*0,62*2</t>
  </si>
  <si>
    <t>93</t>
  </si>
  <si>
    <t>462512270</t>
  </si>
  <si>
    <t>Zához z lomového kamene s proštěrkováním z terénu hmotnost do 200 kg</t>
  </si>
  <si>
    <t>1410143831</t>
  </si>
  <si>
    <t>0,78*7,86*2+5,05*0,6*1</t>
  </si>
  <si>
    <t>94</t>
  </si>
  <si>
    <t>462519002</t>
  </si>
  <si>
    <t>Příplatek za urovnání ploch záhozu z lomového kamene hmotnost do 200 kg</t>
  </si>
  <si>
    <t>-547532433</t>
  </si>
  <si>
    <t>1,8*7,86*2+0,6*5,05</t>
  </si>
  <si>
    <t>95</t>
  </si>
  <si>
    <t>463212111</t>
  </si>
  <si>
    <t>Rovnanina z lomového kamene upraveného s vyklínováním spár úlomky kamene</t>
  </si>
  <si>
    <t>418667445</t>
  </si>
  <si>
    <t>0,3*(124,7+93,9+38,6)+18,9*0,3+9,5*0,3</t>
  </si>
  <si>
    <t>96</t>
  </si>
  <si>
    <t>463212191</t>
  </si>
  <si>
    <t>Příplatek za vypracováni líce rovnaniny</t>
  </si>
  <si>
    <t>-2092936469</t>
  </si>
  <si>
    <t>124,7+93,9+38,6+18,9+9,5</t>
  </si>
  <si>
    <t>97</t>
  </si>
  <si>
    <t>89422112x</t>
  </si>
  <si>
    <t>Nová ŽB prefa šachta s ocelovým poklopem</t>
  </si>
  <si>
    <t>-1327444275</t>
  </si>
  <si>
    <t>Poznámka k položce:_x000d_
vč. vybourání původní a likvidace</t>
  </si>
  <si>
    <t>98</t>
  </si>
  <si>
    <t>914112111</t>
  </si>
  <si>
    <t>Tabulka s označením evidenčního čísla mostu</t>
  </si>
  <si>
    <t>976644927</t>
  </si>
  <si>
    <t>99</t>
  </si>
  <si>
    <t>919735113</t>
  </si>
  <si>
    <t>Řezání stávajícího živičného krytu hl přes 100 do 150 mm</t>
  </si>
  <si>
    <t>160172173</t>
  </si>
  <si>
    <t>12,415+9,265+6,5+8+8,417+3,5+2,17+3,75</t>
  </si>
  <si>
    <t>936942123</t>
  </si>
  <si>
    <t>Osazení mostní vpusti 500/500 mm</t>
  </si>
  <si>
    <t>-1724275832</t>
  </si>
  <si>
    <t>101</t>
  </si>
  <si>
    <t>55241700</t>
  </si>
  <si>
    <t>odvodňovač mostní rigolový mříž 500x500mm</t>
  </si>
  <si>
    <t>-2031512616</t>
  </si>
  <si>
    <t>102</t>
  </si>
  <si>
    <t>936942322</t>
  </si>
  <si>
    <t>Osazení příslušenství mostní vpusti prodloužení odtoku</t>
  </si>
  <si>
    <t>-348606637</t>
  </si>
  <si>
    <t>103</t>
  </si>
  <si>
    <t>55241026</t>
  </si>
  <si>
    <t>tvarovka k mostnímu odvodňovači délka 1m F DN150</t>
  </si>
  <si>
    <t>-142958904</t>
  </si>
  <si>
    <t>104</t>
  </si>
  <si>
    <t>941111111</t>
  </si>
  <si>
    <t>Montáž lešení řadového trubkového lehkého s podlahami zatížení do 200 kg/m2 š od 0,6 do 0,9 m v do 10 m</t>
  </si>
  <si>
    <t>-71858958</t>
  </si>
  <si>
    <t>105</t>
  </si>
  <si>
    <t>941111211</t>
  </si>
  <si>
    <t>Příplatek k lešení řadovému trubkovému lehkému s podlahami do 200 kg/m2 š od 0,6 do 0,9 m v do 10 m za každý den použití</t>
  </si>
  <si>
    <t>1057794354</t>
  </si>
  <si>
    <t>209,484*30</t>
  </si>
  <si>
    <t>106</t>
  </si>
  <si>
    <t>941111811</t>
  </si>
  <si>
    <t>Demontáž lešení řadového trubkového lehkého s podlahami zatížení do 200 kg/m2 š od 0,6 do 0,9 m v do 10 m</t>
  </si>
  <si>
    <t>-783684429</t>
  </si>
  <si>
    <t>107</t>
  </si>
  <si>
    <t>963051111</t>
  </si>
  <si>
    <t>Bourání mostní nosné konstrukce z ŽB</t>
  </si>
  <si>
    <t>-732718266</t>
  </si>
  <si>
    <t>Poznámka k položce:_x000d_
Plotová zídka, ŽB skořepina, část dříku šikmého křídla, OZ u objektu</t>
  </si>
  <si>
    <t>11*0,3*1,6+13,715*0,5*13+0,36*15,6*2+0,8*0,6*12,415+0,8*0,4*12,415+0,6*2,6*(1,545+2,41)+0,17*1*(1,545+2,41)</t>
  </si>
  <si>
    <t>108</t>
  </si>
  <si>
    <t>96607111x</t>
  </si>
  <si>
    <t>Demontáž ocelových kcí oplechování</t>
  </si>
  <si>
    <t>c</t>
  </si>
  <si>
    <t>1894524679</t>
  </si>
  <si>
    <t>Poznámka k položce:_x000d_
DMTZ oplechování vedení teplovodu včetně PKO ocelových konzol</t>
  </si>
  <si>
    <t>109</t>
  </si>
  <si>
    <t>966071821</t>
  </si>
  <si>
    <t>Rozebrání oplocení z drátěného pletiva se čtvercovými oky v do 1,6 m</t>
  </si>
  <si>
    <t>-1135853509</t>
  </si>
  <si>
    <t>110</t>
  </si>
  <si>
    <t>96607521x</t>
  </si>
  <si>
    <t>Ubourání ocelo-betonového zábradlí</t>
  </si>
  <si>
    <t>-1773224966</t>
  </si>
  <si>
    <t>Poznámka k položce:_x000d_
Ubourání ŽB sloupků a ocelových madel stávajícího zábradlí vč. likvidace</t>
  </si>
  <si>
    <t>12,415+14,695+1,545+2,410+15,6</t>
  </si>
  <si>
    <t>111</t>
  </si>
  <si>
    <t>451476121</t>
  </si>
  <si>
    <t>Podkladní vrstva plastbetonová tixotropní první vrstva tl 10 mm</t>
  </si>
  <si>
    <t>691453871</t>
  </si>
  <si>
    <t>Poznámka k položce:_x000d_
Podlití desek madlaí plastbetonem</t>
  </si>
  <si>
    <t>0,20*0,15*22</t>
  </si>
  <si>
    <t>112</t>
  </si>
  <si>
    <t>628613231</t>
  </si>
  <si>
    <t>Protikorozní ochrana OK mostu I. tř.- základní a podkladní epoxidový, vrchní PU nátěr s metalizací</t>
  </si>
  <si>
    <t>-1778573300</t>
  </si>
  <si>
    <t xml:space="preserve">Poznámka k položce:_x000d_
PKO zábradlí </t>
  </si>
  <si>
    <t>2*3,14*0,0255*256,658</t>
  </si>
  <si>
    <t>113</t>
  </si>
  <si>
    <t>91112111x</t>
  </si>
  <si>
    <t>Montáž zábradlí ocelového</t>
  </si>
  <si>
    <t>45688473</t>
  </si>
  <si>
    <t>Poznámka k položce:_x000d_
Osazení vodorovných madel před betonáží</t>
  </si>
  <si>
    <t>(12,415+14,695+1,545+2,41+15,6)*5</t>
  </si>
  <si>
    <t>114</t>
  </si>
  <si>
    <t>911122111</t>
  </si>
  <si>
    <t>Výroba dílů ocelového zábradlí do 50 kg při opravách mostů</t>
  </si>
  <si>
    <t>1345241118</t>
  </si>
  <si>
    <t>Poznámka k položce:_x000d_
Zábradlí s vodorovnou výplní</t>
  </si>
  <si>
    <t>233,325*1,1*4,64</t>
  </si>
  <si>
    <t>115</t>
  </si>
  <si>
    <t>55283904</t>
  </si>
  <si>
    <t>trubka ocelová bezešvá hladká jakost 11 353 51x4,0mm</t>
  </si>
  <si>
    <t>-1719745946</t>
  </si>
  <si>
    <t>233,325*1,1</t>
  </si>
  <si>
    <t>116</t>
  </si>
  <si>
    <t>953961214</t>
  </si>
  <si>
    <t>Kotvy chemickou patronou M 16 hl 125 mm do betonu, ŽB nebo kamene s vyvrtáním otvoru</t>
  </si>
  <si>
    <t>-1052218039</t>
  </si>
  <si>
    <t>Poznámka k položce:_x000d_
Kotvení madla zábradlí.</t>
  </si>
  <si>
    <t>22*4</t>
  </si>
  <si>
    <t>117</t>
  </si>
  <si>
    <t>953965131</t>
  </si>
  <si>
    <t>Kotevní šroub pro chemické kotvy M 16 dl 190 mm</t>
  </si>
  <si>
    <t>-1473926173</t>
  </si>
  <si>
    <t>Poznámka k položce:_x000d_
Kotvení zábradlí</t>
  </si>
  <si>
    <t>118</t>
  </si>
  <si>
    <t>54879004</t>
  </si>
  <si>
    <t>patrona chemická M16x125mm</t>
  </si>
  <si>
    <t>-1214731310</t>
  </si>
  <si>
    <t>119</t>
  </si>
  <si>
    <t>977151124</t>
  </si>
  <si>
    <t>Jádrové vrty diamantovými korunkami do stavebních materiálů D přes 150 do 180 mm</t>
  </si>
  <si>
    <t>500031245</t>
  </si>
  <si>
    <t>Poznámka k položce:_x000d_
Vrty pro osazení odvodňovacích trubek</t>
  </si>
  <si>
    <t>4*1</t>
  </si>
  <si>
    <t>120</t>
  </si>
  <si>
    <t>981511118</t>
  </si>
  <si>
    <t>Demolice konstrukcí objektů drátokamenných (gabionů) postupným rozebíráním</t>
  </si>
  <si>
    <t>-672917551</t>
  </si>
  <si>
    <t>1*5*3</t>
  </si>
  <si>
    <t>121</t>
  </si>
  <si>
    <t>98512112x</t>
  </si>
  <si>
    <t>Tryskání degradovaného povrchu a rubu kleneb vodou pod tlakem přes 300 do 1250 barů</t>
  </si>
  <si>
    <t>1552623632</t>
  </si>
  <si>
    <t>Poznámka k položce:_x000d_
Tryskání kamenného zdiva OP, KL-líce i rubu a KŘ a dříku šikmého křídla</t>
  </si>
  <si>
    <t>(9*3,3*2+9,5*9+4,5*3,3*2+4,8*3,3)*1,1+12,5*1,5+13*9</t>
  </si>
  <si>
    <t>122</t>
  </si>
  <si>
    <t>628633112</t>
  </si>
  <si>
    <t>Spárování kamenného zdiva mostů aktivovanou maltou spára hl do 40 mm dl přes 6 do 12 m/m2</t>
  </si>
  <si>
    <t>514624546</t>
  </si>
  <si>
    <t>(9*3,3*2+9,5*9+4,5*3,3*2+4,8*3,3)*1,1</t>
  </si>
  <si>
    <t>123</t>
  </si>
  <si>
    <t>985142212</t>
  </si>
  <si>
    <t>Vysekání spojovací hmoty ze spár zdiva hl přes 40 mm dl přes 6 do 12 m/m2</t>
  </si>
  <si>
    <t>1802091006</t>
  </si>
  <si>
    <t>124</t>
  </si>
  <si>
    <t>985233121</t>
  </si>
  <si>
    <t>Úprava spár po spárování zdiva uhlazením spára dl přes 6 do 12 m/m2</t>
  </si>
  <si>
    <t>-124406762</t>
  </si>
  <si>
    <t>125</t>
  </si>
  <si>
    <t>6286111x</t>
  </si>
  <si>
    <t xml:space="preserve">Nátěr  mostu akrylátový 2x impregnační S1 (OS-A)</t>
  </si>
  <si>
    <t>1939580063</t>
  </si>
  <si>
    <t xml:space="preserve">Poznámka k položce:_x000d_
Nátěr kamenného zdiva_x000d_
</t>
  </si>
  <si>
    <t>126</t>
  </si>
  <si>
    <t>997211211</t>
  </si>
  <si>
    <t>Svislá doprava vybouraných hmot na v 3,5 m</t>
  </si>
  <si>
    <t>1326085754</t>
  </si>
  <si>
    <t>žb*2,5+fr1*0,1*2,3+fr2*0,1*2,3+obr*0,3*0,2*2,5+ko*0,1*0,15*2,5+bg*2,3</t>
  </si>
  <si>
    <t>127</t>
  </si>
  <si>
    <t>997013501</t>
  </si>
  <si>
    <t>Odvoz suti a vybouraných hmot na skládku nebo meziskládku do 1 km se složením</t>
  </si>
  <si>
    <t>2050953187</t>
  </si>
  <si>
    <t>128</t>
  </si>
  <si>
    <t>997013509</t>
  </si>
  <si>
    <t>Příplatek k odvozu suti a vybouraných hmot na skládku ZKD 1 km přes 1 km</t>
  </si>
  <si>
    <t>1587773494</t>
  </si>
  <si>
    <t>Poznámka k položce:_x000d_
Vč. odvozu ocelové kce na depo investora</t>
  </si>
  <si>
    <t>svb*19</t>
  </si>
  <si>
    <t>129</t>
  </si>
  <si>
    <t>171201221</t>
  </si>
  <si>
    <t>Poplatek za uložení na skládce (skládkovné) zeminy a kamení kód odpadu 17 05 04</t>
  </si>
  <si>
    <t>1088869925</t>
  </si>
  <si>
    <t>Poznámka k položce:_x000d_
Vč. odpadu z vrtání</t>
  </si>
  <si>
    <t>bg*2,3+ko*0,1*0,15*2,3+obr*0,2*0,3*2,3</t>
  </si>
  <si>
    <t>130</t>
  </si>
  <si>
    <t>997013802</t>
  </si>
  <si>
    <t>Poplatek za uložení na skládce (skládkovné) stavebního odpadu železobetonového kód odpadu 170 101</t>
  </si>
  <si>
    <t>2123279931</t>
  </si>
  <si>
    <t>žb*2,5</t>
  </si>
  <si>
    <t>131</t>
  </si>
  <si>
    <t>997013645</t>
  </si>
  <si>
    <t>Poplatek za uložení na skládce (skládkovné) odpadu asfaltového bez dehtu kód odpadu 17 03 02</t>
  </si>
  <si>
    <t>-1673159072</t>
  </si>
  <si>
    <t>fr1*0,1*2,3+fr2*0,1*2,3</t>
  </si>
  <si>
    <t xml:space="preserve">   Přesun hmot</t>
  </si>
  <si>
    <t>132</t>
  </si>
  <si>
    <t>998212111</t>
  </si>
  <si>
    <t>Přesun hmot pro mosty zděné, monolitické betonové nebo ocelové v do 20 m</t>
  </si>
  <si>
    <t>1298666397</t>
  </si>
  <si>
    <t>PSV</t>
  </si>
  <si>
    <t xml:space="preserve">   Práce a dodávky PSV</t>
  </si>
  <si>
    <t>711</t>
  </si>
  <si>
    <t xml:space="preserve">   Izolace proti vodě, vlhkosti a plynům</t>
  </si>
  <si>
    <t>133</t>
  </si>
  <si>
    <t>711112001</t>
  </si>
  <si>
    <t>Provedení izolace proti zemní vlhkosti svislé za studena nátěrem penetračním</t>
  </si>
  <si>
    <t>-625036451</t>
  </si>
  <si>
    <t>Poznámka k položce:_x000d_
Rub opěr a křídel.</t>
  </si>
  <si>
    <t>8*2+12,5*(1,06+0,85)+(1,1+0,8)*11+(2,41+1,545)*2,8+2*1,0</t>
  </si>
  <si>
    <t>134</t>
  </si>
  <si>
    <t>111631500</t>
  </si>
  <si>
    <t>lak asfaltový ALP/9 bal 9 kg</t>
  </si>
  <si>
    <t>-715955012</t>
  </si>
  <si>
    <t>73,85*0,4/1000</t>
  </si>
  <si>
    <t>135</t>
  </si>
  <si>
    <t>711122131</t>
  </si>
  <si>
    <t>Provedení izolace proti zemní vlhkosti svislé za horka nátěrem asfaltovým</t>
  </si>
  <si>
    <t>-1764066899</t>
  </si>
  <si>
    <t>(8*2+12,5*(1,06+0,85)+(1,1+0,8)*11+(2,41+1,545)*2,8+2*1,0)*2</t>
  </si>
  <si>
    <t>136</t>
  </si>
  <si>
    <t>11163152</t>
  </si>
  <si>
    <t>lak asfaltový izolační</t>
  </si>
  <si>
    <t>-1095837221</t>
  </si>
  <si>
    <t>147,7*0,4/1000</t>
  </si>
  <si>
    <t>137</t>
  </si>
  <si>
    <t>711132101</t>
  </si>
  <si>
    <t>Provedení izolace proti zemní vlhkosti pásy na sucho svislé AIP nebo tkaninou</t>
  </si>
  <si>
    <t>-550115473</t>
  </si>
  <si>
    <t>Poznámka k položce:_x000d_
Folie a geotextilie v přechodových oblastech</t>
  </si>
  <si>
    <t>8*2+(0,5+0,3+0,5+0,3)*7,1+0,5*7,1*2+2,55*15*2+12,5*(1,06+0,85+0,9)+(2,41+1,545)*(2,8+0,9)+(1,1+0,8)*11+2*1</t>
  </si>
  <si>
    <t>138</t>
  </si>
  <si>
    <t>69311095</t>
  </si>
  <si>
    <t>geotextilie netkaná separační, ochranná, filtrační, drenážní PES 1000g/m2</t>
  </si>
  <si>
    <t>-1446907486</t>
  </si>
  <si>
    <t>183,619*1,2</t>
  </si>
  <si>
    <t>139</t>
  </si>
  <si>
    <t>711341564</t>
  </si>
  <si>
    <t>Provedení hydroizolace mostovek pásy přitavením NAIP</t>
  </si>
  <si>
    <t>-62557968</t>
  </si>
  <si>
    <t>Poznámka k položce:_x000d_
Izolace mostovky a části přechodové desky.</t>
  </si>
  <si>
    <t>8*2+(7+7+0,5+0,3+0,5+0,3)*7,1+2,55*15*2+12,5*(1,06+0,85+0,9)+(2,41+1,545)*0,9+0,8*(12,5+14,6+15,6)</t>
  </si>
  <si>
    <t>140</t>
  </si>
  <si>
    <t>62855002</t>
  </si>
  <si>
    <t>pás asfaltový natavitelný modifikovaný SBS s vložkou z polyesterové rohože a spalitelnou PE fólií nebo jemnozrnným minerálním posypem na horním povrchu tl 5,0mm</t>
  </si>
  <si>
    <t>-144997069</t>
  </si>
  <si>
    <t>241,945*1,2</t>
  </si>
  <si>
    <t>141</t>
  </si>
  <si>
    <t>62836110</t>
  </si>
  <si>
    <t>pás asfaltový natavitelný oxidovaný s vložkou z hliníkové fólie / hliníkové fólie s textilií, se spalitelnou PE folií nebo jemnozrnným minerálním posypem tl 4,0mm</t>
  </si>
  <si>
    <t>-1044377998</t>
  </si>
  <si>
    <t>Poznámka k položce:_x000d_
Ochrana SVI pod římsou</t>
  </si>
  <si>
    <t>0,8*(12,5+14,6+15,6)*1,2</t>
  </si>
  <si>
    <t>142</t>
  </si>
  <si>
    <t>777131105</t>
  </si>
  <si>
    <t>Penetrační epoxidový nátěr podlahy na podklad z čerstvého betonu</t>
  </si>
  <si>
    <t>1358531686</t>
  </si>
  <si>
    <t>Poznámka k položce:_x000d_
Kotevně impregnační vrstva pod SVI - pečetící vrstva</t>
  </si>
  <si>
    <t>(7+7)*7,1+2,55*15*2</t>
  </si>
  <si>
    <t>143</t>
  </si>
  <si>
    <t>938532111</t>
  </si>
  <si>
    <t>Broušení nerovností mostovky do 2 mm</t>
  </si>
  <si>
    <t>1152345529</t>
  </si>
  <si>
    <t>Poznámka k položce:_x000d_
Pod pečetící vrstvu</t>
  </si>
  <si>
    <t>000</t>
  </si>
  <si>
    <t xml:space="preserve">   Nepojmenované práce</t>
  </si>
  <si>
    <t xml:space="preserve">   Ostatní opatření</t>
  </si>
  <si>
    <t>144</t>
  </si>
  <si>
    <t>011294000</t>
  </si>
  <si>
    <t>Ostatní biologické průzkumy</t>
  </si>
  <si>
    <t>1024</t>
  </si>
  <si>
    <t>1020634584</t>
  </si>
  <si>
    <t>Poznámka k položce:_x000d_
Kontrola zeleně - živého plotu oprávněnou osobou</t>
  </si>
  <si>
    <t>145</t>
  </si>
  <si>
    <t>012002000</t>
  </si>
  <si>
    <t>Geodetické práce</t>
  </si>
  <si>
    <t>801267273</t>
  </si>
  <si>
    <t>Poznámka k položce:_x000d_
Při realizaci</t>
  </si>
  <si>
    <t>012303000</t>
  </si>
  <si>
    <t>Geodetické práce po výstavbě - zaměření</t>
  </si>
  <si>
    <t>-1338168354</t>
  </si>
  <si>
    <t>147</t>
  </si>
  <si>
    <t>013244000</t>
  </si>
  <si>
    <t>RDS</t>
  </si>
  <si>
    <t>-362617782</t>
  </si>
  <si>
    <t>Poznámka k položce:_x000d_
Dopracování RDS</t>
  </si>
  <si>
    <t>148</t>
  </si>
  <si>
    <t>013254000</t>
  </si>
  <si>
    <t>Dokumentace skutečného provedení stavby</t>
  </si>
  <si>
    <t>-1292441187</t>
  </si>
  <si>
    <t>149</t>
  </si>
  <si>
    <t>013294000</t>
  </si>
  <si>
    <t>HMP + ML</t>
  </si>
  <si>
    <t>769996545</t>
  </si>
  <si>
    <t>150</t>
  </si>
  <si>
    <t>045002000</t>
  </si>
  <si>
    <t>Kompletační a koordinační činnost</t>
  </si>
  <si>
    <t>-601647992</t>
  </si>
  <si>
    <t>Poznámka k položce:_x000d_
vč. HP a PP</t>
  </si>
  <si>
    <t>151</t>
  </si>
  <si>
    <t>030001000</t>
  </si>
  <si>
    <t>Zařízení staveniště</t>
  </si>
  <si>
    <t>1339067197</t>
  </si>
  <si>
    <t>152</t>
  </si>
  <si>
    <t>034103000</t>
  </si>
  <si>
    <t>Oplocení staveniště</t>
  </si>
  <si>
    <t>-542671213</t>
  </si>
  <si>
    <t>153</t>
  </si>
  <si>
    <t>034403000</t>
  </si>
  <si>
    <t>Dopravní značení na staveništi</t>
  </si>
  <si>
    <t>-1146152427</t>
  </si>
  <si>
    <t>Poznámka k položce:_x000d_
DIO během stavby-vč. vyřízení a DMTZ a MTZ stálého DZ na mostě</t>
  </si>
  <si>
    <t>154</t>
  </si>
  <si>
    <t>062002000</t>
  </si>
  <si>
    <t>Ztížené dopravní podmínky</t>
  </si>
  <si>
    <t>-1324129167</t>
  </si>
  <si>
    <t>Poznámka k položce:_x000d_
Ztížený přesun mechanizace do koryta a v rámci staveniště (vrtání zápor, zemní stroje) a přesun vrtné soupravy</t>
  </si>
  <si>
    <t>155</t>
  </si>
  <si>
    <t>073002000</t>
  </si>
  <si>
    <t>Ztížené podmínky pro provádění</t>
  </si>
  <si>
    <t>-1300353021</t>
  </si>
  <si>
    <t>Poznámka k položce:_x000d_
Příplatek ze ztížené podmínky - práce mezi inženýrskými sítěmi, atypické zábradlí, intravilán v blízkosti objektů</t>
  </si>
  <si>
    <t>156</t>
  </si>
  <si>
    <t>075903000</t>
  </si>
  <si>
    <t>Ostatní ochranná pásma - ochrana sítí během výstavby</t>
  </si>
  <si>
    <t>1676234864</t>
  </si>
  <si>
    <t>Poznámka k položce:_x000d_
Teplovod, vodovod, CETIN, Vodafone, horkovod, ČEZ, Gasnet, VO, včetně vytýčení sítí a jejich podepření/ochrany</t>
  </si>
  <si>
    <t>SEZNAM FIGUR</t>
  </si>
  <si>
    <t>Výměra</t>
  </si>
  <si>
    <t>Použití figury:</t>
  </si>
  <si>
    <t>kor</t>
  </si>
  <si>
    <t>odtěžení koryta</t>
  </si>
  <si>
    <t>(0,91+2,2+1,5)*9,3</t>
  </si>
  <si>
    <t>st</t>
  </si>
  <si>
    <t>Zásyp ze štěrkodrti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</si>
</sst>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jpg" /><Relationship Id="rId2" Type="http://schemas.openxmlformats.org/officeDocument/2006/relationships/image" Target="../media/image5.jpg" /><Relationship Id="rId3" Type="http://schemas.openxmlformats.org/officeDocument/2006/relationships/image" Target="../media/image6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86995</xdr:colOff>
      <xdr:row>3</xdr:row>
      <xdr:rowOff>0</xdr:rowOff>
    </xdr:from>
    <xdr:to>
      <xdr:col>40</xdr:col>
      <xdr:colOff>367665</xdr:colOff>
      <xdr:row>6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39</xdr:col>
      <xdr:colOff>225425</xdr:colOff>
      <xdr:row>81</xdr:row>
      <xdr:rowOff>0</xdr:rowOff>
    </xdr:from>
    <xdr:to>
      <xdr:col>41</xdr:col>
      <xdr:colOff>176530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114</xdr:row>
      <xdr:rowOff>0</xdr:rowOff>
    </xdr:from>
    <xdr:to>
      <xdr:col>9</xdr:col>
      <xdr:colOff>1215390</xdr:colOff>
      <xdr:row>118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18</v>
      </c>
    </row>
    <row r="7" s="1" customFormat="1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21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26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27</v>
      </c>
    </row>
    <row r="10" s="1" customFormat="1" ht="12" customHeight="1">
      <c r="B10" s="20"/>
      <c r="C10" s="21"/>
      <c r="D10" s="31" t="s">
        <v>28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29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18</v>
      </c>
    </row>
    <row r="11" s="1" customFormat="1" ht="18.48" customHeight="1">
      <c r="B11" s="20"/>
      <c r="C11" s="21"/>
      <c r="D11" s="21"/>
      <c r="E11" s="26" t="s">
        <v>30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31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18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18</v>
      </c>
    </row>
    <row r="13" s="1" customFormat="1" ht="12" customHeight="1">
      <c r="B13" s="20"/>
      <c r="C13" s="21"/>
      <c r="D13" s="31" t="s">
        <v>32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29</v>
      </c>
      <c r="AL13" s="21"/>
      <c r="AM13" s="21"/>
      <c r="AN13" s="33" t="s">
        <v>33</v>
      </c>
      <c r="AO13" s="21"/>
      <c r="AP13" s="21"/>
      <c r="AQ13" s="21"/>
      <c r="AR13" s="19"/>
      <c r="BE13" s="30"/>
      <c r="BS13" s="16" t="s">
        <v>18</v>
      </c>
    </row>
    <row r="14">
      <c r="B14" s="20"/>
      <c r="C14" s="21"/>
      <c r="D14" s="21"/>
      <c r="E14" s="33" t="s">
        <v>33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31</v>
      </c>
      <c r="AL14" s="21"/>
      <c r="AM14" s="21"/>
      <c r="AN14" s="33" t="s">
        <v>33</v>
      </c>
      <c r="AO14" s="21"/>
      <c r="AP14" s="21"/>
      <c r="AQ14" s="21"/>
      <c r="AR14" s="19"/>
      <c r="BE14" s="30"/>
      <c r="BS14" s="16" t="s">
        <v>18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34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29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35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31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36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29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38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31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36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39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41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42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43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44</v>
      </c>
      <c r="E29" s="46"/>
      <c r="F29" s="31" t="s">
        <v>45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46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47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48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49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50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51</v>
      </c>
      <c r="U35" s="53"/>
      <c r="V35" s="53"/>
      <c r="W35" s="53"/>
      <c r="X35" s="55" t="s">
        <v>52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53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54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55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56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55</v>
      </c>
      <c r="AI60" s="41"/>
      <c r="AJ60" s="41"/>
      <c r="AK60" s="41"/>
      <c r="AL60" s="41"/>
      <c r="AM60" s="63" t="s">
        <v>56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57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58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55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56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55</v>
      </c>
      <c r="AI75" s="41"/>
      <c r="AJ75" s="41"/>
      <c r="AK75" s="41"/>
      <c r="AL75" s="41"/>
      <c r="AM75" s="63" t="s">
        <v>56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59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ST-2024-NB11-15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Oprava mostu NB-15 přes Velké Valy, tl. Tyršova, Nymburk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22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Nymburk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24</v>
      </c>
      <c r="AJ87" s="39"/>
      <c r="AK87" s="39"/>
      <c r="AL87" s="39"/>
      <c r="AM87" s="78" t="str">
        <f>IF(AN8= "","",AN8)</f>
        <v>7. 10. 2024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28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Nymburk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34</v>
      </c>
      <c r="AJ89" s="39"/>
      <c r="AK89" s="39"/>
      <c r="AL89" s="39"/>
      <c r="AM89" s="79" t="str">
        <f>IF(E17="","",E17)</f>
        <v>Statik CL</v>
      </c>
      <c r="AN89" s="70"/>
      <c r="AO89" s="70"/>
      <c r="AP89" s="70"/>
      <c r="AQ89" s="39"/>
      <c r="AR89" s="43"/>
      <c r="AS89" s="80" t="s">
        <v>60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32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37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61</v>
      </c>
      <c r="D92" s="93"/>
      <c r="E92" s="93"/>
      <c r="F92" s="93"/>
      <c r="G92" s="93"/>
      <c r="H92" s="94"/>
      <c r="I92" s="95" t="s">
        <v>62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63</v>
      </c>
      <c r="AH92" s="93"/>
      <c r="AI92" s="93"/>
      <c r="AJ92" s="93"/>
      <c r="AK92" s="93"/>
      <c r="AL92" s="93"/>
      <c r="AM92" s="93"/>
      <c r="AN92" s="95" t="s">
        <v>64</v>
      </c>
      <c r="AO92" s="93"/>
      <c r="AP92" s="97"/>
      <c r="AQ92" s="98" t="s">
        <v>65</v>
      </c>
      <c r="AR92" s="43"/>
      <c r="AS92" s="99" t="s">
        <v>66</v>
      </c>
      <c r="AT92" s="100" t="s">
        <v>67</v>
      </c>
      <c r="AU92" s="100" t="s">
        <v>68</v>
      </c>
      <c r="AV92" s="100" t="s">
        <v>69</v>
      </c>
      <c r="AW92" s="100" t="s">
        <v>70</v>
      </c>
      <c r="AX92" s="100" t="s">
        <v>71</v>
      </c>
      <c r="AY92" s="100" t="s">
        <v>72</v>
      </c>
      <c r="AZ92" s="100" t="s">
        <v>73</v>
      </c>
      <c r="BA92" s="100" t="s">
        <v>74</v>
      </c>
      <c r="BB92" s="100" t="s">
        <v>75</v>
      </c>
      <c r="BC92" s="100" t="s">
        <v>76</v>
      </c>
      <c r="BD92" s="101" t="s">
        <v>77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78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79</v>
      </c>
      <c r="BT94" s="116" t="s">
        <v>80</v>
      </c>
      <c r="BU94" s="117" t="s">
        <v>81</v>
      </c>
      <c r="BV94" s="116" t="s">
        <v>82</v>
      </c>
      <c r="BW94" s="116" t="s">
        <v>5</v>
      </c>
      <c r="BX94" s="116" t="s">
        <v>83</v>
      </c>
      <c r="CL94" s="116" t="s">
        <v>1</v>
      </c>
    </row>
    <row r="95" s="7" customFormat="1" ht="24.75" customHeight="1">
      <c r="A95" s="118" t="s">
        <v>84</v>
      </c>
      <c r="B95" s="119"/>
      <c r="C95" s="120"/>
      <c r="D95" s="121" t="s">
        <v>85</v>
      </c>
      <c r="E95" s="121"/>
      <c r="F95" s="121"/>
      <c r="G95" s="121"/>
      <c r="H95" s="121"/>
      <c r="I95" s="122"/>
      <c r="J95" s="121" t="s">
        <v>86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201 - Oprava mostu NB-...'!J30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87</v>
      </c>
      <c r="AR95" s="125"/>
      <c r="AS95" s="126">
        <v>0</v>
      </c>
      <c r="AT95" s="127">
        <f>ROUND(SUM(AV95:AW95),2)</f>
        <v>0</v>
      </c>
      <c r="AU95" s="128">
        <f>'SO 201 - Oprava mostu NB-...'!P128</f>
        <v>0</v>
      </c>
      <c r="AV95" s="127">
        <f>'SO 201 - Oprava mostu NB-...'!J33</f>
        <v>0</v>
      </c>
      <c r="AW95" s="127">
        <f>'SO 201 - Oprava mostu NB-...'!J34</f>
        <v>0</v>
      </c>
      <c r="AX95" s="127">
        <f>'SO 201 - Oprava mostu NB-...'!J35</f>
        <v>0</v>
      </c>
      <c r="AY95" s="127">
        <f>'SO 201 - Oprava mostu NB-...'!J36</f>
        <v>0</v>
      </c>
      <c r="AZ95" s="127">
        <f>'SO 201 - Oprava mostu NB-...'!F33</f>
        <v>0</v>
      </c>
      <c r="BA95" s="127">
        <f>'SO 201 - Oprava mostu NB-...'!F34</f>
        <v>0</v>
      </c>
      <c r="BB95" s="127">
        <f>'SO 201 - Oprava mostu NB-...'!F35</f>
        <v>0</v>
      </c>
      <c r="BC95" s="127">
        <f>'SO 201 - Oprava mostu NB-...'!F36</f>
        <v>0</v>
      </c>
      <c r="BD95" s="129">
        <f>'SO 201 - Oprava mostu NB-...'!F37</f>
        <v>0</v>
      </c>
      <c r="BE95" s="7"/>
      <c r="BT95" s="130" t="s">
        <v>21</v>
      </c>
      <c r="BV95" s="130" t="s">
        <v>82</v>
      </c>
      <c r="BW95" s="130" t="s">
        <v>88</v>
      </c>
      <c r="BX95" s="130" t="s">
        <v>5</v>
      </c>
      <c r="CL95" s="130" t="s">
        <v>1</v>
      </c>
      <c r="CM95" s="130" t="s">
        <v>89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kC4ecKpkUvM+CDJHhAJKNy4Vxq3ZKEi+jdNruk/pPHzy9dgreEBJ0YDF8BX24zsHmJpdDXnn2fmQd/ADYlqykg==" hashValue="DfuB+AH5SBvn+qx0q8thuOvpc5TGMuLwLnzuYREYmY7IbH3Yg67oBLT2UqxltBawOqXXfjy/9Bfs4TI4S6KMtg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 201 - Oprava mostu NB-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  <c r="AZ2" s="131" t="s">
        <v>90</v>
      </c>
      <c r="BA2" s="131" t="s">
        <v>91</v>
      </c>
      <c r="BB2" s="131" t="s">
        <v>1</v>
      </c>
      <c r="BC2" s="131" t="s">
        <v>92</v>
      </c>
      <c r="BD2" s="131" t="s">
        <v>89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9"/>
      <c r="AT3" s="16" t="s">
        <v>89</v>
      </c>
      <c r="AZ3" s="131" t="s">
        <v>93</v>
      </c>
      <c r="BA3" s="131" t="s">
        <v>94</v>
      </c>
      <c r="BB3" s="131" t="s">
        <v>1</v>
      </c>
      <c r="BC3" s="131" t="s">
        <v>95</v>
      </c>
      <c r="BD3" s="131" t="s">
        <v>89</v>
      </c>
    </row>
    <row r="4" s="1" customFormat="1" ht="24.96" customHeight="1">
      <c r="B4" s="19"/>
      <c r="D4" s="134" t="s">
        <v>96</v>
      </c>
      <c r="L4" s="19"/>
      <c r="M4" s="135" t="s">
        <v>10</v>
      </c>
      <c r="AT4" s="16" t="s">
        <v>4</v>
      </c>
      <c r="AZ4" s="131" t="s">
        <v>97</v>
      </c>
      <c r="BA4" s="131" t="s">
        <v>98</v>
      </c>
      <c r="BB4" s="131" t="s">
        <v>1</v>
      </c>
      <c r="BC4" s="131" t="s">
        <v>99</v>
      </c>
      <c r="BD4" s="131" t="s">
        <v>89</v>
      </c>
    </row>
    <row r="5" s="1" customFormat="1" ht="6.96" customHeight="1">
      <c r="B5" s="19"/>
      <c r="L5" s="19"/>
      <c r="AZ5" s="131" t="s">
        <v>100</v>
      </c>
      <c r="BA5" s="131" t="s">
        <v>101</v>
      </c>
      <c r="BB5" s="131" t="s">
        <v>1</v>
      </c>
      <c r="BC5" s="131" t="s">
        <v>102</v>
      </c>
      <c r="BD5" s="131" t="s">
        <v>89</v>
      </c>
    </row>
    <row r="6" s="1" customFormat="1" ht="12" customHeight="1">
      <c r="B6" s="19"/>
      <c r="D6" s="136" t="s">
        <v>16</v>
      </c>
      <c r="L6" s="19"/>
      <c r="AZ6" s="131" t="s">
        <v>103</v>
      </c>
      <c r="BA6" s="131" t="s">
        <v>104</v>
      </c>
      <c r="BB6" s="131" t="s">
        <v>1</v>
      </c>
      <c r="BC6" s="131" t="s">
        <v>105</v>
      </c>
      <c r="BD6" s="131" t="s">
        <v>89</v>
      </c>
    </row>
    <row r="7" s="1" customFormat="1" ht="16.5" customHeight="1">
      <c r="B7" s="19"/>
      <c r="E7" s="137" t="str">
        <f>'Rekapitulace stavby'!K6</f>
        <v>Oprava mostu NB-15 přes Velké Valy, tl. Tyršova, Nymburk</v>
      </c>
      <c r="F7" s="136"/>
      <c r="G7" s="136"/>
      <c r="H7" s="136"/>
      <c r="L7" s="19"/>
      <c r="AZ7" s="131" t="s">
        <v>106</v>
      </c>
      <c r="BA7" s="131" t="s">
        <v>107</v>
      </c>
      <c r="BB7" s="131" t="s">
        <v>1</v>
      </c>
      <c r="BC7" s="131" t="s">
        <v>108</v>
      </c>
      <c r="BD7" s="131" t="s">
        <v>89</v>
      </c>
    </row>
    <row r="8" s="2" customFormat="1" ht="12" customHeight="1">
      <c r="A8" s="37"/>
      <c r="B8" s="43"/>
      <c r="C8" s="37"/>
      <c r="D8" s="136" t="s">
        <v>109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Z8" s="131" t="s">
        <v>110</v>
      </c>
      <c r="BA8" s="131" t="s">
        <v>111</v>
      </c>
      <c r="BB8" s="131" t="s">
        <v>1</v>
      </c>
      <c r="BC8" s="131" t="s">
        <v>112</v>
      </c>
      <c r="BD8" s="131" t="s">
        <v>89</v>
      </c>
    </row>
    <row r="9" s="2" customFormat="1" ht="30" customHeight="1">
      <c r="A9" s="37"/>
      <c r="B9" s="43"/>
      <c r="C9" s="37"/>
      <c r="D9" s="37"/>
      <c r="E9" s="138" t="s">
        <v>113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Z9" s="131" t="s">
        <v>114</v>
      </c>
      <c r="BA9" s="131" t="s">
        <v>115</v>
      </c>
      <c r="BB9" s="131" t="s">
        <v>1</v>
      </c>
      <c r="BC9" s="131" t="s">
        <v>116</v>
      </c>
      <c r="BD9" s="131" t="s">
        <v>89</v>
      </c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Z10" s="131" t="s">
        <v>117</v>
      </c>
      <c r="BA10" s="131" t="s">
        <v>118</v>
      </c>
      <c r="BB10" s="131" t="s">
        <v>1</v>
      </c>
      <c r="BC10" s="131" t="s">
        <v>119</v>
      </c>
      <c r="BD10" s="131" t="s">
        <v>89</v>
      </c>
    </row>
    <row r="11" s="2" customFormat="1" ht="12" customHeight="1">
      <c r="A11" s="37"/>
      <c r="B11" s="43"/>
      <c r="C11" s="37"/>
      <c r="D11" s="136" t="s">
        <v>19</v>
      </c>
      <c r="E11" s="37"/>
      <c r="F11" s="139" t="s">
        <v>1</v>
      </c>
      <c r="G11" s="37"/>
      <c r="H11" s="37"/>
      <c r="I11" s="136" t="s">
        <v>20</v>
      </c>
      <c r="J11" s="139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Z11" s="131" t="s">
        <v>120</v>
      </c>
      <c r="BA11" s="131" t="s">
        <v>121</v>
      </c>
      <c r="BB11" s="131" t="s">
        <v>1</v>
      </c>
      <c r="BC11" s="131" t="s">
        <v>122</v>
      </c>
      <c r="BD11" s="131" t="s">
        <v>89</v>
      </c>
    </row>
    <row r="12" s="2" customFormat="1" ht="12" customHeight="1">
      <c r="A12" s="37"/>
      <c r="B12" s="43"/>
      <c r="C12" s="37"/>
      <c r="D12" s="136" t="s">
        <v>22</v>
      </c>
      <c r="E12" s="37"/>
      <c r="F12" s="139" t="s">
        <v>23</v>
      </c>
      <c r="G12" s="37"/>
      <c r="H12" s="37"/>
      <c r="I12" s="136" t="s">
        <v>24</v>
      </c>
      <c r="J12" s="140" t="str">
        <f>'Rekapitulace stavby'!AN8</f>
        <v>7. 10. 2024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Z12" s="131" t="s">
        <v>123</v>
      </c>
      <c r="BA12" s="131" t="s">
        <v>124</v>
      </c>
      <c r="BB12" s="131" t="s">
        <v>1</v>
      </c>
      <c r="BC12" s="131" t="s">
        <v>125</v>
      </c>
      <c r="BD12" s="131" t="s">
        <v>89</v>
      </c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Z13" s="131" t="s">
        <v>126</v>
      </c>
      <c r="BA13" s="131" t="s">
        <v>127</v>
      </c>
      <c r="BB13" s="131" t="s">
        <v>1</v>
      </c>
      <c r="BC13" s="131" t="s">
        <v>125</v>
      </c>
      <c r="BD13" s="131" t="s">
        <v>89</v>
      </c>
    </row>
    <row r="14" s="2" customFormat="1" ht="12" customHeight="1">
      <c r="A14" s="37"/>
      <c r="B14" s="43"/>
      <c r="C14" s="37"/>
      <c r="D14" s="136" t="s">
        <v>28</v>
      </c>
      <c r="E14" s="37"/>
      <c r="F14" s="37"/>
      <c r="G14" s="37"/>
      <c r="H14" s="37"/>
      <c r="I14" s="136" t="s">
        <v>29</v>
      </c>
      <c r="J14" s="139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Z14" s="131" t="s">
        <v>128</v>
      </c>
      <c r="BA14" s="131" t="s">
        <v>129</v>
      </c>
      <c r="BB14" s="131" t="s">
        <v>1</v>
      </c>
      <c r="BC14" s="131" t="s">
        <v>8</v>
      </c>
      <c r="BD14" s="131" t="s">
        <v>89</v>
      </c>
    </row>
    <row r="15" s="2" customFormat="1" ht="18" customHeight="1">
      <c r="A15" s="37"/>
      <c r="B15" s="43"/>
      <c r="C15" s="37"/>
      <c r="D15" s="37"/>
      <c r="E15" s="139" t="s">
        <v>30</v>
      </c>
      <c r="F15" s="37"/>
      <c r="G15" s="37"/>
      <c r="H15" s="37"/>
      <c r="I15" s="136" t="s">
        <v>31</v>
      </c>
      <c r="J15" s="139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6" t="s">
        <v>32</v>
      </c>
      <c r="E17" s="37"/>
      <c r="F17" s="37"/>
      <c r="G17" s="37"/>
      <c r="H17" s="37"/>
      <c r="I17" s="136" t="s">
        <v>29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9"/>
      <c r="G18" s="139"/>
      <c r="H18" s="139"/>
      <c r="I18" s="136" t="s">
        <v>31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6" t="s">
        <v>34</v>
      </c>
      <c r="E20" s="37"/>
      <c r="F20" s="37"/>
      <c r="G20" s="37"/>
      <c r="H20" s="37"/>
      <c r="I20" s="136" t="s">
        <v>29</v>
      </c>
      <c r="J20" s="139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9" t="s">
        <v>35</v>
      </c>
      <c r="F21" s="37"/>
      <c r="G21" s="37"/>
      <c r="H21" s="37"/>
      <c r="I21" s="136" t="s">
        <v>31</v>
      </c>
      <c r="J21" s="139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6" t="s">
        <v>37</v>
      </c>
      <c r="E23" s="37"/>
      <c r="F23" s="37"/>
      <c r="G23" s="37"/>
      <c r="H23" s="37"/>
      <c r="I23" s="136" t="s">
        <v>29</v>
      </c>
      <c r="J23" s="139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9" t="s">
        <v>38</v>
      </c>
      <c r="F24" s="37"/>
      <c r="G24" s="37"/>
      <c r="H24" s="37"/>
      <c r="I24" s="136" t="s">
        <v>31</v>
      </c>
      <c r="J24" s="139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6" t="s">
        <v>39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5"/>
      <c r="E29" s="145"/>
      <c r="F29" s="145"/>
      <c r="G29" s="145"/>
      <c r="H29" s="145"/>
      <c r="I29" s="145"/>
      <c r="J29" s="145"/>
      <c r="K29" s="145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6" t="s">
        <v>40</v>
      </c>
      <c r="E30" s="37"/>
      <c r="F30" s="37"/>
      <c r="G30" s="37"/>
      <c r="H30" s="37"/>
      <c r="I30" s="37"/>
      <c r="J30" s="147">
        <f>ROUND(J128,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5"/>
      <c r="E31" s="145"/>
      <c r="F31" s="145"/>
      <c r="G31" s="145"/>
      <c r="H31" s="145"/>
      <c r="I31" s="145"/>
      <c r="J31" s="145"/>
      <c r="K31" s="145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8" t="s">
        <v>42</v>
      </c>
      <c r="G32" s="37"/>
      <c r="H32" s="37"/>
      <c r="I32" s="148" t="s">
        <v>41</v>
      </c>
      <c r="J32" s="148" t="s">
        <v>43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9" t="s">
        <v>44</v>
      </c>
      <c r="E33" s="136" t="s">
        <v>45</v>
      </c>
      <c r="F33" s="150">
        <f>ROUND((SUM(BE128:BE476)),  2)</f>
        <v>0</v>
      </c>
      <c r="G33" s="37"/>
      <c r="H33" s="37"/>
      <c r="I33" s="151">
        <v>0.20999999999999999</v>
      </c>
      <c r="J33" s="150">
        <f>ROUND(((SUM(BE128:BE476))*I33),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6" t="s">
        <v>46</v>
      </c>
      <c r="F34" s="150">
        <f>ROUND((SUM(BF128:BF476)),  2)</f>
        <v>0</v>
      </c>
      <c r="G34" s="37"/>
      <c r="H34" s="37"/>
      <c r="I34" s="151">
        <v>0.14999999999999999</v>
      </c>
      <c r="J34" s="150">
        <f>ROUND(((SUM(BF128:BF476))*I34),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6" t="s">
        <v>47</v>
      </c>
      <c r="F35" s="150">
        <f>ROUND((SUM(BG128:BG476)),  2)</f>
        <v>0</v>
      </c>
      <c r="G35" s="37"/>
      <c r="H35" s="37"/>
      <c r="I35" s="151">
        <v>0.20999999999999999</v>
      </c>
      <c r="J35" s="150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6" t="s">
        <v>48</v>
      </c>
      <c r="F36" s="150">
        <f>ROUND((SUM(BH128:BH476)),  2)</f>
        <v>0</v>
      </c>
      <c r="G36" s="37"/>
      <c r="H36" s="37"/>
      <c r="I36" s="151">
        <v>0.14999999999999999</v>
      </c>
      <c r="J36" s="150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6" t="s">
        <v>49</v>
      </c>
      <c r="F37" s="150">
        <f>ROUND((SUM(BI128:BI476)),  2)</f>
        <v>0</v>
      </c>
      <c r="G37" s="37"/>
      <c r="H37" s="37"/>
      <c r="I37" s="151">
        <v>0</v>
      </c>
      <c r="J37" s="15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9" t="s">
        <v>53</v>
      </c>
      <c r="E50" s="160"/>
      <c r="F50" s="160"/>
      <c r="G50" s="159" t="s">
        <v>54</v>
      </c>
      <c r="H50" s="160"/>
      <c r="I50" s="160"/>
      <c r="J50" s="160"/>
      <c r="K50" s="160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1" t="s">
        <v>55</v>
      </c>
      <c r="E61" s="162"/>
      <c r="F61" s="163" t="s">
        <v>56</v>
      </c>
      <c r="G61" s="161" t="s">
        <v>55</v>
      </c>
      <c r="H61" s="162"/>
      <c r="I61" s="162"/>
      <c r="J61" s="164" t="s">
        <v>56</v>
      </c>
      <c r="K61" s="162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9" t="s">
        <v>57</v>
      </c>
      <c r="E65" s="165"/>
      <c r="F65" s="165"/>
      <c r="G65" s="159" t="s">
        <v>58</v>
      </c>
      <c r="H65" s="165"/>
      <c r="I65" s="165"/>
      <c r="J65" s="165"/>
      <c r="K65" s="165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1" t="s">
        <v>55</v>
      </c>
      <c r="E76" s="162"/>
      <c r="F76" s="163" t="s">
        <v>56</v>
      </c>
      <c r="G76" s="161" t="s">
        <v>55</v>
      </c>
      <c r="H76" s="162"/>
      <c r="I76" s="162"/>
      <c r="J76" s="164" t="s">
        <v>56</v>
      </c>
      <c r="K76" s="162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130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0" t="str">
        <f>E7</f>
        <v>Oprava mostu NB-15 přes Velké Valy, tl. Tyršova, Nymburk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109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30" customHeight="1">
      <c r="A87" s="37"/>
      <c r="B87" s="38"/>
      <c r="C87" s="39"/>
      <c r="D87" s="39"/>
      <c r="E87" s="75" t="str">
        <f>E9</f>
        <v>SO 201 - Oprava mostu NB-15 přes Velké Valy, ul. Tyršova, Nymburk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22</v>
      </c>
      <c r="D89" s="39"/>
      <c r="E89" s="39"/>
      <c r="F89" s="26" t="str">
        <f>F12</f>
        <v>Nymburk</v>
      </c>
      <c r="G89" s="39"/>
      <c r="H89" s="39"/>
      <c r="I89" s="31" t="s">
        <v>24</v>
      </c>
      <c r="J89" s="78" t="str">
        <f>IF(J12="","",J12)</f>
        <v>7. 10. 2024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28</v>
      </c>
      <c r="D91" s="39"/>
      <c r="E91" s="39"/>
      <c r="F91" s="26" t="str">
        <f>E15</f>
        <v>Město Nymburk</v>
      </c>
      <c r="G91" s="39"/>
      <c r="H91" s="39"/>
      <c r="I91" s="31" t="s">
        <v>34</v>
      </c>
      <c r="J91" s="35" t="str">
        <f>E21</f>
        <v>Statik CL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32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1" t="s">
        <v>131</v>
      </c>
      <c r="D94" s="172"/>
      <c r="E94" s="172"/>
      <c r="F94" s="172"/>
      <c r="G94" s="172"/>
      <c r="H94" s="172"/>
      <c r="I94" s="172"/>
      <c r="J94" s="173" t="s">
        <v>132</v>
      </c>
      <c r="K94" s="172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4" t="s">
        <v>133</v>
      </c>
      <c r="D96" s="39"/>
      <c r="E96" s="39"/>
      <c r="F96" s="39"/>
      <c r="G96" s="39"/>
      <c r="H96" s="39"/>
      <c r="I96" s="39"/>
      <c r="J96" s="109">
        <f>J128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134</v>
      </c>
    </row>
    <row r="97" s="9" customFormat="1" ht="24.96" customHeight="1">
      <c r="A97" s="9"/>
      <c r="B97" s="175"/>
      <c r="C97" s="176"/>
      <c r="D97" s="177" t="s">
        <v>135</v>
      </c>
      <c r="E97" s="178"/>
      <c r="F97" s="178"/>
      <c r="G97" s="178"/>
      <c r="H97" s="178"/>
      <c r="I97" s="178"/>
      <c r="J97" s="179">
        <f>J129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136</v>
      </c>
      <c r="E98" s="184"/>
      <c r="F98" s="184"/>
      <c r="G98" s="184"/>
      <c r="H98" s="184"/>
      <c r="I98" s="184"/>
      <c r="J98" s="185">
        <f>J130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137</v>
      </c>
      <c r="E99" s="184"/>
      <c r="F99" s="184"/>
      <c r="G99" s="184"/>
      <c r="H99" s="184"/>
      <c r="I99" s="184"/>
      <c r="J99" s="185">
        <f>J206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138</v>
      </c>
      <c r="E100" s="184"/>
      <c r="F100" s="184"/>
      <c r="G100" s="184"/>
      <c r="H100" s="184"/>
      <c r="I100" s="184"/>
      <c r="J100" s="185">
        <f>J218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139</v>
      </c>
      <c r="E101" s="184"/>
      <c r="F101" s="184"/>
      <c r="G101" s="184"/>
      <c r="H101" s="184"/>
      <c r="I101" s="184"/>
      <c r="J101" s="185">
        <f>J272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140</v>
      </c>
      <c r="E102" s="184"/>
      <c r="F102" s="184"/>
      <c r="G102" s="184"/>
      <c r="H102" s="184"/>
      <c r="I102" s="184"/>
      <c r="J102" s="185">
        <f>J292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5"/>
      <c r="C103" s="176"/>
      <c r="D103" s="177" t="s">
        <v>141</v>
      </c>
      <c r="E103" s="178"/>
      <c r="F103" s="178"/>
      <c r="G103" s="178"/>
      <c r="H103" s="178"/>
      <c r="I103" s="178"/>
      <c r="J103" s="179">
        <f>J311</f>
        <v>0</v>
      </c>
      <c r="K103" s="176"/>
      <c r="L103" s="18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1"/>
      <c r="C104" s="182"/>
      <c r="D104" s="183" t="s">
        <v>142</v>
      </c>
      <c r="E104" s="184"/>
      <c r="F104" s="184"/>
      <c r="G104" s="184"/>
      <c r="H104" s="184"/>
      <c r="I104" s="184"/>
      <c r="J104" s="185">
        <f>J422</f>
        <v>0</v>
      </c>
      <c r="K104" s="182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5"/>
      <c r="C105" s="176"/>
      <c r="D105" s="177" t="s">
        <v>143</v>
      </c>
      <c r="E105" s="178"/>
      <c r="F105" s="178"/>
      <c r="G105" s="178"/>
      <c r="H105" s="178"/>
      <c r="I105" s="178"/>
      <c r="J105" s="179">
        <f>J424</f>
        <v>0</v>
      </c>
      <c r="K105" s="176"/>
      <c r="L105" s="18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1"/>
      <c r="C106" s="182"/>
      <c r="D106" s="183" t="s">
        <v>144</v>
      </c>
      <c r="E106" s="184"/>
      <c r="F106" s="184"/>
      <c r="G106" s="184"/>
      <c r="H106" s="184"/>
      <c r="I106" s="184"/>
      <c r="J106" s="185">
        <f>J425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5"/>
      <c r="C107" s="176"/>
      <c r="D107" s="177" t="s">
        <v>145</v>
      </c>
      <c r="E107" s="178"/>
      <c r="F107" s="178"/>
      <c r="G107" s="178"/>
      <c r="H107" s="178"/>
      <c r="I107" s="178"/>
      <c r="J107" s="179">
        <f>J454</f>
        <v>0</v>
      </c>
      <c r="K107" s="176"/>
      <c r="L107" s="18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1"/>
      <c r="C108" s="182"/>
      <c r="D108" s="183" t="s">
        <v>146</v>
      </c>
      <c r="E108" s="184"/>
      <c r="F108" s="184"/>
      <c r="G108" s="184"/>
      <c r="H108" s="184"/>
      <c r="I108" s="184"/>
      <c r="J108" s="185">
        <f>J455</f>
        <v>0</v>
      </c>
      <c r="K108" s="182"/>
      <c r="L108" s="18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147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70" t="str">
        <f>E7</f>
        <v>Oprava mostu NB-15 přes Velké Valy, tl. Tyršova, Nymburk</v>
      </c>
      <c r="F118" s="31"/>
      <c r="G118" s="31"/>
      <c r="H118" s="31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109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30" customHeight="1">
      <c r="A120" s="37"/>
      <c r="B120" s="38"/>
      <c r="C120" s="39"/>
      <c r="D120" s="39"/>
      <c r="E120" s="75" t="str">
        <f>E9</f>
        <v>SO 201 - Oprava mostu NB-15 přes Velké Valy, ul. Tyršova, Nymburk</v>
      </c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22</v>
      </c>
      <c r="D122" s="39"/>
      <c r="E122" s="39"/>
      <c r="F122" s="26" t="str">
        <f>F12</f>
        <v>Nymburk</v>
      </c>
      <c r="G122" s="39"/>
      <c r="H122" s="39"/>
      <c r="I122" s="31" t="s">
        <v>24</v>
      </c>
      <c r="J122" s="78" t="str">
        <f>IF(J12="","",J12)</f>
        <v>7. 10. 2024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28</v>
      </c>
      <c r="D124" s="39"/>
      <c r="E124" s="39"/>
      <c r="F124" s="26" t="str">
        <f>E15</f>
        <v>Město Nymburk</v>
      </c>
      <c r="G124" s="39"/>
      <c r="H124" s="39"/>
      <c r="I124" s="31" t="s">
        <v>34</v>
      </c>
      <c r="J124" s="35" t="str">
        <f>E21</f>
        <v>Statik CL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32</v>
      </c>
      <c r="D125" s="39"/>
      <c r="E125" s="39"/>
      <c r="F125" s="26" t="str">
        <f>IF(E18="","",E18)</f>
        <v>Vyplň údaj</v>
      </c>
      <c r="G125" s="39"/>
      <c r="H125" s="39"/>
      <c r="I125" s="31" t="s">
        <v>37</v>
      </c>
      <c r="J125" s="35" t="str">
        <f>E24</f>
        <v xml:space="preserve"> 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187"/>
      <c r="B127" s="188"/>
      <c r="C127" s="189" t="s">
        <v>148</v>
      </c>
      <c r="D127" s="190" t="s">
        <v>65</v>
      </c>
      <c r="E127" s="190" t="s">
        <v>61</v>
      </c>
      <c r="F127" s="190" t="s">
        <v>62</v>
      </c>
      <c r="G127" s="190" t="s">
        <v>149</v>
      </c>
      <c r="H127" s="190" t="s">
        <v>150</v>
      </c>
      <c r="I127" s="190" t="s">
        <v>151</v>
      </c>
      <c r="J127" s="191" t="s">
        <v>132</v>
      </c>
      <c r="K127" s="192" t="s">
        <v>152</v>
      </c>
      <c r="L127" s="193"/>
      <c r="M127" s="99" t="s">
        <v>1</v>
      </c>
      <c r="N127" s="100" t="s">
        <v>44</v>
      </c>
      <c r="O127" s="100" t="s">
        <v>153</v>
      </c>
      <c r="P127" s="100" t="s">
        <v>154</v>
      </c>
      <c r="Q127" s="100" t="s">
        <v>155</v>
      </c>
      <c r="R127" s="100" t="s">
        <v>156</v>
      </c>
      <c r="S127" s="100" t="s">
        <v>157</v>
      </c>
      <c r="T127" s="101" t="s">
        <v>158</v>
      </c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</row>
    <row r="128" s="2" customFormat="1" ht="22.8" customHeight="1">
      <c r="A128" s="37"/>
      <c r="B128" s="38"/>
      <c r="C128" s="106" t="s">
        <v>159</v>
      </c>
      <c r="D128" s="39"/>
      <c r="E128" s="39"/>
      <c r="F128" s="39"/>
      <c r="G128" s="39"/>
      <c r="H128" s="39"/>
      <c r="I128" s="39"/>
      <c r="J128" s="194">
        <f>BK128</f>
        <v>0</v>
      </c>
      <c r="K128" s="39"/>
      <c r="L128" s="43"/>
      <c r="M128" s="102"/>
      <c r="N128" s="195"/>
      <c r="O128" s="103"/>
      <c r="P128" s="196">
        <f>P129+P311+P424+P454</f>
        <v>0</v>
      </c>
      <c r="Q128" s="103"/>
      <c r="R128" s="196">
        <f>R129+R311+R424+R454</f>
        <v>1475.2148627260003</v>
      </c>
      <c r="S128" s="103"/>
      <c r="T128" s="197">
        <f>T129+T311+T424+T454</f>
        <v>610.62336659999994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79</v>
      </c>
      <c r="AU128" s="16" t="s">
        <v>134</v>
      </c>
      <c r="BK128" s="198">
        <f>BK129+BK311+BK424+BK454</f>
        <v>0</v>
      </c>
    </row>
    <row r="129" s="12" customFormat="1" ht="25.92" customHeight="1">
      <c r="A129" s="12"/>
      <c r="B129" s="199"/>
      <c r="C129" s="200"/>
      <c r="D129" s="201" t="s">
        <v>79</v>
      </c>
      <c r="E129" s="202" t="s">
        <v>160</v>
      </c>
      <c r="F129" s="202" t="s">
        <v>161</v>
      </c>
      <c r="G129" s="200"/>
      <c r="H129" s="200"/>
      <c r="I129" s="203"/>
      <c r="J129" s="204">
        <f>BK129</f>
        <v>0</v>
      </c>
      <c r="K129" s="200"/>
      <c r="L129" s="205"/>
      <c r="M129" s="206"/>
      <c r="N129" s="207"/>
      <c r="O129" s="207"/>
      <c r="P129" s="208">
        <f>P130+P206+P218+P272+P292</f>
        <v>0</v>
      </c>
      <c r="Q129" s="207"/>
      <c r="R129" s="208">
        <f>R130+R206+R218+R272+R292</f>
        <v>1139.4959513160002</v>
      </c>
      <c r="S129" s="207"/>
      <c r="T129" s="209">
        <f>T130+T206+T218+T272+T292</f>
        <v>73.549999999999997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0" t="s">
        <v>21</v>
      </c>
      <c r="AT129" s="211" t="s">
        <v>79</v>
      </c>
      <c r="AU129" s="211" t="s">
        <v>80</v>
      </c>
      <c r="AY129" s="210" t="s">
        <v>162</v>
      </c>
      <c r="BK129" s="212">
        <f>BK130+BK206+BK218+BK272+BK292</f>
        <v>0</v>
      </c>
    </row>
    <row r="130" s="12" customFormat="1" ht="22.8" customHeight="1">
      <c r="A130" s="12"/>
      <c r="B130" s="199"/>
      <c r="C130" s="200"/>
      <c r="D130" s="201" t="s">
        <v>79</v>
      </c>
      <c r="E130" s="213" t="s">
        <v>21</v>
      </c>
      <c r="F130" s="213" t="s">
        <v>163</v>
      </c>
      <c r="G130" s="200"/>
      <c r="H130" s="200"/>
      <c r="I130" s="203"/>
      <c r="J130" s="214">
        <f>BK130</f>
        <v>0</v>
      </c>
      <c r="K130" s="200"/>
      <c r="L130" s="205"/>
      <c r="M130" s="206"/>
      <c r="N130" s="207"/>
      <c r="O130" s="207"/>
      <c r="P130" s="208">
        <f>SUM(P131:P205)</f>
        <v>0</v>
      </c>
      <c r="Q130" s="207"/>
      <c r="R130" s="208">
        <f>SUM(R131:R205)</f>
        <v>1000.0111784000001</v>
      </c>
      <c r="S130" s="207"/>
      <c r="T130" s="209">
        <f>SUM(T131:T205)</f>
        <v>73.549999999999997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21</v>
      </c>
      <c r="AT130" s="211" t="s">
        <v>79</v>
      </c>
      <c r="AU130" s="211" t="s">
        <v>21</v>
      </c>
      <c r="AY130" s="210" t="s">
        <v>162</v>
      </c>
      <c r="BK130" s="212">
        <f>SUM(BK131:BK205)</f>
        <v>0</v>
      </c>
    </row>
    <row r="131" s="2" customFormat="1" ht="16.5" customHeight="1">
      <c r="A131" s="37"/>
      <c r="B131" s="38"/>
      <c r="C131" s="215" t="s">
        <v>21</v>
      </c>
      <c r="D131" s="215" t="s">
        <v>164</v>
      </c>
      <c r="E131" s="216" t="s">
        <v>165</v>
      </c>
      <c r="F131" s="217" t="s">
        <v>166</v>
      </c>
      <c r="G131" s="218" t="s">
        <v>167</v>
      </c>
      <c r="H131" s="219">
        <v>73.879999999999995</v>
      </c>
      <c r="I131" s="220"/>
      <c r="J131" s="221">
        <f>ROUND(I131*H131,2)</f>
        <v>0</v>
      </c>
      <c r="K131" s="222"/>
      <c r="L131" s="43"/>
      <c r="M131" s="223" t="s">
        <v>1</v>
      </c>
      <c r="N131" s="224" t="s">
        <v>45</v>
      </c>
      <c r="O131" s="90"/>
      <c r="P131" s="225">
        <f>O131*H131</f>
        <v>0</v>
      </c>
      <c r="Q131" s="225">
        <v>0.026980000000000001</v>
      </c>
      <c r="R131" s="225">
        <f>Q131*H131</f>
        <v>1.9932824</v>
      </c>
      <c r="S131" s="225">
        <v>0</v>
      </c>
      <c r="T131" s="22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7" t="s">
        <v>168</v>
      </c>
      <c r="AT131" s="227" t="s">
        <v>164</v>
      </c>
      <c r="AU131" s="227" t="s">
        <v>89</v>
      </c>
      <c r="AY131" s="16" t="s">
        <v>162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6" t="s">
        <v>21</v>
      </c>
      <c r="BK131" s="228">
        <f>ROUND(I131*H131,2)</f>
        <v>0</v>
      </c>
      <c r="BL131" s="16" t="s">
        <v>168</v>
      </c>
      <c r="BM131" s="227" t="s">
        <v>169</v>
      </c>
    </row>
    <row r="132" s="2" customFormat="1">
      <c r="A132" s="37"/>
      <c r="B132" s="38"/>
      <c r="C132" s="39"/>
      <c r="D132" s="229" t="s">
        <v>170</v>
      </c>
      <c r="E132" s="39"/>
      <c r="F132" s="230" t="s">
        <v>171</v>
      </c>
      <c r="G132" s="39"/>
      <c r="H132" s="39"/>
      <c r="I132" s="231"/>
      <c r="J132" s="39"/>
      <c r="K132" s="39"/>
      <c r="L132" s="43"/>
      <c r="M132" s="232"/>
      <c r="N132" s="233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170</v>
      </c>
      <c r="AU132" s="16" t="s">
        <v>89</v>
      </c>
    </row>
    <row r="133" s="13" customFormat="1">
      <c r="A133" s="13"/>
      <c r="B133" s="234"/>
      <c r="C133" s="235"/>
      <c r="D133" s="229" t="s">
        <v>172</v>
      </c>
      <c r="E133" s="236" t="s">
        <v>1</v>
      </c>
      <c r="F133" s="237" t="s">
        <v>173</v>
      </c>
      <c r="G133" s="235"/>
      <c r="H133" s="238">
        <v>73.879999999999995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172</v>
      </c>
      <c r="AU133" s="244" t="s">
        <v>89</v>
      </c>
      <c r="AV133" s="13" t="s">
        <v>89</v>
      </c>
      <c r="AW133" s="13" t="s">
        <v>36</v>
      </c>
      <c r="AX133" s="13" t="s">
        <v>21</v>
      </c>
      <c r="AY133" s="244" t="s">
        <v>162</v>
      </c>
    </row>
    <row r="134" s="2" customFormat="1" ht="24.15" customHeight="1">
      <c r="A134" s="37"/>
      <c r="B134" s="38"/>
      <c r="C134" s="215" t="s">
        <v>89</v>
      </c>
      <c r="D134" s="215" t="s">
        <v>164</v>
      </c>
      <c r="E134" s="216" t="s">
        <v>174</v>
      </c>
      <c r="F134" s="217" t="s">
        <v>175</v>
      </c>
      <c r="G134" s="218" t="s">
        <v>176</v>
      </c>
      <c r="H134" s="219">
        <v>300</v>
      </c>
      <c r="I134" s="220"/>
      <c r="J134" s="221">
        <f>ROUND(I134*H134,2)</f>
        <v>0</v>
      </c>
      <c r="K134" s="222"/>
      <c r="L134" s="43"/>
      <c r="M134" s="223" t="s">
        <v>1</v>
      </c>
      <c r="N134" s="224" t="s">
        <v>45</v>
      </c>
      <c r="O134" s="90"/>
      <c r="P134" s="225">
        <f>O134*H134</f>
        <v>0</v>
      </c>
      <c r="Q134" s="225">
        <v>3.0000000000000001E-05</v>
      </c>
      <c r="R134" s="225">
        <f>Q134*H134</f>
        <v>0.0090000000000000011</v>
      </c>
      <c r="S134" s="225">
        <v>0</v>
      </c>
      <c r="T134" s="22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7" t="s">
        <v>168</v>
      </c>
      <c r="AT134" s="227" t="s">
        <v>164</v>
      </c>
      <c r="AU134" s="227" t="s">
        <v>89</v>
      </c>
      <c r="AY134" s="16" t="s">
        <v>162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6" t="s">
        <v>21</v>
      </c>
      <c r="BK134" s="228">
        <f>ROUND(I134*H134,2)</f>
        <v>0</v>
      </c>
      <c r="BL134" s="16" t="s">
        <v>168</v>
      </c>
      <c r="BM134" s="227" t="s">
        <v>177</v>
      </c>
    </row>
    <row r="135" s="13" customFormat="1">
      <c r="A135" s="13"/>
      <c r="B135" s="234"/>
      <c r="C135" s="235"/>
      <c r="D135" s="229" t="s">
        <v>172</v>
      </c>
      <c r="E135" s="236" t="s">
        <v>1</v>
      </c>
      <c r="F135" s="237" t="s">
        <v>178</v>
      </c>
      <c r="G135" s="235"/>
      <c r="H135" s="238">
        <v>300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172</v>
      </c>
      <c r="AU135" s="244" t="s">
        <v>89</v>
      </c>
      <c r="AV135" s="13" t="s">
        <v>89</v>
      </c>
      <c r="AW135" s="13" t="s">
        <v>36</v>
      </c>
      <c r="AX135" s="13" t="s">
        <v>21</v>
      </c>
      <c r="AY135" s="244" t="s">
        <v>162</v>
      </c>
    </row>
    <row r="136" s="2" customFormat="1" ht="24.15" customHeight="1">
      <c r="A136" s="37"/>
      <c r="B136" s="38"/>
      <c r="C136" s="215" t="s">
        <v>179</v>
      </c>
      <c r="D136" s="215" t="s">
        <v>164</v>
      </c>
      <c r="E136" s="216" t="s">
        <v>180</v>
      </c>
      <c r="F136" s="217" t="s">
        <v>181</v>
      </c>
      <c r="G136" s="218" t="s">
        <v>182</v>
      </c>
      <c r="H136" s="219">
        <v>20</v>
      </c>
      <c r="I136" s="220"/>
      <c r="J136" s="221">
        <f>ROUND(I136*H136,2)</f>
        <v>0</v>
      </c>
      <c r="K136" s="222"/>
      <c r="L136" s="43"/>
      <c r="M136" s="223" t="s">
        <v>1</v>
      </c>
      <c r="N136" s="224" t="s">
        <v>45</v>
      </c>
      <c r="O136" s="90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7" t="s">
        <v>168</v>
      </c>
      <c r="AT136" s="227" t="s">
        <v>164</v>
      </c>
      <c r="AU136" s="227" t="s">
        <v>89</v>
      </c>
      <c r="AY136" s="16" t="s">
        <v>162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6" t="s">
        <v>21</v>
      </c>
      <c r="BK136" s="228">
        <f>ROUND(I136*H136,2)</f>
        <v>0</v>
      </c>
      <c r="BL136" s="16" t="s">
        <v>168</v>
      </c>
      <c r="BM136" s="227" t="s">
        <v>183</v>
      </c>
    </row>
    <row r="137" s="2" customFormat="1" ht="24.15" customHeight="1">
      <c r="A137" s="37"/>
      <c r="B137" s="38"/>
      <c r="C137" s="215" t="s">
        <v>168</v>
      </c>
      <c r="D137" s="215" t="s">
        <v>164</v>
      </c>
      <c r="E137" s="216" t="s">
        <v>184</v>
      </c>
      <c r="F137" s="217" t="s">
        <v>185</v>
      </c>
      <c r="G137" s="218" t="s">
        <v>186</v>
      </c>
      <c r="H137" s="219">
        <v>146</v>
      </c>
      <c r="I137" s="220"/>
      <c r="J137" s="221">
        <f>ROUND(I137*H137,2)</f>
        <v>0</v>
      </c>
      <c r="K137" s="222"/>
      <c r="L137" s="43"/>
      <c r="M137" s="223" t="s">
        <v>1</v>
      </c>
      <c r="N137" s="224" t="s">
        <v>45</v>
      </c>
      <c r="O137" s="90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7" t="s">
        <v>168</v>
      </c>
      <c r="AT137" s="227" t="s">
        <v>164</v>
      </c>
      <c r="AU137" s="227" t="s">
        <v>89</v>
      </c>
      <c r="AY137" s="16" t="s">
        <v>162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6" t="s">
        <v>21</v>
      </c>
      <c r="BK137" s="228">
        <f>ROUND(I137*H137,2)</f>
        <v>0</v>
      </c>
      <c r="BL137" s="16" t="s">
        <v>168</v>
      </c>
      <c r="BM137" s="227" t="s">
        <v>187</v>
      </c>
    </row>
    <row r="138" s="13" customFormat="1">
      <c r="A138" s="13"/>
      <c r="B138" s="234"/>
      <c r="C138" s="235"/>
      <c r="D138" s="229" t="s">
        <v>172</v>
      </c>
      <c r="E138" s="236" t="s">
        <v>97</v>
      </c>
      <c r="F138" s="237" t="s">
        <v>188</v>
      </c>
      <c r="G138" s="235"/>
      <c r="H138" s="238">
        <v>146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172</v>
      </c>
      <c r="AU138" s="244" t="s">
        <v>89</v>
      </c>
      <c r="AV138" s="13" t="s">
        <v>89</v>
      </c>
      <c r="AW138" s="13" t="s">
        <v>36</v>
      </c>
      <c r="AX138" s="13" t="s">
        <v>21</v>
      </c>
      <c r="AY138" s="244" t="s">
        <v>162</v>
      </c>
    </row>
    <row r="139" s="2" customFormat="1" ht="33" customHeight="1">
      <c r="A139" s="37"/>
      <c r="B139" s="38"/>
      <c r="C139" s="215" t="s">
        <v>189</v>
      </c>
      <c r="D139" s="215" t="s">
        <v>164</v>
      </c>
      <c r="E139" s="216" t="s">
        <v>190</v>
      </c>
      <c r="F139" s="217" t="s">
        <v>191</v>
      </c>
      <c r="G139" s="218" t="s">
        <v>192</v>
      </c>
      <c r="H139" s="219">
        <v>207.05799999999999</v>
      </c>
      <c r="I139" s="220"/>
      <c r="J139" s="221">
        <f>ROUND(I139*H139,2)</f>
        <v>0</v>
      </c>
      <c r="K139" s="222"/>
      <c r="L139" s="43"/>
      <c r="M139" s="223" t="s">
        <v>1</v>
      </c>
      <c r="N139" s="224" t="s">
        <v>45</v>
      </c>
      <c r="O139" s="90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7" t="s">
        <v>168</v>
      </c>
      <c r="AT139" s="227" t="s">
        <v>164</v>
      </c>
      <c r="AU139" s="227" t="s">
        <v>89</v>
      </c>
      <c r="AY139" s="16" t="s">
        <v>162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6" t="s">
        <v>21</v>
      </c>
      <c r="BK139" s="228">
        <f>ROUND(I139*H139,2)</f>
        <v>0</v>
      </c>
      <c r="BL139" s="16" t="s">
        <v>168</v>
      </c>
      <c r="BM139" s="227" t="s">
        <v>193</v>
      </c>
    </row>
    <row r="140" s="2" customFormat="1">
      <c r="A140" s="37"/>
      <c r="B140" s="38"/>
      <c r="C140" s="39"/>
      <c r="D140" s="229" t="s">
        <v>170</v>
      </c>
      <c r="E140" s="39"/>
      <c r="F140" s="230" t="s">
        <v>194</v>
      </c>
      <c r="G140" s="39"/>
      <c r="H140" s="39"/>
      <c r="I140" s="231"/>
      <c r="J140" s="39"/>
      <c r="K140" s="39"/>
      <c r="L140" s="43"/>
      <c r="M140" s="232"/>
      <c r="N140" s="233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170</v>
      </c>
      <c r="AU140" s="16" t="s">
        <v>89</v>
      </c>
    </row>
    <row r="141" s="13" customFormat="1">
      <c r="A141" s="13"/>
      <c r="B141" s="234"/>
      <c r="C141" s="235"/>
      <c r="D141" s="229" t="s">
        <v>172</v>
      </c>
      <c r="E141" s="236" t="s">
        <v>93</v>
      </c>
      <c r="F141" s="237" t="s">
        <v>195</v>
      </c>
      <c r="G141" s="235"/>
      <c r="H141" s="238">
        <v>207.05799999999999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172</v>
      </c>
      <c r="AU141" s="244" t="s">
        <v>89</v>
      </c>
      <c r="AV141" s="13" t="s">
        <v>89</v>
      </c>
      <c r="AW141" s="13" t="s">
        <v>36</v>
      </c>
      <c r="AX141" s="13" t="s">
        <v>21</v>
      </c>
      <c r="AY141" s="244" t="s">
        <v>162</v>
      </c>
    </row>
    <row r="142" s="2" customFormat="1" ht="37.8" customHeight="1">
      <c r="A142" s="37"/>
      <c r="B142" s="38"/>
      <c r="C142" s="215" t="s">
        <v>196</v>
      </c>
      <c r="D142" s="215" t="s">
        <v>164</v>
      </c>
      <c r="E142" s="216" t="s">
        <v>197</v>
      </c>
      <c r="F142" s="217" t="s">
        <v>198</v>
      </c>
      <c r="G142" s="218" t="s">
        <v>192</v>
      </c>
      <c r="H142" s="219">
        <v>27.359999999999999</v>
      </c>
      <c r="I142" s="220"/>
      <c r="J142" s="221">
        <f>ROUND(I142*H142,2)</f>
        <v>0</v>
      </c>
      <c r="K142" s="222"/>
      <c r="L142" s="43"/>
      <c r="M142" s="223" t="s">
        <v>1</v>
      </c>
      <c r="N142" s="224" t="s">
        <v>45</v>
      </c>
      <c r="O142" s="90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7" t="s">
        <v>168</v>
      </c>
      <c r="AT142" s="227" t="s">
        <v>164</v>
      </c>
      <c r="AU142" s="227" t="s">
        <v>89</v>
      </c>
      <c r="AY142" s="16" t="s">
        <v>162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6" t="s">
        <v>21</v>
      </c>
      <c r="BK142" s="228">
        <f>ROUND(I142*H142,2)</f>
        <v>0</v>
      </c>
      <c r="BL142" s="16" t="s">
        <v>168</v>
      </c>
      <c r="BM142" s="227" t="s">
        <v>199</v>
      </c>
    </row>
    <row r="143" s="2" customFormat="1">
      <c r="A143" s="37"/>
      <c r="B143" s="38"/>
      <c r="C143" s="39"/>
      <c r="D143" s="229" t="s">
        <v>170</v>
      </c>
      <c r="E143" s="39"/>
      <c r="F143" s="230" t="s">
        <v>200</v>
      </c>
      <c r="G143" s="39"/>
      <c r="H143" s="39"/>
      <c r="I143" s="231"/>
      <c r="J143" s="39"/>
      <c r="K143" s="39"/>
      <c r="L143" s="43"/>
      <c r="M143" s="232"/>
      <c r="N143" s="233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170</v>
      </c>
      <c r="AU143" s="16" t="s">
        <v>89</v>
      </c>
    </row>
    <row r="144" s="13" customFormat="1">
      <c r="A144" s="13"/>
      <c r="B144" s="234"/>
      <c r="C144" s="235"/>
      <c r="D144" s="229" t="s">
        <v>172</v>
      </c>
      <c r="E144" s="236" t="s">
        <v>114</v>
      </c>
      <c r="F144" s="237" t="s">
        <v>201</v>
      </c>
      <c r="G144" s="235"/>
      <c r="H144" s="238">
        <v>27.359999999999999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172</v>
      </c>
      <c r="AU144" s="244" t="s">
        <v>89</v>
      </c>
      <c r="AV144" s="13" t="s">
        <v>89</v>
      </c>
      <c r="AW144" s="13" t="s">
        <v>36</v>
      </c>
      <c r="AX144" s="13" t="s">
        <v>21</v>
      </c>
      <c r="AY144" s="244" t="s">
        <v>162</v>
      </c>
    </row>
    <row r="145" s="2" customFormat="1" ht="24.15" customHeight="1">
      <c r="A145" s="37"/>
      <c r="B145" s="38"/>
      <c r="C145" s="215" t="s">
        <v>202</v>
      </c>
      <c r="D145" s="215" t="s">
        <v>164</v>
      </c>
      <c r="E145" s="216" t="s">
        <v>203</v>
      </c>
      <c r="F145" s="217" t="s">
        <v>204</v>
      </c>
      <c r="G145" s="218" t="s">
        <v>186</v>
      </c>
      <c r="H145" s="219">
        <v>6</v>
      </c>
      <c r="I145" s="220"/>
      <c r="J145" s="221">
        <f>ROUND(I145*H145,2)</f>
        <v>0</v>
      </c>
      <c r="K145" s="222"/>
      <c r="L145" s="43"/>
      <c r="M145" s="223" t="s">
        <v>1</v>
      </c>
      <c r="N145" s="224" t="s">
        <v>45</v>
      </c>
      <c r="O145" s="90"/>
      <c r="P145" s="225">
        <f>O145*H145</f>
        <v>0</v>
      </c>
      <c r="Q145" s="225">
        <v>0.034410000000000003</v>
      </c>
      <c r="R145" s="225">
        <f>Q145*H145</f>
        <v>0.20646000000000003</v>
      </c>
      <c r="S145" s="225">
        <v>0</v>
      </c>
      <c r="T145" s="22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7" t="s">
        <v>168</v>
      </c>
      <c r="AT145" s="227" t="s">
        <v>164</v>
      </c>
      <c r="AU145" s="227" t="s">
        <v>89</v>
      </c>
      <c r="AY145" s="16" t="s">
        <v>162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6" t="s">
        <v>21</v>
      </c>
      <c r="BK145" s="228">
        <f>ROUND(I145*H145,2)</f>
        <v>0</v>
      </c>
      <c r="BL145" s="16" t="s">
        <v>168</v>
      </c>
      <c r="BM145" s="227" t="s">
        <v>205</v>
      </c>
    </row>
    <row r="146" s="2" customFormat="1">
      <c r="A146" s="37"/>
      <c r="B146" s="38"/>
      <c r="C146" s="39"/>
      <c r="D146" s="229" t="s">
        <v>170</v>
      </c>
      <c r="E146" s="39"/>
      <c r="F146" s="230" t="s">
        <v>206</v>
      </c>
      <c r="G146" s="39"/>
      <c r="H146" s="39"/>
      <c r="I146" s="231"/>
      <c r="J146" s="39"/>
      <c r="K146" s="39"/>
      <c r="L146" s="43"/>
      <c r="M146" s="232"/>
      <c r="N146" s="233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170</v>
      </c>
      <c r="AU146" s="16" t="s">
        <v>89</v>
      </c>
    </row>
    <row r="147" s="13" customFormat="1">
      <c r="A147" s="13"/>
      <c r="B147" s="234"/>
      <c r="C147" s="235"/>
      <c r="D147" s="229" t="s">
        <v>172</v>
      </c>
      <c r="E147" s="236" t="s">
        <v>1</v>
      </c>
      <c r="F147" s="237" t="s">
        <v>207</v>
      </c>
      <c r="G147" s="235"/>
      <c r="H147" s="238">
        <v>6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172</v>
      </c>
      <c r="AU147" s="244" t="s">
        <v>89</v>
      </c>
      <c r="AV147" s="13" t="s">
        <v>89</v>
      </c>
      <c r="AW147" s="13" t="s">
        <v>36</v>
      </c>
      <c r="AX147" s="13" t="s">
        <v>21</v>
      </c>
      <c r="AY147" s="244" t="s">
        <v>162</v>
      </c>
    </row>
    <row r="148" s="2" customFormat="1" ht="21.75" customHeight="1">
      <c r="A148" s="37"/>
      <c r="B148" s="38"/>
      <c r="C148" s="215" t="s">
        <v>208</v>
      </c>
      <c r="D148" s="215" t="s">
        <v>164</v>
      </c>
      <c r="E148" s="216" t="s">
        <v>209</v>
      </c>
      <c r="F148" s="217" t="s">
        <v>210</v>
      </c>
      <c r="G148" s="218" t="s">
        <v>192</v>
      </c>
      <c r="H148" s="219">
        <v>18</v>
      </c>
      <c r="I148" s="220"/>
      <c r="J148" s="221">
        <f>ROUND(I148*H148,2)</f>
        <v>0</v>
      </c>
      <c r="K148" s="222"/>
      <c r="L148" s="43"/>
      <c r="M148" s="223" t="s">
        <v>1</v>
      </c>
      <c r="N148" s="224" t="s">
        <v>45</v>
      </c>
      <c r="O148" s="90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7" t="s">
        <v>168</v>
      </c>
      <c r="AT148" s="227" t="s">
        <v>164</v>
      </c>
      <c r="AU148" s="227" t="s">
        <v>89</v>
      </c>
      <c r="AY148" s="16" t="s">
        <v>162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6" t="s">
        <v>21</v>
      </c>
      <c r="BK148" s="228">
        <f>ROUND(I148*H148,2)</f>
        <v>0</v>
      </c>
      <c r="BL148" s="16" t="s">
        <v>168</v>
      </c>
      <c r="BM148" s="227" t="s">
        <v>211</v>
      </c>
    </row>
    <row r="149" s="2" customFormat="1">
      <c r="A149" s="37"/>
      <c r="B149" s="38"/>
      <c r="C149" s="39"/>
      <c r="D149" s="229" t="s">
        <v>170</v>
      </c>
      <c r="E149" s="39"/>
      <c r="F149" s="230" t="s">
        <v>212</v>
      </c>
      <c r="G149" s="39"/>
      <c r="H149" s="39"/>
      <c r="I149" s="231"/>
      <c r="J149" s="39"/>
      <c r="K149" s="39"/>
      <c r="L149" s="43"/>
      <c r="M149" s="232"/>
      <c r="N149" s="233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170</v>
      </c>
      <c r="AU149" s="16" t="s">
        <v>89</v>
      </c>
    </row>
    <row r="150" s="13" customFormat="1">
      <c r="A150" s="13"/>
      <c r="B150" s="234"/>
      <c r="C150" s="235"/>
      <c r="D150" s="229" t="s">
        <v>172</v>
      </c>
      <c r="E150" s="236" t="s">
        <v>1</v>
      </c>
      <c r="F150" s="237" t="s">
        <v>213</v>
      </c>
      <c r="G150" s="235"/>
      <c r="H150" s="238">
        <v>18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172</v>
      </c>
      <c r="AU150" s="244" t="s">
        <v>89</v>
      </c>
      <c r="AV150" s="13" t="s">
        <v>89</v>
      </c>
      <c r="AW150" s="13" t="s">
        <v>36</v>
      </c>
      <c r="AX150" s="13" t="s">
        <v>21</v>
      </c>
      <c r="AY150" s="244" t="s">
        <v>162</v>
      </c>
    </row>
    <row r="151" s="2" customFormat="1" ht="24.15" customHeight="1">
      <c r="A151" s="37"/>
      <c r="B151" s="38"/>
      <c r="C151" s="215" t="s">
        <v>214</v>
      </c>
      <c r="D151" s="215" t="s">
        <v>164</v>
      </c>
      <c r="E151" s="216" t="s">
        <v>215</v>
      </c>
      <c r="F151" s="217" t="s">
        <v>216</v>
      </c>
      <c r="G151" s="218" t="s">
        <v>192</v>
      </c>
      <c r="H151" s="219">
        <v>18</v>
      </c>
      <c r="I151" s="220"/>
      <c r="J151" s="221">
        <f>ROUND(I151*H151,2)</f>
        <v>0</v>
      </c>
      <c r="K151" s="222"/>
      <c r="L151" s="43"/>
      <c r="M151" s="223" t="s">
        <v>1</v>
      </c>
      <c r="N151" s="224" t="s">
        <v>45</v>
      </c>
      <c r="O151" s="90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7" t="s">
        <v>168</v>
      </c>
      <c r="AT151" s="227" t="s">
        <v>164</v>
      </c>
      <c r="AU151" s="227" t="s">
        <v>89</v>
      </c>
      <c r="AY151" s="16" t="s">
        <v>162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6" t="s">
        <v>21</v>
      </c>
      <c r="BK151" s="228">
        <f>ROUND(I151*H151,2)</f>
        <v>0</v>
      </c>
      <c r="BL151" s="16" t="s">
        <v>168</v>
      </c>
      <c r="BM151" s="227" t="s">
        <v>217</v>
      </c>
    </row>
    <row r="152" s="2" customFormat="1" ht="21.75" customHeight="1">
      <c r="A152" s="37"/>
      <c r="B152" s="38"/>
      <c r="C152" s="215" t="s">
        <v>26</v>
      </c>
      <c r="D152" s="215" t="s">
        <v>164</v>
      </c>
      <c r="E152" s="216" t="s">
        <v>218</v>
      </c>
      <c r="F152" s="217" t="s">
        <v>219</v>
      </c>
      <c r="G152" s="218" t="s">
        <v>167</v>
      </c>
      <c r="H152" s="219">
        <v>36</v>
      </c>
      <c r="I152" s="220"/>
      <c r="J152" s="221">
        <f>ROUND(I152*H152,2)</f>
        <v>0</v>
      </c>
      <c r="K152" s="222"/>
      <c r="L152" s="43"/>
      <c r="M152" s="223" t="s">
        <v>1</v>
      </c>
      <c r="N152" s="224" t="s">
        <v>45</v>
      </c>
      <c r="O152" s="90"/>
      <c r="P152" s="225">
        <f>O152*H152</f>
        <v>0</v>
      </c>
      <c r="Q152" s="225">
        <v>0.03363</v>
      </c>
      <c r="R152" s="225">
        <f>Q152*H152</f>
        <v>1.21068</v>
      </c>
      <c r="S152" s="225">
        <v>0</v>
      </c>
      <c r="T152" s="22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7" t="s">
        <v>168</v>
      </c>
      <c r="AT152" s="227" t="s">
        <v>164</v>
      </c>
      <c r="AU152" s="227" t="s">
        <v>89</v>
      </c>
      <c r="AY152" s="16" t="s">
        <v>162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6" t="s">
        <v>21</v>
      </c>
      <c r="BK152" s="228">
        <f>ROUND(I152*H152,2)</f>
        <v>0</v>
      </c>
      <c r="BL152" s="16" t="s">
        <v>168</v>
      </c>
      <c r="BM152" s="227" t="s">
        <v>220</v>
      </c>
    </row>
    <row r="153" s="2" customFormat="1">
      <c r="A153" s="37"/>
      <c r="B153" s="38"/>
      <c r="C153" s="39"/>
      <c r="D153" s="229" t="s">
        <v>170</v>
      </c>
      <c r="E153" s="39"/>
      <c r="F153" s="230" t="s">
        <v>221</v>
      </c>
      <c r="G153" s="39"/>
      <c r="H153" s="39"/>
      <c r="I153" s="231"/>
      <c r="J153" s="39"/>
      <c r="K153" s="39"/>
      <c r="L153" s="43"/>
      <c r="M153" s="232"/>
      <c r="N153" s="233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170</v>
      </c>
      <c r="AU153" s="16" t="s">
        <v>89</v>
      </c>
    </row>
    <row r="154" s="13" customFormat="1">
      <c r="A154" s="13"/>
      <c r="B154" s="234"/>
      <c r="C154" s="235"/>
      <c r="D154" s="229" t="s">
        <v>172</v>
      </c>
      <c r="E154" s="236" t="s">
        <v>1</v>
      </c>
      <c r="F154" s="237" t="s">
        <v>222</v>
      </c>
      <c r="G154" s="235"/>
      <c r="H154" s="238">
        <v>36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172</v>
      </c>
      <c r="AU154" s="244" t="s">
        <v>89</v>
      </c>
      <c r="AV154" s="13" t="s">
        <v>89</v>
      </c>
      <c r="AW154" s="13" t="s">
        <v>36</v>
      </c>
      <c r="AX154" s="13" t="s">
        <v>21</v>
      </c>
      <c r="AY154" s="244" t="s">
        <v>162</v>
      </c>
    </row>
    <row r="155" s="2" customFormat="1" ht="21.75" customHeight="1">
      <c r="A155" s="37"/>
      <c r="B155" s="38"/>
      <c r="C155" s="215" t="s">
        <v>223</v>
      </c>
      <c r="D155" s="215" t="s">
        <v>164</v>
      </c>
      <c r="E155" s="216" t="s">
        <v>224</v>
      </c>
      <c r="F155" s="217" t="s">
        <v>225</v>
      </c>
      <c r="G155" s="218" t="s">
        <v>226</v>
      </c>
      <c r="H155" s="219">
        <v>6</v>
      </c>
      <c r="I155" s="220"/>
      <c r="J155" s="221">
        <f>ROUND(I155*H155,2)</f>
        <v>0</v>
      </c>
      <c r="K155" s="222"/>
      <c r="L155" s="43"/>
      <c r="M155" s="223" t="s">
        <v>1</v>
      </c>
      <c r="N155" s="224" t="s">
        <v>45</v>
      </c>
      <c r="O155" s="90"/>
      <c r="P155" s="225">
        <f>O155*H155</f>
        <v>0</v>
      </c>
      <c r="Q155" s="225">
        <v>0.0044000000000000003</v>
      </c>
      <c r="R155" s="225">
        <f>Q155*H155</f>
        <v>0.0264</v>
      </c>
      <c r="S155" s="225">
        <v>0</v>
      </c>
      <c r="T155" s="22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7" t="s">
        <v>168</v>
      </c>
      <c r="AT155" s="227" t="s">
        <v>164</v>
      </c>
      <c r="AU155" s="227" t="s">
        <v>89</v>
      </c>
      <c r="AY155" s="16" t="s">
        <v>162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6" t="s">
        <v>21</v>
      </c>
      <c r="BK155" s="228">
        <f>ROUND(I155*H155,2)</f>
        <v>0</v>
      </c>
      <c r="BL155" s="16" t="s">
        <v>168</v>
      </c>
      <c r="BM155" s="227" t="s">
        <v>227</v>
      </c>
    </row>
    <row r="156" s="2" customFormat="1" ht="24.15" customHeight="1">
      <c r="A156" s="37"/>
      <c r="B156" s="38"/>
      <c r="C156" s="215" t="s">
        <v>228</v>
      </c>
      <c r="D156" s="215" t="s">
        <v>164</v>
      </c>
      <c r="E156" s="216" t="s">
        <v>229</v>
      </c>
      <c r="F156" s="217" t="s">
        <v>230</v>
      </c>
      <c r="G156" s="218" t="s">
        <v>167</v>
      </c>
      <c r="H156" s="219">
        <v>36</v>
      </c>
      <c r="I156" s="220"/>
      <c r="J156" s="221">
        <f>ROUND(I156*H156,2)</f>
        <v>0</v>
      </c>
      <c r="K156" s="222"/>
      <c r="L156" s="43"/>
      <c r="M156" s="223" t="s">
        <v>1</v>
      </c>
      <c r="N156" s="224" t="s">
        <v>45</v>
      </c>
      <c r="O156" s="90"/>
      <c r="P156" s="225">
        <f>O156*H156</f>
        <v>0</v>
      </c>
      <c r="Q156" s="225">
        <v>0.00016000000000000001</v>
      </c>
      <c r="R156" s="225">
        <f>Q156*H156</f>
        <v>0.0057600000000000004</v>
      </c>
      <c r="S156" s="225">
        <v>0</v>
      </c>
      <c r="T156" s="22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7" t="s">
        <v>168</v>
      </c>
      <c r="AT156" s="227" t="s">
        <v>164</v>
      </c>
      <c r="AU156" s="227" t="s">
        <v>89</v>
      </c>
      <c r="AY156" s="16" t="s">
        <v>162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6" t="s">
        <v>21</v>
      </c>
      <c r="BK156" s="228">
        <f>ROUND(I156*H156,2)</f>
        <v>0</v>
      </c>
      <c r="BL156" s="16" t="s">
        <v>168</v>
      </c>
      <c r="BM156" s="227" t="s">
        <v>231</v>
      </c>
    </row>
    <row r="157" s="13" customFormat="1">
      <c r="A157" s="13"/>
      <c r="B157" s="234"/>
      <c r="C157" s="235"/>
      <c r="D157" s="229" t="s">
        <v>172</v>
      </c>
      <c r="E157" s="236" t="s">
        <v>1</v>
      </c>
      <c r="F157" s="237" t="s">
        <v>232</v>
      </c>
      <c r="G157" s="235"/>
      <c r="H157" s="238">
        <v>36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172</v>
      </c>
      <c r="AU157" s="244" t="s">
        <v>89</v>
      </c>
      <c r="AV157" s="13" t="s">
        <v>89</v>
      </c>
      <c r="AW157" s="13" t="s">
        <v>36</v>
      </c>
      <c r="AX157" s="13" t="s">
        <v>21</v>
      </c>
      <c r="AY157" s="244" t="s">
        <v>162</v>
      </c>
    </row>
    <row r="158" s="2" customFormat="1" ht="21.75" customHeight="1">
      <c r="A158" s="37"/>
      <c r="B158" s="38"/>
      <c r="C158" s="245" t="s">
        <v>233</v>
      </c>
      <c r="D158" s="245" t="s">
        <v>234</v>
      </c>
      <c r="E158" s="246" t="s">
        <v>235</v>
      </c>
      <c r="F158" s="247" t="s">
        <v>236</v>
      </c>
      <c r="G158" s="248" t="s">
        <v>167</v>
      </c>
      <c r="H158" s="249">
        <v>36</v>
      </c>
      <c r="I158" s="250"/>
      <c r="J158" s="251">
        <f>ROUND(I158*H158,2)</f>
        <v>0</v>
      </c>
      <c r="K158" s="252"/>
      <c r="L158" s="253"/>
      <c r="M158" s="254" t="s">
        <v>1</v>
      </c>
      <c r="N158" s="255" t="s">
        <v>45</v>
      </c>
      <c r="O158" s="90"/>
      <c r="P158" s="225">
        <f>O158*H158</f>
        <v>0</v>
      </c>
      <c r="Q158" s="225">
        <v>0.0063099999999999996</v>
      </c>
      <c r="R158" s="225">
        <f>Q158*H158</f>
        <v>0.22715999999999997</v>
      </c>
      <c r="S158" s="225">
        <v>0</v>
      </c>
      <c r="T158" s="22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7" t="s">
        <v>208</v>
      </c>
      <c r="AT158" s="227" t="s">
        <v>234</v>
      </c>
      <c r="AU158" s="227" t="s">
        <v>89</v>
      </c>
      <c r="AY158" s="16" t="s">
        <v>162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6" t="s">
        <v>21</v>
      </c>
      <c r="BK158" s="228">
        <f>ROUND(I158*H158,2)</f>
        <v>0</v>
      </c>
      <c r="BL158" s="16" t="s">
        <v>168</v>
      </c>
      <c r="BM158" s="227" t="s">
        <v>237</v>
      </c>
    </row>
    <row r="159" s="2" customFormat="1" ht="24.15" customHeight="1">
      <c r="A159" s="37"/>
      <c r="B159" s="38"/>
      <c r="C159" s="215" t="s">
        <v>238</v>
      </c>
      <c r="D159" s="215" t="s">
        <v>164</v>
      </c>
      <c r="E159" s="216" t="s">
        <v>239</v>
      </c>
      <c r="F159" s="217" t="s">
        <v>240</v>
      </c>
      <c r="G159" s="218" t="s">
        <v>167</v>
      </c>
      <c r="H159" s="219">
        <v>7</v>
      </c>
      <c r="I159" s="220"/>
      <c r="J159" s="221">
        <f>ROUND(I159*H159,2)</f>
        <v>0</v>
      </c>
      <c r="K159" s="222"/>
      <c r="L159" s="43"/>
      <c r="M159" s="223" t="s">
        <v>1</v>
      </c>
      <c r="N159" s="224" t="s">
        <v>45</v>
      </c>
      <c r="O159" s="90"/>
      <c r="P159" s="225">
        <f>O159*H159</f>
        <v>0</v>
      </c>
      <c r="Q159" s="225">
        <v>0.15478</v>
      </c>
      <c r="R159" s="225">
        <f>Q159*H159</f>
        <v>1.0834600000000001</v>
      </c>
      <c r="S159" s="225">
        <v>0</v>
      </c>
      <c r="T159" s="22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7" t="s">
        <v>168</v>
      </c>
      <c r="AT159" s="227" t="s">
        <v>164</v>
      </c>
      <c r="AU159" s="227" t="s">
        <v>89</v>
      </c>
      <c r="AY159" s="16" t="s">
        <v>162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6" t="s">
        <v>21</v>
      </c>
      <c r="BK159" s="228">
        <f>ROUND(I159*H159,2)</f>
        <v>0</v>
      </c>
      <c r="BL159" s="16" t="s">
        <v>168</v>
      </c>
      <c r="BM159" s="227" t="s">
        <v>241</v>
      </c>
    </row>
    <row r="160" s="13" customFormat="1">
      <c r="A160" s="13"/>
      <c r="B160" s="234"/>
      <c r="C160" s="235"/>
      <c r="D160" s="229" t="s">
        <v>172</v>
      </c>
      <c r="E160" s="236" t="s">
        <v>1</v>
      </c>
      <c r="F160" s="237" t="s">
        <v>242</v>
      </c>
      <c r="G160" s="235"/>
      <c r="H160" s="238">
        <v>7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172</v>
      </c>
      <c r="AU160" s="244" t="s">
        <v>89</v>
      </c>
      <c r="AV160" s="13" t="s">
        <v>89</v>
      </c>
      <c r="AW160" s="13" t="s">
        <v>36</v>
      </c>
      <c r="AX160" s="13" t="s">
        <v>21</v>
      </c>
      <c r="AY160" s="244" t="s">
        <v>162</v>
      </c>
    </row>
    <row r="161" s="2" customFormat="1" ht="24.15" customHeight="1">
      <c r="A161" s="37"/>
      <c r="B161" s="38"/>
      <c r="C161" s="215" t="s">
        <v>8</v>
      </c>
      <c r="D161" s="215" t="s">
        <v>164</v>
      </c>
      <c r="E161" s="216" t="s">
        <v>243</v>
      </c>
      <c r="F161" s="217" t="s">
        <v>244</v>
      </c>
      <c r="G161" s="218" t="s">
        <v>167</v>
      </c>
      <c r="H161" s="219">
        <v>7</v>
      </c>
      <c r="I161" s="220"/>
      <c r="J161" s="221">
        <f>ROUND(I161*H161,2)</f>
        <v>0</v>
      </c>
      <c r="K161" s="222"/>
      <c r="L161" s="43"/>
      <c r="M161" s="223" t="s">
        <v>1</v>
      </c>
      <c r="N161" s="224" t="s">
        <v>45</v>
      </c>
      <c r="O161" s="90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7" t="s">
        <v>168</v>
      </c>
      <c r="AT161" s="227" t="s">
        <v>164</v>
      </c>
      <c r="AU161" s="227" t="s">
        <v>89</v>
      </c>
      <c r="AY161" s="16" t="s">
        <v>162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6" t="s">
        <v>21</v>
      </c>
      <c r="BK161" s="228">
        <f>ROUND(I161*H161,2)</f>
        <v>0</v>
      </c>
      <c r="BL161" s="16" t="s">
        <v>168</v>
      </c>
      <c r="BM161" s="227" t="s">
        <v>245</v>
      </c>
    </row>
    <row r="162" s="2" customFormat="1" ht="24.15" customHeight="1">
      <c r="A162" s="37"/>
      <c r="B162" s="38"/>
      <c r="C162" s="215" t="s">
        <v>246</v>
      </c>
      <c r="D162" s="215" t="s">
        <v>164</v>
      </c>
      <c r="E162" s="216" t="s">
        <v>247</v>
      </c>
      <c r="F162" s="217" t="s">
        <v>248</v>
      </c>
      <c r="G162" s="218" t="s">
        <v>167</v>
      </c>
      <c r="H162" s="219">
        <v>60</v>
      </c>
      <c r="I162" s="220"/>
      <c r="J162" s="221">
        <f>ROUND(I162*H162,2)</f>
        <v>0</v>
      </c>
      <c r="K162" s="222"/>
      <c r="L162" s="43"/>
      <c r="M162" s="223" t="s">
        <v>1</v>
      </c>
      <c r="N162" s="224" t="s">
        <v>45</v>
      </c>
      <c r="O162" s="90"/>
      <c r="P162" s="225">
        <f>O162*H162</f>
        <v>0</v>
      </c>
      <c r="Q162" s="225">
        <v>9.0000000000000006E-05</v>
      </c>
      <c r="R162" s="225">
        <f>Q162*H162</f>
        <v>0.0054000000000000003</v>
      </c>
      <c r="S162" s="225">
        <v>0</v>
      </c>
      <c r="T162" s="22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7" t="s">
        <v>168</v>
      </c>
      <c r="AT162" s="227" t="s">
        <v>164</v>
      </c>
      <c r="AU162" s="227" t="s">
        <v>89</v>
      </c>
      <c r="AY162" s="16" t="s">
        <v>162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6" t="s">
        <v>21</v>
      </c>
      <c r="BK162" s="228">
        <f>ROUND(I162*H162,2)</f>
        <v>0</v>
      </c>
      <c r="BL162" s="16" t="s">
        <v>168</v>
      </c>
      <c r="BM162" s="227" t="s">
        <v>249</v>
      </c>
    </row>
    <row r="163" s="2" customFormat="1">
      <c r="A163" s="37"/>
      <c r="B163" s="38"/>
      <c r="C163" s="39"/>
      <c r="D163" s="229" t="s">
        <v>170</v>
      </c>
      <c r="E163" s="39"/>
      <c r="F163" s="230" t="s">
        <v>250</v>
      </c>
      <c r="G163" s="39"/>
      <c r="H163" s="39"/>
      <c r="I163" s="231"/>
      <c r="J163" s="39"/>
      <c r="K163" s="39"/>
      <c r="L163" s="43"/>
      <c r="M163" s="232"/>
      <c r="N163" s="233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170</v>
      </c>
      <c r="AU163" s="16" t="s">
        <v>89</v>
      </c>
    </row>
    <row r="164" s="13" customFormat="1">
      <c r="A164" s="13"/>
      <c r="B164" s="234"/>
      <c r="C164" s="235"/>
      <c r="D164" s="229" t="s">
        <v>172</v>
      </c>
      <c r="E164" s="236" t="s">
        <v>1</v>
      </c>
      <c r="F164" s="237" t="s">
        <v>251</v>
      </c>
      <c r="G164" s="235"/>
      <c r="H164" s="238">
        <v>60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172</v>
      </c>
      <c r="AU164" s="244" t="s">
        <v>89</v>
      </c>
      <c r="AV164" s="13" t="s">
        <v>89</v>
      </c>
      <c r="AW164" s="13" t="s">
        <v>36</v>
      </c>
      <c r="AX164" s="13" t="s">
        <v>21</v>
      </c>
      <c r="AY164" s="244" t="s">
        <v>162</v>
      </c>
    </row>
    <row r="165" s="2" customFormat="1" ht="16.5" customHeight="1">
      <c r="A165" s="37"/>
      <c r="B165" s="38"/>
      <c r="C165" s="215" t="s">
        <v>252</v>
      </c>
      <c r="D165" s="215" t="s">
        <v>164</v>
      </c>
      <c r="E165" s="216" t="s">
        <v>253</v>
      </c>
      <c r="F165" s="217" t="s">
        <v>254</v>
      </c>
      <c r="G165" s="218" t="s">
        <v>167</v>
      </c>
      <c r="H165" s="219">
        <v>68</v>
      </c>
      <c r="I165" s="220"/>
      <c r="J165" s="221">
        <f>ROUND(I165*H165,2)</f>
        <v>0</v>
      </c>
      <c r="K165" s="222"/>
      <c r="L165" s="43"/>
      <c r="M165" s="223" t="s">
        <v>1</v>
      </c>
      <c r="N165" s="224" t="s">
        <v>45</v>
      </c>
      <c r="O165" s="90"/>
      <c r="P165" s="225">
        <f>O165*H165</f>
        <v>0</v>
      </c>
      <c r="Q165" s="225">
        <v>0.00133</v>
      </c>
      <c r="R165" s="225">
        <f>Q165*H165</f>
        <v>0.090440000000000006</v>
      </c>
      <c r="S165" s="225">
        <v>0</v>
      </c>
      <c r="T165" s="22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7" t="s">
        <v>168</v>
      </c>
      <c r="AT165" s="227" t="s">
        <v>164</v>
      </c>
      <c r="AU165" s="227" t="s">
        <v>89</v>
      </c>
      <c r="AY165" s="16" t="s">
        <v>162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6" t="s">
        <v>21</v>
      </c>
      <c r="BK165" s="228">
        <f>ROUND(I165*H165,2)</f>
        <v>0</v>
      </c>
      <c r="BL165" s="16" t="s">
        <v>168</v>
      </c>
      <c r="BM165" s="227" t="s">
        <v>255</v>
      </c>
    </row>
    <row r="166" s="2" customFormat="1">
      <c r="A166" s="37"/>
      <c r="B166" s="38"/>
      <c r="C166" s="39"/>
      <c r="D166" s="229" t="s">
        <v>170</v>
      </c>
      <c r="E166" s="39"/>
      <c r="F166" s="230" t="s">
        <v>256</v>
      </c>
      <c r="G166" s="39"/>
      <c r="H166" s="39"/>
      <c r="I166" s="231"/>
      <c r="J166" s="39"/>
      <c r="K166" s="39"/>
      <c r="L166" s="43"/>
      <c r="M166" s="232"/>
      <c r="N166" s="233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170</v>
      </c>
      <c r="AU166" s="16" t="s">
        <v>89</v>
      </c>
    </row>
    <row r="167" s="13" customFormat="1">
      <c r="A167" s="13"/>
      <c r="B167" s="234"/>
      <c r="C167" s="235"/>
      <c r="D167" s="229" t="s">
        <v>172</v>
      </c>
      <c r="E167" s="236" t="s">
        <v>1</v>
      </c>
      <c r="F167" s="237" t="s">
        <v>257</v>
      </c>
      <c r="G167" s="235"/>
      <c r="H167" s="238">
        <v>68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172</v>
      </c>
      <c r="AU167" s="244" t="s">
        <v>89</v>
      </c>
      <c r="AV167" s="13" t="s">
        <v>89</v>
      </c>
      <c r="AW167" s="13" t="s">
        <v>36</v>
      </c>
      <c r="AX167" s="13" t="s">
        <v>21</v>
      </c>
      <c r="AY167" s="244" t="s">
        <v>162</v>
      </c>
    </row>
    <row r="168" s="2" customFormat="1" ht="24.15" customHeight="1">
      <c r="A168" s="37"/>
      <c r="B168" s="38"/>
      <c r="C168" s="215" t="s">
        <v>258</v>
      </c>
      <c r="D168" s="215" t="s">
        <v>164</v>
      </c>
      <c r="E168" s="216" t="s">
        <v>259</v>
      </c>
      <c r="F168" s="217" t="s">
        <v>260</v>
      </c>
      <c r="G168" s="218" t="s">
        <v>226</v>
      </c>
      <c r="H168" s="219">
        <v>12</v>
      </c>
      <c r="I168" s="220"/>
      <c r="J168" s="221">
        <f>ROUND(I168*H168,2)</f>
        <v>0</v>
      </c>
      <c r="K168" s="222"/>
      <c r="L168" s="43"/>
      <c r="M168" s="223" t="s">
        <v>1</v>
      </c>
      <c r="N168" s="224" t="s">
        <v>45</v>
      </c>
      <c r="O168" s="90"/>
      <c r="P168" s="225">
        <f>O168*H168</f>
        <v>0</v>
      </c>
      <c r="Q168" s="225">
        <v>0.00020000000000000001</v>
      </c>
      <c r="R168" s="225">
        <f>Q168*H168</f>
        <v>0.0024000000000000002</v>
      </c>
      <c r="S168" s="225">
        <v>0</v>
      </c>
      <c r="T168" s="22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7" t="s">
        <v>168</v>
      </c>
      <c r="AT168" s="227" t="s">
        <v>164</v>
      </c>
      <c r="AU168" s="227" t="s">
        <v>89</v>
      </c>
      <c r="AY168" s="16" t="s">
        <v>162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6" t="s">
        <v>21</v>
      </c>
      <c r="BK168" s="228">
        <f>ROUND(I168*H168,2)</f>
        <v>0</v>
      </c>
      <c r="BL168" s="16" t="s">
        <v>168</v>
      </c>
      <c r="BM168" s="227" t="s">
        <v>261</v>
      </c>
    </row>
    <row r="169" s="2" customFormat="1">
      <c r="A169" s="37"/>
      <c r="B169" s="38"/>
      <c r="C169" s="39"/>
      <c r="D169" s="229" t="s">
        <v>170</v>
      </c>
      <c r="E169" s="39"/>
      <c r="F169" s="230" t="s">
        <v>262</v>
      </c>
      <c r="G169" s="39"/>
      <c r="H169" s="39"/>
      <c r="I169" s="231"/>
      <c r="J169" s="39"/>
      <c r="K169" s="39"/>
      <c r="L169" s="43"/>
      <c r="M169" s="232"/>
      <c r="N169" s="233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170</v>
      </c>
      <c r="AU169" s="16" t="s">
        <v>89</v>
      </c>
    </row>
    <row r="170" s="13" customFormat="1">
      <c r="A170" s="13"/>
      <c r="B170" s="234"/>
      <c r="C170" s="235"/>
      <c r="D170" s="229" t="s">
        <v>172</v>
      </c>
      <c r="E170" s="236" t="s">
        <v>1</v>
      </c>
      <c r="F170" s="237" t="s">
        <v>263</v>
      </c>
      <c r="G170" s="235"/>
      <c r="H170" s="238">
        <v>12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172</v>
      </c>
      <c r="AU170" s="244" t="s">
        <v>89</v>
      </c>
      <c r="AV170" s="13" t="s">
        <v>89</v>
      </c>
      <c r="AW170" s="13" t="s">
        <v>36</v>
      </c>
      <c r="AX170" s="13" t="s">
        <v>21</v>
      </c>
      <c r="AY170" s="244" t="s">
        <v>162</v>
      </c>
    </row>
    <row r="171" s="2" customFormat="1" ht="21.75" customHeight="1">
      <c r="A171" s="37"/>
      <c r="B171" s="38"/>
      <c r="C171" s="245" t="s">
        <v>264</v>
      </c>
      <c r="D171" s="245" t="s">
        <v>234</v>
      </c>
      <c r="E171" s="246" t="s">
        <v>265</v>
      </c>
      <c r="F171" s="247" t="s">
        <v>266</v>
      </c>
      <c r="G171" s="248" t="s">
        <v>267</v>
      </c>
      <c r="H171" s="249">
        <v>3.1200000000000001</v>
      </c>
      <c r="I171" s="250"/>
      <c r="J171" s="251">
        <f>ROUND(I171*H171,2)</f>
        <v>0</v>
      </c>
      <c r="K171" s="252"/>
      <c r="L171" s="253"/>
      <c r="M171" s="254" t="s">
        <v>1</v>
      </c>
      <c r="N171" s="255" t="s">
        <v>45</v>
      </c>
      <c r="O171" s="90"/>
      <c r="P171" s="225">
        <f>O171*H171</f>
        <v>0</v>
      </c>
      <c r="Q171" s="225">
        <v>1</v>
      </c>
      <c r="R171" s="225">
        <f>Q171*H171</f>
        <v>3.1200000000000001</v>
      </c>
      <c r="S171" s="225">
        <v>0</v>
      </c>
      <c r="T171" s="22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7" t="s">
        <v>208</v>
      </c>
      <c r="AT171" s="227" t="s">
        <v>234</v>
      </c>
      <c r="AU171" s="227" t="s">
        <v>89</v>
      </c>
      <c r="AY171" s="16" t="s">
        <v>162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6" t="s">
        <v>21</v>
      </c>
      <c r="BK171" s="228">
        <f>ROUND(I171*H171,2)</f>
        <v>0</v>
      </c>
      <c r="BL171" s="16" t="s">
        <v>168</v>
      </c>
      <c r="BM171" s="227" t="s">
        <v>268</v>
      </c>
    </row>
    <row r="172" s="2" customFormat="1">
      <c r="A172" s="37"/>
      <c r="B172" s="38"/>
      <c r="C172" s="39"/>
      <c r="D172" s="229" t="s">
        <v>170</v>
      </c>
      <c r="E172" s="39"/>
      <c r="F172" s="230" t="s">
        <v>269</v>
      </c>
      <c r="G172" s="39"/>
      <c r="H172" s="39"/>
      <c r="I172" s="231"/>
      <c r="J172" s="39"/>
      <c r="K172" s="39"/>
      <c r="L172" s="43"/>
      <c r="M172" s="232"/>
      <c r="N172" s="233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170</v>
      </c>
      <c r="AU172" s="16" t="s">
        <v>89</v>
      </c>
    </row>
    <row r="173" s="13" customFormat="1">
      <c r="A173" s="13"/>
      <c r="B173" s="234"/>
      <c r="C173" s="235"/>
      <c r="D173" s="229" t="s">
        <v>172</v>
      </c>
      <c r="E173" s="236" t="s">
        <v>1</v>
      </c>
      <c r="F173" s="237" t="s">
        <v>270</v>
      </c>
      <c r="G173" s="235"/>
      <c r="H173" s="238">
        <v>3.1200000000000001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172</v>
      </c>
      <c r="AU173" s="244" t="s">
        <v>89</v>
      </c>
      <c r="AV173" s="13" t="s">
        <v>89</v>
      </c>
      <c r="AW173" s="13" t="s">
        <v>36</v>
      </c>
      <c r="AX173" s="13" t="s">
        <v>21</v>
      </c>
      <c r="AY173" s="244" t="s">
        <v>162</v>
      </c>
    </row>
    <row r="174" s="2" customFormat="1" ht="24.15" customHeight="1">
      <c r="A174" s="37"/>
      <c r="B174" s="38"/>
      <c r="C174" s="215" t="s">
        <v>271</v>
      </c>
      <c r="D174" s="215" t="s">
        <v>164</v>
      </c>
      <c r="E174" s="216" t="s">
        <v>272</v>
      </c>
      <c r="F174" s="217" t="s">
        <v>273</v>
      </c>
      <c r="G174" s="218" t="s">
        <v>186</v>
      </c>
      <c r="H174" s="219">
        <v>15.4</v>
      </c>
      <c r="I174" s="220"/>
      <c r="J174" s="221">
        <f>ROUND(I174*H174,2)</f>
        <v>0</v>
      </c>
      <c r="K174" s="222"/>
      <c r="L174" s="43"/>
      <c r="M174" s="223" t="s">
        <v>1</v>
      </c>
      <c r="N174" s="224" t="s">
        <v>45</v>
      </c>
      <c r="O174" s="90"/>
      <c r="P174" s="225">
        <f>O174*H174</f>
        <v>0</v>
      </c>
      <c r="Q174" s="225">
        <v>0.029440000000000001</v>
      </c>
      <c r="R174" s="225">
        <f>Q174*H174</f>
        <v>0.453376</v>
      </c>
      <c r="S174" s="225">
        <v>0</v>
      </c>
      <c r="T174" s="22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7" t="s">
        <v>168</v>
      </c>
      <c r="AT174" s="227" t="s">
        <v>164</v>
      </c>
      <c r="AU174" s="227" t="s">
        <v>89</v>
      </c>
      <c r="AY174" s="16" t="s">
        <v>162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6" t="s">
        <v>21</v>
      </c>
      <c r="BK174" s="228">
        <f>ROUND(I174*H174,2)</f>
        <v>0</v>
      </c>
      <c r="BL174" s="16" t="s">
        <v>168</v>
      </c>
      <c r="BM174" s="227" t="s">
        <v>274</v>
      </c>
    </row>
    <row r="175" s="13" customFormat="1">
      <c r="A175" s="13"/>
      <c r="B175" s="234"/>
      <c r="C175" s="235"/>
      <c r="D175" s="229" t="s">
        <v>172</v>
      </c>
      <c r="E175" s="236" t="s">
        <v>1</v>
      </c>
      <c r="F175" s="237" t="s">
        <v>275</v>
      </c>
      <c r="G175" s="235"/>
      <c r="H175" s="238">
        <v>15.4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172</v>
      </c>
      <c r="AU175" s="244" t="s">
        <v>89</v>
      </c>
      <c r="AV175" s="13" t="s">
        <v>89</v>
      </c>
      <c r="AW175" s="13" t="s">
        <v>36</v>
      </c>
      <c r="AX175" s="13" t="s">
        <v>21</v>
      </c>
      <c r="AY175" s="244" t="s">
        <v>162</v>
      </c>
    </row>
    <row r="176" s="2" customFormat="1" ht="24.15" customHeight="1">
      <c r="A176" s="37"/>
      <c r="B176" s="38"/>
      <c r="C176" s="215" t="s">
        <v>7</v>
      </c>
      <c r="D176" s="215" t="s">
        <v>164</v>
      </c>
      <c r="E176" s="216" t="s">
        <v>276</v>
      </c>
      <c r="F176" s="217" t="s">
        <v>277</v>
      </c>
      <c r="G176" s="218" t="s">
        <v>186</v>
      </c>
      <c r="H176" s="219">
        <v>167</v>
      </c>
      <c r="I176" s="220"/>
      <c r="J176" s="221">
        <f>ROUND(I176*H176,2)</f>
        <v>0</v>
      </c>
      <c r="K176" s="222"/>
      <c r="L176" s="43"/>
      <c r="M176" s="223" t="s">
        <v>1</v>
      </c>
      <c r="N176" s="224" t="s">
        <v>45</v>
      </c>
      <c r="O176" s="90"/>
      <c r="P176" s="225">
        <f>O176*H176</f>
        <v>0</v>
      </c>
      <c r="Q176" s="225">
        <v>0</v>
      </c>
      <c r="R176" s="225">
        <f>Q176*H176</f>
        <v>0</v>
      </c>
      <c r="S176" s="225">
        <v>0.44</v>
      </c>
      <c r="T176" s="226">
        <f>S176*H176</f>
        <v>73.480000000000004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7" t="s">
        <v>168</v>
      </c>
      <c r="AT176" s="227" t="s">
        <v>164</v>
      </c>
      <c r="AU176" s="227" t="s">
        <v>89</v>
      </c>
      <c r="AY176" s="16" t="s">
        <v>162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6" t="s">
        <v>21</v>
      </c>
      <c r="BK176" s="228">
        <f>ROUND(I176*H176,2)</f>
        <v>0</v>
      </c>
      <c r="BL176" s="16" t="s">
        <v>168</v>
      </c>
      <c r="BM176" s="227" t="s">
        <v>278</v>
      </c>
    </row>
    <row r="177" s="13" customFormat="1">
      <c r="A177" s="13"/>
      <c r="B177" s="234"/>
      <c r="C177" s="235"/>
      <c r="D177" s="229" t="s">
        <v>172</v>
      </c>
      <c r="E177" s="236" t="s">
        <v>100</v>
      </c>
      <c r="F177" s="237" t="s">
        <v>279</v>
      </c>
      <c r="G177" s="235"/>
      <c r="H177" s="238">
        <v>167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172</v>
      </c>
      <c r="AU177" s="244" t="s">
        <v>89</v>
      </c>
      <c r="AV177" s="13" t="s">
        <v>89</v>
      </c>
      <c r="AW177" s="13" t="s">
        <v>36</v>
      </c>
      <c r="AX177" s="13" t="s">
        <v>21</v>
      </c>
      <c r="AY177" s="244" t="s">
        <v>162</v>
      </c>
    </row>
    <row r="178" s="2" customFormat="1" ht="33" customHeight="1">
      <c r="A178" s="37"/>
      <c r="B178" s="38"/>
      <c r="C178" s="215" t="s">
        <v>280</v>
      </c>
      <c r="D178" s="215" t="s">
        <v>164</v>
      </c>
      <c r="E178" s="216" t="s">
        <v>281</v>
      </c>
      <c r="F178" s="217" t="s">
        <v>282</v>
      </c>
      <c r="G178" s="218" t="s">
        <v>192</v>
      </c>
      <c r="H178" s="219">
        <v>418.24700000000001</v>
      </c>
      <c r="I178" s="220"/>
      <c r="J178" s="221">
        <f>ROUND(I178*H178,2)</f>
        <v>0</v>
      </c>
      <c r="K178" s="222"/>
      <c r="L178" s="43"/>
      <c r="M178" s="223" t="s">
        <v>1</v>
      </c>
      <c r="N178" s="224" t="s">
        <v>45</v>
      </c>
      <c r="O178" s="90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7" t="s">
        <v>168</v>
      </c>
      <c r="AT178" s="227" t="s">
        <v>164</v>
      </c>
      <c r="AU178" s="227" t="s">
        <v>89</v>
      </c>
      <c r="AY178" s="16" t="s">
        <v>162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6" t="s">
        <v>21</v>
      </c>
      <c r="BK178" s="228">
        <f>ROUND(I178*H178,2)</f>
        <v>0</v>
      </c>
      <c r="BL178" s="16" t="s">
        <v>168</v>
      </c>
      <c r="BM178" s="227" t="s">
        <v>283</v>
      </c>
    </row>
    <row r="179" s="13" customFormat="1">
      <c r="A179" s="13"/>
      <c r="B179" s="234"/>
      <c r="C179" s="235"/>
      <c r="D179" s="229" t="s">
        <v>172</v>
      </c>
      <c r="E179" s="236" t="s">
        <v>90</v>
      </c>
      <c r="F179" s="237" t="s">
        <v>284</v>
      </c>
      <c r="G179" s="235"/>
      <c r="H179" s="238">
        <v>418.24700000000001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172</v>
      </c>
      <c r="AU179" s="244" t="s">
        <v>89</v>
      </c>
      <c r="AV179" s="13" t="s">
        <v>89</v>
      </c>
      <c r="AW179" s="13" t="s">
        <v>36</v>
      </c>
      <c r="AX179" s="13" t="s">
        <v>21</v>
      </c>
      <c r="AY179" s="244" t="s">
        <v>162</v>
      </c>
    </row>
    <row r="180" s="2" customFormat="1" ht="24.15" customHeight="1">
      <c r="A180" s="37"/>
      <c r="B180" s="38"/>
      <c r="C180" s="215" t="s">
        <v>285</v>
      </c>
      <c r="D180" s="215" t="s">
        <v>164</v>
      </c>
      <c r="E180" s="216" t="s">
        <v>286</v>
      </c>
      <c r="F180" s="217" t="s">
        <v>287</v>
      </c>
      <c r="G180" s="218" t="s">
        <v>192</v>
      </c>
      <c r="H180" s="219">
        <v>731.96500000000003</v>
      </c>
      <c r="I180" s="220"/>
      <c r="J180" s="221">
        <f>ROUND(I180*H180,2)</f>
        <v>0</v>
      </c>
      <c r="K180" s="222"/>
      <c r="L180" s="43"/>
      <c r="M180" s="223" t="s">
        <v>1</v>
      </c>
      <c r="N180" s="224" t="s">
        <v>45</v>
      </c>
      <c r="O180" s="90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7" t="s">
        <v>168</v>
      </c>
      <c r="AT180" s="227" t="s">
        <v>164</v>
      </c>
      <c r="AU180" s="227" t="s">
        <v>89</v>
      </c>
      <c r="AY180" s="16" t="s">
        <v>162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6" t="s">
        <v>21</v>
      </c>
      <c r="BK180" s="228">
        <f>ROUND(I180*H180,2)</f>
        <v>0</v>
      </c>
      <c r="BL180" s="16" t="s">
        <v>168</v>
      </c>
      <c r="BM180" s="227" t="s">
        <v>288</v>
      </c>
    </row>
    <row r="181" s="13" customFormat="1">
      <c r="A181" s="13"/>
      <c r="B181" s="234"/>
      <c r="C181" s="235"/>
      <c r="D181" s="229" t="s">
        <v>172</v>
      </c>
      <c r="E181" s="236" t="s">
        <v>103</v>
      </c>
      <c r="F181" s="237" t="s">
        <v>289</v>
      </c>
      <c r="G181" s="235"/>
      <c r="H181" s="238">
        <v>731.96500000000003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172</v>
      </c>
      <c r="AU181" s="244" t="s">
        <v>89</v>
      </c>
      <c r="AV181" s="13" t="s">
        <v>89</v>
      </c>
      <c r="AW181" s="13" t="s">
        <v>36</v>
      </c>
      <c r="AX181" s="13" t="s">
        <v>80</v>
      </c>
      <c r="AY181" s="244" t="s">
        <v>162</v>
      </c>
    </row>
    <row r="182" s="14" customFormat="1">
      <c r="A182" s="14"/>
      <c r="B182" s="256"/>
      <c r="C182" s="257"/>
      <c r="D182" s="229" t="s">
        <v>172</v>
      </c>
      <c r="E182" s="258" t="s">
        <v>1</v>
      </c>
      <c r="F182" s="259" t="s">
        <v>290</v>
      </c>
      <c r="G182" s="257"/>
      <c r="H182" s="260">
        <v>731.96500000000003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6" t="s">
        <v>172</v>
      </c>
      <c r="AU182" s="266" t="s">
        <v>89</v>
      </c>
      <c r="AV182" s="14" t="s">
        <v>168</v>
      </c>
      <c r="AW182" s="14" t="s">
        <v>36</v>
      </c>
      <c r="AX182" s="14" t="s">
        <v>21</v>
      </c>
      <c r="AY182" s="266" t="s">
        <v>162</v>
      </c>
    </row>
    <row r="183" s="2" customFormat="1" ht="37.8" customHeight="1">
      <c r="A183" s="37"/>
      <c r="B183" s="38"/>
      <c r="C183" s="215" t="s">
        <v>291</v>
      </c>
      <c r="D183" s="215" t="s">
        <v>164</v>
      </c>
      <c r="E183" s="216" t="s">
        <v>292</v>
      </c>
      <c r="F183" s="217" t="s">
        <v>293</v>
      </c>
      <c r="G183" s="218" t="s">
        <v>192</v>
      </c>
      <c r="H183" s="219">
        <v>731.96500000000003</v>
      </c>
      <c r="I183" s="220"/>
      <c r="J183" s="221">
        <f>ROUND(I183*H183,2)</f>
        <v>0</v>
      </c>
      <c r="K183" s="222"/>
      <c r="L183" s="43"/>
      <c r="M183" s="223" t="s">
        <v>1</v>
      </c>
      <c r="N183" s="224" t="s">
        <v>45</v>
      </c>
      <c r="O183" s="90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7" t="s">
        <v>168</v>
      </c>
      <c r="AT183" s="227" t="s">
        <v>164</v>
      </c>
      <c r="AU183" s="227" t="s">
        <v>89</v>
      </c>
      <c r="AY183" s="16" t="s">
        <v>162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6" t="s">
        <v>21</v>
      </c>
      <c r="BK183" s="228">
        <f>ROUND(I183*H183,2)</f>
        <v>0</v>
      </c>
      <c r="BL183" s="16" t="s">
        <v>168</v>
      </c>
      <c r="BM183" s="227" t="s">
        <v>294</v>
      </c>
    </row>
    <row r="184" s="13" customFormat="1">
      <c r="A184" s="13"/>
      <c r="B184" s="234"/>
      <c r="C184" s="235"/>
      <c r="D184" s="229" t="s">
        <v>172</v>
      </c>
      <c r="E184" s="236" t="s">
        <v>1</v>
      </c>
      <c r="F184" s="237" t="s">
        <v>103</v>
      </c>
      <c r="G184" s="235"/>
      <c r="H184" s="238">
        <v>731.96500000000003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172</v>
      </c>
      <c r="AU184" s="244" t="s">
        <v>89</v>
      </c>
      <c r="AV184" s="13" t="s">
        <v>89</v>
      </c>
      <c r="AW184" s="13" t="s">
        <v>36</v>
      </c>
      <c r="AX184" s="13" t="s">
        <v>21</v>
      </c>
      <c r="AY184" s="244" t="s">
        <v>162</v>
      </c>
    </row>
    <row r="185" s="2" customFormat="1" ht="37.8" customHeight="1">
      <c r="A185" s="37"/>
      <c r="B185" s="38"/>
      <c r="C185" s="215" t="s">
        <v>295</v>
      </c>
      <c r="D185" s="215" t="s">
        <v>164</v>
      </c>
      <c r="E185" s="216" t="s">
        <v>296</v>
      </c>
      <c r="F185" s="217" t="s">
        <v>297</v>
      </c>
      <c r="G185" s="218" t="s">
        <v>192</v>
      </c>
      <c r="H185" s="219">
        <v>7319.6499999999996</v>
      </c>
      <c r="I185" s="220"/>
      <c r="J185" s="221">
        <f>ROUND(I185*H185,2)</f>
        <v>0</v>
      </c>
      <c r="K185" s="222"/>
      <c r="L185" s="43"/>
      <c r="M185" s="223" t="s">
        <v>1</v>
      </c>
      <c r="N185" s="224" t="s">
        <v>45</v>
      </c>
      <c r="O185" s="90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7" t="s">
        <v>168</v>
      </c>
      <c r="AT185" s="227" t="s">
        <v>164</v>
      </c>
      <c r="AU185" s="227" t="s">
        <v>89</v>
      </c>
      <c r="AY185" s="16" t="s">
        <v>162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6" t="s">
        <v>21</v>
      </c>
      <c r="BK185" s="228">
        <f>ROUND(I185*H185,2)</f>
        <v>0</v>
      </c>
      <c r="BL185" s="16" t="s">
        <v>168</v>
      </c>
      <c r="BM185" s="227" t="s">
        <v>298</v>
      </c>
    </row>
    <row r="186" s="13" customFormat="1">
      <c r="A186" s="13"/>
      <c r="B186" s="234"/>
      <c r="C186" s="235"/>
      <c r="D186" s="229" t="s">
        <v>172</v>
      </c>
      <c r="E186" s="236" t="s">
        <v>1</v>
      </c>
      <c r="F186" s="237" t="s">
        <v>299</v>
      </c>
      <c r="G186" s="235"/>
      <c r="H186" s="238">
        <v>7319.6499999999996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172</v>
      </c>
      <c r="AU186" s="244" t="s">
        <v>89</v>
      </c>
      <c r="AV186" s="13" t="s">
        <v>89</v>
      </c>
      <c r="AW186" s="13" t="s">
        <v>36</v>
      </c>
      <c r="AX186" s="13" t="s">
        <v>21</v>
      </c>
      <c r="AY186" s="244" t="s">
        <v>162</v>
      </c>
    </row>
    <row r="187" s="2" customFormat="1" ht="24.15" customHeight="1">
      <c r="A187" s="37"/>
      <c r="B187" s="38"/>
      <c r="C187" s="215" t="s">
        <v>300</v>
      </c>
      <c r="D187" s="215" t="s">
        <v>164</v>
      </c>
      <c r="E187" s="216" t="s">
        <v>301</v>
      </c>
      <c r="F187" s="217" t="s">
        <v>302</v>
      </c>
      <c r="G187" s="218" t="s">
        <v>192</v>
      </c>
      <c r="H187" s="219">
        <v>731.96500000000003</v>
      </c>
      <c r="I187" s="220"/>
      <c r="J187" s="221">
        <f>ROUND(I187*H187,2)</f>
        <v>0</v>
      </c>
      <c r="K187" s="222"/>
      <c r="L187" s="43"/>
      <c r="M187" s="223" t="s">
        <v>1</v>
      </c>
      <c r="N187" s="224" t="s">
        <v>45</v>
      </c>
      <c r="O187" s="90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7" t="s">
        <v>168</v>
      </c>
      <c r="AT187" s="227" t="s">
        <v>164</v>
      </c>
      <c r="AU187" s="227" t="s">
        <v>89</v>
      </c>
      <c r="AY187" s="16" t="s">
        <v>162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6" t="s">
        <v>21</v>
      </c>
      <c r="BK187" s="228">
        <f>ROUND(I187*H187,2)</f>
        <v>0</v>
      </c>
      <c r="BL187" s="16" t="s">
        <v>168</v>
      </c>
      <c r="BM187" s="227" t="s">
        <v>303</v>
      </c>
    </row>
    <row r="188" s="13" customFormat="1">
      <c r="A188" s="13"/>
      <c r="B188" s="234"/>
      <c r="C188" s="235"/>
      <c r="D188" s="229" t="s">
        <v>172</v>
      </c>
      <c r="E188" s="236" t="s">
        <v>1</v>
      </c>
      <c r="F188" s="237" t="s">
        <v>103</v>
      </c>
      <c r="G188" s="235"/>
      <c r="H188" s="238">
        <v>731.96500000000003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172</v>
      </c>
      <c r="AU188" s="244" t="s">
        <v>89</v>
      </c>
      <c r="AV188" s="13" t="s">
        <v>89</v>
      </c>
      <c r="AW188" s="13" t="s">
        <v>36</v>
      </c>
      <c r="AX188" s="13" t="s">
        <v>21</v>
      </c>
      <c r="AY188" s="244" t="s">
        <v>162</v>
      </c>
    </row>
    <row r="189" s="2" customFormat="1" ht="24.15" customHeight="1">
      <c r="A189" s="37"/>
      <c r="B189" s="38"/>
      <c r="C189" s="215" t="s">
        <v>304</v>
      </c>
      <c r="D189" s="215" t="s">
        <v>164</v>
      </c>
      <c r="E189" s="216" t="s">
        <v>305</v>
      </c>
      <c r="F189" s="217" t="s">
        <v>306</v>
      </c>
      <c r="G189" s="218" t="s">
        <v>267</v>
      </c>
      <c r="H189" s="219">
        <v>1463.9300000000001</v>
      </c>
      <c r="I189" s="220"/>
      <c r="J189" s="221">
        <f>ROUND(I189*H189,2)</f>
        <v>0</v>
      </c>
      <c r="K189" s="222"/>
      <c r="L189" s="43"/>
      <c r="M189" s="223" t="s">
        <v>1</v>
      </c>
      <c r="N189" s="224" t="s">
        <v>45</v>
      </c>
      <c r="O189" s="90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7" t="s">
        <v>168</v>
      </c>
      <c r="AT189" s="227" t="s">
        <v>164</v>
      </c>
      <c r="AU189" s="227" t="s">
        <v>89</v>
      </c>
      <c r="AY189" s="16" t="s">
        <v>162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6" t="s">
        <v>21</v>
      </c>
      <c r="BK189" s="228">
        <f>ROUND(I189*H189,2)</f>
        <v>0</v>
      </c>
      <c r="BL189" s="16" t="s">
        <v>168</v>
      </c>
      <c r="BM189" s="227" t="s">
        <v>307</v>
      </c>
    </row>
    <row r="190" s="13" customFormat="1">
      <c r="A190" s="13"/>
      <c r="B190" s="234"/>
      <c r="C190" s="235"/>
      <c r="D190" s="229" t="s">
        <v>172</v>
      </c>
      <c r="E190" s="236" t="s">
        <v>1</v>
      </c>
      <c r="F190" s="237" t="s">
        <v>308</v>
      </c>
      <c r="G190" s="235"/>
      <c r="H190" s="238">
        <v>1463.9300000000001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172</v>
      </c>
      <c r="AU190" s="244" t="s">
        <v>89</v>
      </c>
      <c r="AV190" s="13" t="s">
        <v>89</v>
      </c>
      <c r="AW190" s="13" t="s">
        <v>36</v>
      </c>
      <c r="AX190" s="13" t="s">
        <v>80</v>
      </c>
      <c r="AY190" s="244" t="s">
        <v>162</v>
      </c>
    </row>
    <row r="191" s="14" customFormat="1">
      <c r="A191" s="14"/>
      <c r="B191" s="256"/>
      <c r="C191" s="257"/>
      <c r="D191" s="229" t="s">
        <v>172</v>
      </c>
      <c r="E191" s="258" t="s">
        <v>1</v>
      </c>
      <c r="F191" s="259" t="s">
        <v>290</v>
      </c>
      <c r="G191" s="257"/>
      <c r="H191" s="260">
        <v>1463.9300000000001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6" t="s">
        <v>172</v>
      </c>
      <c r="AU191" s="266" t="s">
        <v>89</v>
      </c>
      <c r="AV191" s="14" t="s">
        <v>168</v>
      </c>
      <c r="AW191" s="14" t="s">
        <v>36</v>
      </c>
      <c r="AX191" s="14" t="s">
        <v>21</v>
      </c>
      <c r="AY191" s="266" t="s">
        <v>162</v>
      </c>
    </row>
    <row r="192" s="2" customFormat="1" ht="24.15" customHeight="1">
      <c r="A192" s="37"/>
      <c r="B192" s="38"/>
      <c r="C192" s="215" t="s">
        <v>309</v>
      </c>
      <c r="D192" s="215" t="s">
        <v>164</v>
      </c>
      <c r="E192" s="216" t="s">
        <v>310</v>
      </c>
      <c r="F192" s="217" t="s">
        <v>311</v>
      </c>
      <c r="G192" s="218" t="s">
        <v>192</v>
      </c>
      <c r="H192" s="219">
        <v>495.70699999999999</v>
      </c>
      <c r="I192" s="220"/>
      <c r="J192" s="221">
        <f>ROUND(I192*H192,2)</f>
        <v>0</v>
      </c>
      <c r="K192" s="222"/>
      <c r="L192" s="43"/>
      <c r="M192" s="223" t="s">
        <v>1</v>
      </c>
      <c r="N192" s="224" t="s">
        <v>45</v>
      </c>
      <c r="O192" s="90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7" t="s">
        <v>168</v>
      </c>
      <c r="AT192" s="227" t="s">
        <v>164</v>
      </c>
      <c r="AU192" s="227" t="s">
        <v>89</v>
      </c>
      <c r="AY192" s="16" t="s">
        <v>162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6" t="s">
        <v>21</v>
      </c>
      <c r="BK192" s="228">
        <f>ROUND(I192*H192,2)</f>
        <v>0</v>
      </c>
      <c r="BL192" s="16" t="s">
        <v>168</v>
      </c>
      <c r="BM192" s="227" t="s">
        <v>312</v>
      </c>
    </row>
    <row r="193" s="2" customFormat="1">
      <c r="A193" s="37"/>
      <c r="B193" s="38"/>
      <c r="C193" s="39"/>
      <c r="D193" s="229" t="s">
        <v>170</v>
      </c>
      <c r="E193" s="39"/>
      <c r="F193" s="230" t="s">
        <v>313</v>
      </c>
      <c r="G193" s="39"/>
      <c r="H193" s="39"/>
      <c r="I193" s="231"/>
      <c r="J193" s="39"/>
      <c r="K193" s="39"/>
      <c r="L193" s="43"/>
      <c r="M193" s="232"/>
      <c r="N193" s="233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170</v>
      </c>
      <c r="AU193" s="16" t="s">
        <v>89</v>
      </c>
    </row>
    <row r="194" s="13" customFormat="1">
      <c r="A194" s="13"/>
      <c r="B194" s="234"/>
      <c r="C194" s="235"/>
      <c r="D194" s="229" t="s">
        <v>172</v>
      </c>
      <c r="E194" s="236" t="s">
        <v>1</v>
      </c>
      <c r="F194" s="237" t="s">
        <v>314</v>
      </c>
      <c r="G194" s="235"/>
      <c r="H194" s="238">
        <v>495.70699999999999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172</v>
      </c>
      <c r="AU194" s="244" t="s">
        <v>89</v>
      </c>
      <c r="AV194" s="13" t="s">
        <v>89</v>
      </c>
      <c r="AW194" s="13" t="s">
        <v>36</v>
      </c>
      <c r="AX194" s="13" t="s">
        <v>21</v>
      </c>
      <c r="AY194" s="244" t="s">
        <v>162</v>
      </c>
    </row>
    <row r="195" s="2" customFormat="1" ht="16.5" customHeight="1">
      <c r="A195" s="37"/>
      <c r="B195" s="38"/>
      <c r="C195" s="245" t="s">
        <v>315</v>
      </c>
      <c r="D195" s="245" t="s">
        <v>234</v>
      </c>
      <c r="E195" s="246" t="s">
        <v>316</v>
      </c>
      <c r="F195" s="247" t="s">
        <v>317</v>
      </c>
      <c r="G195" s="248" t="s">
        <v>267</v>
      </c>
      <c r="H195" s="249">
        <v>991.41399999999999</v>
      </c>
      <c r="I195" s="250"/>
      <c r="J195" s="251">
        <f>ROUND(I195*H195,2)</f>
        <v>0</v>
      </c>
      <c r="K195" s="252"/>
      <c r="L195" s="253"/>
      <c r="M195" s="254" t="s">
        <v>1</v>
      </c>
      <c r="N195" s="255" t="s">
        <v>45</v>
      </c>
      <c r="O195" s="90"/>
      <c r="P195" s="225">
        <f>O195*H195</f>
        <v>0</v>
      </c>
      <c r="Q195" s="225">
        <v>1</v>
      </c>
      <c r="R195" s="225">
        <f>Q195*H195</f>
        <v>991.41399999999999</v>
      </c>
      <c r="S195" s="225">
        <v>0</v>
      </c>
      <c r="T195" s="226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7" t="s">
        <v>208</v>
      </c>
      <c r="AT195" s="227" t="s">
        <v>234</v>
      </c>
      <c r="AU195" s="227" t="s">
        <v>89</v>
      </c>
      <c r="AY195" s="16" t="s">
        <v>162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6" t="s">
        <v>21</v>
      </c>
      <c r="BK195" s="228">
        <f>ROUND(I195*H195,2)</f>
        <v>0</v>
      </c>
      <c r="BL195" s="16" t="s">
        <v>168</v>
      </c>
      <c r="BM195" s="227" t="s">
        <v>318</v>
      </c>
    </row>
    <row r="196" s="13" customFormat="1">
      <c r="A196" s="13"/>
      <c r="B196" s="234"/>
      <c r="C196" s="235"/>
      <c r="D196" s="229" t="s">
        <v>172</v>
      </c>
      <c r="E196" s="236" t="s">
        <v>1</v>
      </c>
      <c r="F196" s="237" t="s">
        <v>319</v>
      </c>
      <c r="G196" s="235"/>
      <c r="H196" s="238">
        <v>991.41399999999999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172</v>
      </c>
      <c r="AU196" s="244" t="s">
        <v>89</v>
      </c>
      <c r="AV196" s="13" t="s">
        <v>89</v>
      </c>
      <c r="AW196" s="13" t="s">
        <v>36</v>
      </c>
      <c r="AX196" s="13" t="s">
        <v>21</v>
      </c>
      <c r="AY196" s="244" t="s">
        <v>162</v>
      </c>
    </row>
    <row r="197" s="2" customFormat="1" ht="24.15" customHeight="1">
      <c r="A197" s="37"/>
      <c r="B197" s="38"/>
      <c r="C197" s="215" t="s">
        <v>320</v>
      </c>
      <c r="D197" s="215" t="s">
        <v>164</v>
      </c>
      <c r="E197" s="216" t="s">
        <v>321</v>
      </c>
      <c r="F197" s="217" t="s">
        <v>322</v>
      </c>
      <c r="G197" s="218" t="s">
        <v>186</v>
      </c>
      <c r="H197" s="219">
        <v>146</v>
      </c>
      <c r="I197" s="220"/>
      <c r="J197" s="221">
        <f>ROUND(I197*H197,2)</f>
        <v>0</v>
      </c>
      <c r="K197" s="222"/>
      <c r="L197" s="43"/>
      <c r="M197" s="223" t="s">
        <v>1</v>
      </c>
      <c r="N197" s="224" t="s">
        <v>45</v>
      </c>
      <c r="O197" s="90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7" t="s">
        <v>168</v>
      </c>
      <c r="AT197" s="227" t="s">
        <v>164</v>
      </c>
      <c r="AU197" s="227" t="s">
        <v>89</v>
      </c>
      <c r="AY197" s="16" t="s">
        <v>162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6" t="s">
        <v>21</v>
      </c>
      <c r="BK197" s="228">
        <f>ROUND(I197*H197,2)</f>
        <v>0</v>
      </c>
      <c r="BL197" s="16" t="s">
        <v>168</v>
      </c>
      <c r="BM197" s="227" t="s">
        <v>323</v>
      </c>
    </row>
    <row r="198" s="2" customFormat="1" ht="16.5" customHeight="1">
      <c r="A198" s="37"/>
      <c r="B198" s="38"/>
      <c r="C198" s="245" t="s">
        <v>125</v>
      </c>
      <c r="D198" s="245" t="s">
        <v>234</v>
      </c>
      <c r="E198" s="246" t="s">
        <v>324</v>
      </c>
      <c r="F198" s="247" t="s">
        <v>325</v>
      </c>
      <c r="G198" s="248" t="s">
        <v>326</v>
      </c>
      <c r="H198" s="249">
        <v>43.799999999999997</v>
      </c>
      <c r="I198" s="250"/>
      <c r="J198" s="251">
        <f>ROUND(I198*H198,2)</f>
        <v>0</v>
      </c>
      <c r="K198" s="252"/>
      <c r="L198" s="253"/>
      <c r="M198" s="254" t="s">
        <v>1</v>
      </c>
      <c r="N198" s="255" t="s">
        <v>45</v>
      </c>
      <c r="O198" s="90"/>
      <c r="P198" s="225">
        <f>O198*H198</f>
        <v>0</v>
      </c>
      <c r="Q198" s="225">
        <v>0.001</v>
      </c>
      <c r="R198" s="225">
        <f>Q198*H198</f>
        <v>0.043799999999999999</v>
      </c>
      <c r="S198" s="225">
        <v>0</v>
      </c>
      <c r="T198" s="226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7" t="s">
        <v>208</v>
      </c>
      <c r="AT198" s="227" t="s">
        <v>234</v>
      </c>
      <c r="AU198" s="227" t="s">
        <v>89</v>
      </c>
      <c r="AY198" s="16" t="s">
        <v>162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6" t="s">
        <v>21</v>
      </c>
      <c r="BK198" s="228">
        <f>ROUND(I198*H198,2)</f>
        <v>0</v>
      </c>
      <c r="BL198" s="16" t="s">
        <v>168</v>
      </c>
      <c r="BM198" s="227" t="s">
        <v>327</v>
      </c>
    </row>
    <row r="199" s="13" customFormat="1">
      <c r="A199" s="13"/>
      <c r="B199" s="234"/>
      <c r="C199" s="235"/>
      <c r="D199" s="229" t="s">
        <v>172</v>
      </c>
      <c r="E199" s="236" t="s">
        <v>1</v>
      </c>
      <c r="F199" s="237" t="s">
        <v>328</v>
      </c>
      <c r="G199" s="235"/>
      <c r="H199" s="238">
        <v>43.799999999999997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172</v>
      </c>
      <c r="AU199" s="244" t="s">
        <v>89</v>
      </c>
      <c r="AV199" s="13" t="s">
        <v>89</v>
      </c>
      <c r="AW199" s="13" t="s">
        <v>36</v>
      </c>
      <c r="AX199" s="13" t="s">
        <v>21</v>
      </c>
      <c r="AY199" s="244" t="s">
        <v>162</v>
      </c>
    </row>
    <row r="200" s="2" customFormat="1" ht="24.15" customHeight="1">
      <c r="A200" s="37"/>
      <c r="B200" s="38"/>
      <c r="C200" s="215" t="s">
        <v>329</v>
      </c>
      <c r="D200" s="215" t="s">
        <v>164</v>
      </c>
      <c r="E200" s="216" t="s">
        <v>330</v>
      </c>
      <c r="F200" s="217" t="s">
        <v>331</v>
      </c>
      <c r="G200" s="218" t="s">
        <v>186</v>
      </c>
      <c r="H200" s="219">
        <v>146</v>
      </c>
      <c r="I200" s="220"/>
      <c r="J200" s="221">
        <f>ROUND(I200*H200,2)</f>
        <v>0</v>
      </c>
      <c r="K200" s="222"/>
      <c r="L200" s="43"/>
      <c r="M200" s="223" t="s">
        <v>1</v>
      </c>
      <c r="N200" s="224" t="s">
        <v>45</v>
      </c>
      <c r="O200" s="90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7" t="s">
        <v>168</v>
      </c>
      <c r="AT200" s="227" t="s">
        <v>164</v>
      </c>
      <c r="AU200" s="227" t="s">
        <v>89</v>
      </c>
      <c r="AY200" s="16" t="s">
        <v>162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6" t="s">
        <v>21</v>
      </c>
      <c r="BK200" s="228">
        <f>ROUND(I200*H200,2)</f>
        <v>0</v>
      </c>
      <c r="BL200" s="16" t="s">
        <v>168</v>
      </c>
      <c r="BM200" s="227" t="s">
        <v>332</v>
      </c>
    </row>
    <row r="201" s="2" customFormat="1">
      <c r="A201" s="37"/>
      <c r="B201" s="38"/>
      <c r="C201" s="39"/>
      <c r="D201" s="229" t="s">
        <v>170</v>
      </c>
      <c r="E201" s="39"/>
      <c r="F201" s="230" t="s">
        <v>333</v>
      </c>
      <c r="G201" s="39"/>
      <c r="H201" s="39"/>
      <c r="I201" s="231"/>
      <c r="J201" s="39"/>
      <c r="K201" s="39"/>
      <c r="L201" s="43"/>
      <c r="M201" s="232"/>
      <c r="N201" s="233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170</v>
      </c>
      <c r="AU201" s="16" t="s">
        <v>89</v>
      </c>
    </row>
    <row r="202" s="13" customFormat="1">
      <c r="A202" s="13"/>
      <c r="B202" s="234"/>
      <c r="C202" s="235"/>
      <c r="D202" s="229" t="s">
        <v>172</v>
      </c>
      <c r="E202" s="236" t="s">
        <v>1</v>
      </c>
      <c r="F202" s="237" t="s">
        <v>99</v>
      </c>
      <c r="G202" s="235"/>
      <c r="H202" s="238">
        <v>146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172</v>
      </c>
      <c r="AU202" s="244" t="s">
        <v>89</v>
      </c>
      <c r="AV202" s="13" t="s">
        <v>89</v>
      </c>
      <c r="AW202" s="13" t="s">
        <v>36</v>
      </c>
      <c r="AX202" s="13" t="s">
        <v>21</v>
      </c>
      <c r="AY202" s="244" t="s">
        <v>162</v>
      </c>
    </row>
    <row r="203" s="2" customFormat="1" ht="24.15" customHeight="1">
      <c r="A203" s="37"/>
      <c r="B203" s="38"/>
      <c r="C203" s="215" t="s">
        <v>334</v>
      </c>
      <c r="D203" s="215" t="s">
        <v>164</v>
      </c>
      <c r="E203" s="216" t="s">
        <v>335</v>
      </c>
      <c r="F203" s="217" t="s">
        <v>336</v>
      </c>
      <c r="G203" s="218" t="s">
        <v>226</v>
      </c>
      <c r="H203" s="219">
        <v>2</v>
      </c>
      <c r="I203" s="220"/>
      <c r="J203" s="221">
        <f>ROUND(I203*H203,2)</f>
        <v>0</v>
      </c>
      <c r="K203" s="222"/>
      <c r="L203" s="43"/>
      <c r="M203" s="223" t="s">
        <v>1</v>
      </c>
      <c r="N203" s="224" t="s">
        <v>45</v>
      </c>
      <c r="O203" s="90"/>
      <c r="P203" s="225">
        <f>O203*H203</f>
        <v>0</v>
      </c>
      <c r="Q203" s="225">
        <v>0.05978</v>
      </c>
      <c r="R203" s="225">
        <f>Q203*H203</f>
        <v>0.11956</v>
      </c>
      <c r="S203" s="225">
        <v>0</v>
      </c>
      <c r="T203" s="226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7" t="s">
        <v>168</v>
      </c>
      <c r="AT203" s="227" t="s">
        <v>164</v>
      </c>
      <c r="AU203" s="227" t="s">
        <v>89</v>
      </c>
      <c r="AY203" s="16" t="s">
        <v>162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6" t="s">
        <v>21</v>
      </c>
      <c r="BK203" s="228">
        <f>ROUND(I203*H203,2)</f>
        <v>0</v>
      </c>
      <c r="BL203" s="16" t="s">
        <v>168</v>
      </c>
      <c r="BM203" s="227" t="s">
        <v>337</v>
      </c>
    </row>
    <row r="204" s="2" customFormat="1">
      <c r="A204" s="37"/>
      <c r="B204" s="38"/>
      <c r="C204" s="39"/>
      <c r="D204" s="229" t="s">
        <v>170</v>
      </c>
      <c r="E204" s="39"/>
      <c r="F204" s="230" t="s">
        <v>338</v>
      </c>
      <c r="G204" s="39"/>
      <c r="H204" s="39"/>
      <c r="I204" s="231"/>
      <c r="J204" s="39"/>
      <c r="K204" s="39"/>
      <c r="L204" s="43"/>
      <c r="M204" s="232"/>
      <c r="N204" s="233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170</v>
      </c>
      <c r="AU204" s="16" t="s">
        <v>89</v>
      </c>
    </row>
    <row r="205" s="2" customFormat="1" ht="24.15" customHeight="1">
      <c r="A205" s="37"/>
      <c r="B205" s="38"/>
      <c r="C205" s="215" t="s">
        <v>339</v>
      </c>
      <c r="D205" s="215" t="s">
        <v>164</v>
      </c>
      <c r="E205" s="216" t="s">
        <v>340</v>
      </c>
      <c r="F205" s="217" t="s">
        <v>341</v>
      </c>
      <c r="G205" s="218" t="s">
        <v>186</v>
      </c>
      <c r="H205" s="219">
        <v>140</v>
      </c>
      <c r="I205" s="220"/>
      <c r="J205" s="221">
        <f>ROUND(I205*H205,2)</f>
        <v>0</v>
      </c>
      <c r="K205" s="222"/>
      <c r="L205" s="43"/>
      <c r="M205" s="223" t="s">
        <v>1</v>
      </c>
      <c r="N205" s="224" t="s">
        <v>45</v>
      </c>
      <c r="O205" s="90"/>
      <c r="P205" s="225">
        <f>O205*H205</f>
        <v>0</v>
      </c>
      <c r="Q205" s="225">
        <v>0</v>
      </c>
      <c r="R205" s="225">
        <f>Q205*H205</f>
        <v>0</v>
      </c>
      <c r="S205" s="225">
        <v>0.00050000000000000001</v>
      </c>
      <c r="T205" s="226">
        <f>S205*H205</f>
        <v>0.070000000000000007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7" t="s">
        <v>168</v>
      </c>
      <c r="AT205" s="227" t="s">
        <v>164</v>
      </c>
      <c r="AU205" s="227" t="s">
        <v>89</v>
      </c>
      <c r="AY205" s="16" t="s">
        <v>162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6" t="s">
        <v>21</v>
      </c>
      <c r="BK205" s="228">
        <f>ROUND(I205*H205,2)</f>
        <v>0</v>
      </c>
      <c r="BL205" s="16" t="s">
        <v>168</v>
      </c>
      <c r="BM205" s="227" t="s">
        <v>342</v>
      </c>
    </row>
    <row r="206" s="12" customFormat="1" ht="22.8" customHeight="1">
      <c r="A206" s="12"/>
      <c r="B206" s="199"/>
      <c r="C206" s="200"/>
      <c r="D206" s="201" t="s">
        <v>79</v>
      </c>
      <c r="E206" s="213" t="s">
        <v>89</v>
      </c>
      <c r="F206" s="213" t="s">
        <v>343</v>
      </c>
      <c r="G206" s="200"/>
      <c r="H206" s="200"/>
      <c r="I206" s="203"/>
      <c r="J206" s="214">
        <f>BK206</f>
        <v>0</v>
      </c>
      <c r="K206" s="200"/>
      <c r="L206" s="205"/>
      <c r="M206" s="206"/>
      <c r="N206" s="207"/>
      <c r="O206" s="207"/>
      <c r="P206" s="208">
        <f>SUM(P207:P217)</f>
        <v>0</v>
      </c>
      <c r="Q206" s="207"/>
      <c r="R206" s="208">
        <f>SUM(R207:R217)</f>
        <v>50.706123999999996</v>
      </c>
      <c r="S206" s="207"/>
      <c r="T206" s="209">
        <f>SUM(T207:T217)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0" t="s">
        <v>21</v>
      </c>
      <c r="AT206" s="211" t="s">
        <v>79</v>
      </c>
      <c r="AU206" s="211" t="s">
        <v>21</v>
      </c>
      <c r="AY206" s="210" t="s">
        <v>162</v>
      </c>
      <c r="BK206" s="212">
        <f>SUM(BK207:BK217)</f>
        <v>0</v>
      </c>
    </row>
    <row r="207" s="2" customFormat="1" ht="16.5" customHeight="1">
      <c r="A207" s="37"/>
      <c r="B207" s="38"/>
      <c r="C207" s="215" t="s">
        <v>344</v>
      </c>
      <c r="D207" s="215" t="s">
        <v>164</v>
      </c>
      <c r="E207" s="216" t="s">
        <v>345</v>
      </c>
      <c r="F207" s="217" t="s">
        <v>346</v>
      </c>
      <c r="G207" s="218" t="s">
        <v>192</v>
      </c>
      <c r="H207" s="219">
        <v>3</v>
      </c>
      <c r="I207" s="220"/>
      <c r="J207" s="221">
        <f>ROUND(I207*H207,2)</f>
        <v>0</v>
      </c>
      <c r="K207" s="222"/>
      <c r="L207" s="43"/>
      <c r="M207" s="223" t="s">
        <v>1</v>
      </c>
      <c r="N207" s="224" t="s">
        <v>45</v>
      </c>
      <c r="O207" s="90"/>
      <c r="P207" s="225">
        <f>O207*H207</f>
        <v>0</v>
      </c>
      <c r="Q207" s="225">
        <v>2.2563399999999998</v>
      </c>
      <c r="R207" s="225">
        <f>Q207*H207</f>
        <v>6.7690199999999994</v>
      </c>
      <c r="S207" s="225">
        <v>0</v>
      </c>
      <c r="T207" s="226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7" t="s">
        <v>168</v>
      </c>
      <c r="AT207" s="227" t="s">
        <v>164</v>
      </c>
      <c r="AU207" s="227" t="s">
        <v>89</v>
      </c>
      <c r="AY207" s="16" t="s">
        <v>162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6" t="s">
        <v>21</v>
      </c>
      <c r="BK207" s="228">
        <f>ROUND(I207*H207,2)</f>
        <v>0</v>
      </c>
      <c r="BL207" s="16" t="s">
        <v>168</v>
      </c>
      <c r="BM207" s="227" t="s">
        <v>347</v>
      </c>
    </row>
    <row r="208" s="2" customFormat="1">
      <c r="A208" s="37"/>
      <c r="B208" s="38"/>
      <c r="C208" s="39"/>
      <c r="D208" s="229" t="s">
        <v>170</v>
      </c>
      <c r="E208" s="39"/>
      <c r="F208" s="230" t="s">
        <v>348</v>
      </c>
      <c r="G208" s="39"/>
      <c r="H208" s="39"/>
      <c r="I208" s="231"/>
      <c r="J208" s="39"/>
      <c r="K208" s="39"/>
      <c r="L208" s="43"/>
      <c r="M208" s="232"/>
      <c r="N208" s="233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170</v>
      </c>
      <c r="AU208" s="16" t="s">
        <v>89</v>
      </c>
    </row>
    <row r="209" s="13" customFormat="1">
      <c r="A209" s="13"/>
      <c r="B209" s="234"/>
      <c r="C209" s="235"/>
      <c r="D209" s="229" t="s">
        <v>172</v>
      </c>
      <c r="E209" s="236" t="s">
        <v>1</v>
      </c>
      <c r="F209" s="237" t="s">
        <v>349</v>
      </c>
      <c r="G209" s="235"/>
      <c r="H209" s="238">
        <v>3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172</v>
      </c>
      <c r="AU209" s="244" t="s">
        <v>89</v>
      </c>
      <c r="AV209" s="13" t="s">
        <v>89</v>
      </c>
      <c r="AW209" s="13" t="s">
        <v>36</v>
      </c>
      <c r="AX209" s="13" t="s">
        <v>21</v>
      </c>
      <c r="AY209" s="244" t="s">
        <v>162</v>
      </c>
    </row>
    <row r="210" s="2" customFormat="1" ht="24.15" customHeight="1">
      <c r="A210" s="37"/>
      <c r="B210" s="38"/>
      <c r="C210" s="215" t="s">
        <v>350</v>
      </c>
      <c r="D210" s="215" t="s">
        <v>164</v>
      </c>
      <c r="E210" s="216" t="s">
        <v>351</v>
      </c>
      <c r="F210" s="217" t="s">
        <v>352</v>
      </c>
      <c r="G210" s="218" t="s">
        <v>192</v>
      </c>
      <c r="H210" s="219">
        <v>16</v>
      </c>
      <c r="I210" s="220"/>
      <c r="J210" s="221">
        <f>ROUND(I210*H210,2)</f>
        <v>0</v>
      </c>
      <c r="K210" s="222"/>
      <c r="L210" s="43"/>
      <c r="M210" s="223" t="s">
        <v>1</v>
      </c>
      <c r="N210" s="224" t="s">
        <v>45</v>
      </c>
      <c r="O210" s="90"/>
      <c r="P210" s="225">
        <f>O210*H210</f>
        <v>0</v>
      </c>
      <c r="Q210" s="225">
        <v>2.5262500000000001</v>
      </c>
      <c r="R210" s="225">
        <f>Q210*H210</f>
        <v>40.420000000000002</v>
      </c>
      <c r="S210" s="225">
        <v>0</v>
      </c>
      <c r="T210" s="226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7" t="s">
        <v>168</v>
      </c>
      <c r="AT210" s="227" t="s">
        <v>164</v>
      </c>
      <c r="AU210" s="227" t="s">
        <v>89</v>
      </c>
      <c r="AY210" s="16" t="s">
        <v>162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6" t="s">
        <v>21</v>
      </c>
      <c r="BK210" s="228">
        <f>ROUND(I210*H210,2)</f>
        <v>0</v>
      </c>
      <c r="BL210" s="16" t="s">
        <v>168</v>
      </c>
      <c r="BM210" s="227" t="s">
        <v>353</v>
      </c>
    </row>
    <row r="211" s="2" customFormat="1">
      <c r="A211" s="37"/>
      <c r="B211" s="38"/>
      <c r="C211" s="39"/>
      <c r="D211" s="229" t="s">
        <v>170</v>
      </c>
      <c r="E211" s="39"/>
      <c r="F211" s="230" t="s">
        <v>354</v>
      </c>
      <c r="G211" s="39"/>
      <c r="H211" s="39"/>
      <c r="I211" s="231"/>
      <c r="J211" s="39"/>
      <c r="K211" s="39"/>
      <c r="L211" s="43"/>
      <c r="M211" s="232"/>
      <c r="N211" s="233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170</v>
      </c>
      <c r="AU211" s="16" t="s">
        <v>89</v>
      </c>
    </row>
    <row r="212" s="13" customFormat="1">
      <c r="A212" s="13"/>
      <c r="B212" s="234"/>
      <c r="C212" s="235"/>
      <c r="D212" s="229" t="s">
        <v>172</v>
      </c>
      <c r="E212" s="236" t="s">
        <v>1</v>
      </c>
      <c r="F212" s="237" t="s">
        <v>355</v>
      </c>
      <c r="G212" s="235"/>
      <c r="H212" s="238">
        <v>16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172</v>
      </c>
      <c r="AU212" s="244" t="s">
        <v>89</v>
      </c>
      <c r="AV212" s="13" t="s">
        <v>89</v>
      </c>
      <c r="AW212" s="13" t="s">
        <v>36</v>
      </c>
      <c r="AX212" s="13" t="s">
        <v>21</v>
      </c>
      <c r="AY212" s="244" t="s">
        <v>162</v>
      </c>
    </row>
    <row r="213" s="2" customFormat="1" ht="24.15" customHeight="1">
      <c r="A213" s="37"/>
      <c r="B213" s="38"/>
      <c r="C213" s="215" t="s">
        <v>356</v>
      </c>
      <c r="D213" s="215" t="s">
        <v>164</v>
      </c>
      <c r="E213" s="216" t="s">
        <v>357</v>
      </c>
      <c r="F213" s="217" t="s">
        <v>358</v>
      </c>
      <c r="G213" s="218" t="s">
        <v>267</v>
      </c>
      <c r="H213" s="219">
        <v>3.3599999999999999</v>
      </c>
      <c r="I213" s="220"/>
      <c r="J213" s="221">
        <f>ROUND(I213*H213,2)</f>
        <v>0</v>
      </c>
      <c r="K213" s="222"/>
      <c r="L213" s="43"/>
      <c r="M213" s="223" t="s">
        <v>1</v>
      </c>
      <c r="N213" s="224" t="s">
        <v>45</v>
      </c>
      <c r="O213" s="90"/>
      <c r="P213" s="225">
        <f>O213*H213</f>
        <v>0</v>
      </c>
      <c r="Q213" s="225">
        <v>1.0383</v>
      </c>
      <c r="R213" s="225">
        <f>Q213*H213</f>
        <v>3.4886879999999998</v>
      </c>
      <c r="S213" s="225">
        <v>0</v>
      </c>
      <c r="T213" s="226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7" t="s">
        <v>168</v>
      </c>
      <c r="AT213" s="227" t="s">
        <v>164</v>
      </c>
      <c r="AU213" s="227" t="s">
        <v>89</v>
      </c>
      <c r="AY213" s="16" t="s">
        <v>162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6" t="s">
        <v>21</v>
      </c>
      <c r="BK213" s="228">
        <f>ROUND(I213*H213,2)</f>
        <v>0</v>
      </c>
      <c r="BL213" s="16" t="s">
        <v>168</v>
      </c>
      <c r="BM213" s="227" t="s">
        <v>359</v>
      </c>
    </row>
    <row r="214" s="13" customFormat="1">
      <c r="A214" s="13"/>
      <c r="B214" s="234"/>
      <c r="C214" s="235"/>
      <c r="D214" s="229" t="s">
        <v>172</v>
      </c>
      <c r="E214" s="236" t="s">
        <v>1</v>
      </c>
      <c r="F214" s="237" t="s">
        <v>360</v>
      </c>
      <c r="G214" s="235"/>
      <c r="H214" s="238">
        <v>3.3599999999999999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172</v>
      </c>
      <c r="AU214" s="244" t="s">
        <v>89</v>
      </c>
      <c r="AV214" s="13" t="s">
        <v>89</v>
      </c>
      <c r="AW214" s="13" t="s">
        <v>36</v>
      </c>
      <c r="AX214" s="13" t="s">
        <v>21</v>
      </c>
      <c r="AY214" s="244" t="s">
        <v>162</v>
      </c>
    </row>
    <row r="215" s="2" customFormat="1" ht="16.5" customHeight="1">
      <c r="A215" s="37"/>
      <c r="B215" s="38"/>
      <c r="C215" s="215" t="s">
        <v>361</v>
      </c>
      <c r="D215" s="215" t="s">
        <v>164</v>
      </c>
      <c r="E215" s="216" t="s">
        <v>362</v>
      </c>
      <c r="F215" s="217" t="s">
        <v>363</v>
      </c>
      <c r="G215" s="218" t="s">
        <v>186</v>
      </c>
      <c r="H215" s="219">
        <v>19.199999999999999</v>
      </c>
      <c r="I215" s="220"/>
      <c r="J215" s="221">
        <f>ROUND(I215*H215,2)</f>
        <v>0</v>
      </c>
      <c r="K215" s="222"/>
      <c r="L215" s="43"/>
      <c r="M215" s="223" t="s">
        <v>1</v>
      </c>
      <c r="N215" s="224" t="s">
        <v>45</v>
      </c>
      <c r="O215" s="90"/>
      <c r="P215" s="225">
        <f>O215*H215</f>
        <v>0</v>
      </c>
      <c r="Q215" s="225">
        <v>0.0014400000000000001</v>
      </c>
      <c r="R215" s="225">
        <f>Q215*H215</f>
        <v>0.027648000000000002</v>
      </c>
      <c r="S215" s="225">
        <v>0</v>
      </c>
      <c r="T215" s="226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7" t="s">
        <v>168</v>
      </c>
      <c r="AT215" s="227" t="s">
        <v>164</v>
      </c>
      <c r="AU215" s="227" t="s">
        <v>89</v>
      </c>
      <c r="AY215" s="16" t="s">
        <v>162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6" t="s">
        <v>21</v>
      </c>
      <c r="BK215" s="228">
        <f>ROUND(I215*H215,2)</f>
        <v>0</v>
      </c>
      <c r="BL215" s="16" t="s">
        <v>168</v>
      </c>
      <c r="BM215" s="227" t="s">
        <v>364</v>
      </c>
    </row>
    <row r="216" s="13" customFormat="1">
      <c r="A216" s="13"/>
      <c r="B216" s="234"/>
      <c r="C216" s="235"/>
      <c r="D216" s="229" t="s">
        <v>172</v>
      </c>
      <c r="E216" s="236" t="s">
        <v>1</v>
      </c>
      <c r="F216" s="237" t="s">
        <v>365</v>
      </c>
      <c r="G216" s="235"/>
      <c r="H216" s="238">
        <v>19.199999999999999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172</v>
      </c>
      <c r="AU216" s="244" t="s">
        <v>89</v>
      </c>
      <c r="AV216" s="13" t="s">
        <v>89</v>
      </c>
      <c r="AW216" s="13" t="s">
        <v>36</v>
      </c>
      <c r="AX216" s="13" t="s">
        <v>21</v>
      </c>
      <c r="AY216" s="244" t="s">
        <v>162</v>
      </c>
    </row>
    <row r="217" s="2" customFormat="1" ht="16.5" customHeight="1">
      <c r="A217" s="37"/>
      <c r="B217" s="38"/>
      <c r="C217" s="215" t="s">
        <v>366</v>
      </c>
      <c r="D217" s="215" t="s">
        <v>164</v>
      </c>
      <c r="E217" s="216" t="s">
        <v>367</v>
      </c>
      <c r="F217" s="217" t="s">
        <v>368</v>
      </c>
      <c r="G217" s="218" t="s">
        <v>186</v>
      </c>
      <c r="H217" s="219">
        <v>19.199999999999999</v>
      </c>
      <c r="I217" s="220"/>
      <c r="J217" s="221">
        <f>ROUND(I217*H217,2)</f>
        <v>0</v>
      </c>
      <c r="K217" s="222"/>
      <c r="L217" s="43"/>
      <c r="M217" s="223" t="s">
        <v>1</v>
      </c>
      <c r="N217" s="224" t="s">
        <v>45</v>
      </c>
      <c r="O217" s="90"/>
      <c r="P217" s="225">
        <f>O217*H217</f>
        <v>0</v>
      </c>
      <c r="Q217" s="225">
        <v>4.0000000000000003E-05</v>
      </c>
      <c r="R217" s="225">
        <f>Q217*H217</f>
        <v>0.00076800000000000002</v>
      </c>
      <c r="S217" s="225">
        <v>0</v>
      </c>
      <c r="T217" s="226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7" t="s">
        <v>168</v>
      </c>
      <c r="AT217" s="227" t="s">
        <v>164</v>
      </c>
      <c r="AU217" s="227" t="s">
        <v>89</v>
      </c>
      <c r="AY217" s="16" t="s">
        <v>162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6" t="s">
        <v>21</v>
      </c>
      <c r="BK217" s="228">
        <f>ROUND(I217*H217,2)</f>
        <v>0</v>
      </c>
      <c r="BL217" s="16" t="s">
        <v>168</v>
      </c>
      <c r="BM217" s="227" t="s">
        <v>369</v>
      </c>
    </row>
    <row r="218" s="12" customFormat="1" ht="22.8" customHeight="1">
      <c r="A218" s="12"/>
      <c r="B218" s="199"/>
      <c r="C218" s="200"/>
      <c r="D218" s="201" t="s">
        <v>79</v>
      </c>
      <c r="E218" s="213" t="s">
        <v>179</v>
      </c>
      <c r="F218" s="213" t="s">
        <v>370</v>
      </c>
      <c r="G218" s="200"/>
      <c r="H218" s="200"/>
      <c r="I218" s="203"/>
      <c r="J218" s="214">
        <f>BK218</f>
        <v>0</v>
      </c>
      <c r="K218" s="200"/>
      <c r="L218" s="205"/>
      <c r="M218" s="206"/>
      <c r="N218" s="207"/>
      <c r="O218" s="207"/>
      <c r="P218" s="208">
        <f>SUM(P219:P271)</f>
        <v>0</v>
      </c>
      <c r="Q218" s="207"/>
      <c r="R218" s="208">
        <f>SUM(R219:R271)</f>
        <v>51.538944286000003</v>
      </c>
      <c r="S218" s="207"/>
      <c r="T218" s="209">
        <f>SUM(T219:T271)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0" t="s">
        <v>21</v>
      </c>
      <c r="AT218" s="211" t="s">
        <v>79</v>
      </c>
      <c r="AU218" s="211" t="s">
        <v>21</v>
      </c>
      <c r="AY218" s="210" t="s">
        <v>162</v>
      </c>
      <c r="BK218" s="212">
        <f>SUM(BK219:BK271)</f>
        <v>0</v>
      </c>
    </row>
    <row r="219" s="2" customFormat="1" ht="21.75" customHeight="1">
      <c r="A219" s="37"/>
      <c r="B219" s="38"/>
      <c r="C219" s="215" t="s">
        <v>371</v>
      </c>
      <c r="D219" s="215" t="s">
        <v>164</v>
      </c>
      <c r="E219" s="216" t="s">
        <v>372</v>
      </c>
      <c r="F219" s="217" t="s">
        <v>373</v>
      </c>
      <c r="G219" s="218" t="s">
        <v>192</v>
      </c>
      <c r="H219" s="219">
        <v>15</v>
      </c>
      <c r="I219" s="220"/>
      <c r="J219" s="221">
        <f>ROUND(I219*H219,2)</f>
        <v>0</v>
      </c>
      <c r="K219" s="222"/>
      <c r="L219" s="43"/>
      <c r="M219" s="223" t="s">
        <v>1</v>
      </c>
      <c r="N219" s="224" t="s">
        <v>45</v>
      </c>
      <c r="O219" s="90"/>
      <c r="P219" s="225">
        <f>O219*H219</f>
        <v>0</v>
      </c>
      <c r="Q219" s="225">
        <v>1.92198</v>
      </c>
      <c r="R219" s="225">
        <f>Q219*H219</f>
        <v>28.829699999999999</v>
      </c>
      <c r="S219" s="225">
        <v>0</v>
      </c>
      <c r="T219" s="226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7" t="s">
        <v>168</v>
      </c>
      <c r="AT219" s="227" t="s">
        <v>164</v>
      </c>
      <c r="AU219" s="227" t="s">
        <v>89</v>
      </c>
      <c r="AY219" s="16" t="s">
        <v>162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6" t="s">
        <v>21</v>
      </c>
      <c r="BK219" s="228">
        <f>ROUND(I219*H219,2)</f>
        <v>0</v>
      </c>
      <c r="BL219" s="16" t="s">
        <v>168</v>
      </c>
      <c r="BM219" s="227" t="s">
        <v>374</v>
      </c>
    </row>
    <row r="220" s="13" customFormat="1">
      <c r="A220" s="13"/>
      <c r="B220" s="234"/>
      <c r="C220" s="235"/>
      <c r="D220" s="229" t="s">
        <v>172</v>
      </c>
      <c r="E220" s="236" t="s">
        <v>1</v>
      </c>
      <c r="F220" s="237" t="s">
        <v>375</v>
      </c>
      <c r="G220" s="235"/>
      <c r="H220" s="238">
        <v>15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172</v>
      </c>
      <c r="AU220" s="244" t="s">
        <v>89</v>
      </c>
      <c r="AV220" s="13" t="s">
        <v>89</v>
      </c>
      <c r="AW220" s="13" t="s">
        <v>36</v>
      </c>
      <c r="AX220" s="13" t="s">
        <v>21</v>
      </c>
      <c r="AY220" s="244" t="s">
        <v>162</v>
      </c>
    </row>
    <row r="221" s="2" customFormat="1" ht="24.15" customHeight="1">
      <c r="A221" s="37"/>
      <c r="B221" s="38"/>
      <c r="C221" s="215" t="s">
        <v>376</v>
      </c>
      <c r="D221" s="215" t="s">
        <v>164</v>
      </c>
      <c r="E221" s="216" t="s">
        <v>377</v>
      </c>
      <c r="F221" s="217" t="s">
        <v>378</v>
      </c>
      <c r="G221" s="218" t="s">
        <v>167</v>
      </c>
      <c r="H221" s="219">
        <v>30</v>
      </c>
      <c r="I221" s="220"/>
      <c r="J221" s="221">
        <f>ROUND(I221*H221,2)</f>
        <v>0</v>
      </c>
      <c r="K221" s="222"/>
      <c r="L221" s="43"/>
      <c r="M221" s="223" t="s">
        <v>1</v>
      </c>
      <c r="N221" s="224" t="s">
        <v>45</v>
      </c>
      <c r="O221" s="90"/>
      <c r="P221" s="225">
        <f>O221*H221</f>
        <v>0</v>
      </c>
      <c r="Q221" s="225">
        <v>0.00142</v>
      </c>
      <c r="R221" s="225">
        <f>Q221*H221</f>
        <v>0.042599999999999999</v>
      </c>
      <c r="S221" s="225">
        <v>0</v>
      </c>
      <c r="T221" s="226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7" t="s">
        <v>168</v>
      </c>
      <c r="AT221" s="227" t="s">
        <v>164</v>
      </c>
      <c r="AU221" s="227" t="s">
        <v>89</v>
      </c>
      <c r="AY221" s="16" t="s">
        <v>162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6" t="s">
        <v>21</v>
      </c>
      <c r="BK221" s="228">
        <f>ROUND(I221*H221,2)</f>
        <v>0</v>
      </c>
      <c r="BL221" s="16" t="s">
        <v>168</v>
      </c>
      <c r="BM221" s="227" t="s">
        <v>379</v>
      </c>
    </row>
    <row r="222" s="13" customFormat="1">
      <c r="A222" s="13"/>
      <c r="B222" s="234"/>
      <c r="C222" s="235"/>
      <c r="D222" s="229" t="s">
        <v>172</v>
      </c>
      <c r="E222" s="236" t="s">
        <v>1</v>
      </c>
      <c r="F222" s="237" t="s">
        <v>380</v>
      </c>
      <c r="G222" s="235"/>
      <c r="H222" s="238">
        <v>30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172</v>
      </c>
      <c r="AU222" s="244" t="s">
        <v>89</v>
      </c>
      <c r="AV222" s="13" t="s">
        <v>89</v>
      </c>
      <c r="AW222" s="13" t="s">
        <v>36</v>
      </c>
      <c r="AX222" s="13" t="s">
        <v>21</v>
      </c>
      <c r="AY222" s="244" t="s">
        <v>162</v>
      </c>
    </row>
    <row r="223" s="2" customFormat="1" ht="24.15" customHeight="1">
      <c r="A223" s="37"/>
      <c r="B223" s="38"/>
      <c r="C223" s="245" t="s">
        <v>381</v>
      </c>
      <c r="D223" s="245" t="s">
        <v>234</v>
      </c>
      <c r="E223" s="246" t="s">
        <v>382</v>
      </c>
      <c r="F223" s="247" t="s">
        <v>383</v>
      </c>
      <c r="G223" s="248" t="s">
        <v>167</v>
      </c>
      <c r="H223" s="249">
        <v>36</v>
      </c>
      <c r="I223" s="250"/>
      <c r="J223" s="251">
        <f>ROUND(I223*H223,2)</f>
        <v>0</v>
      </c>
      <c r="K223" s="252"/>
      <c r="L223" s="253"/>
      <c r="M223" s="254" t="s">
        <v>1</v>
      </c>
      <c r="N223" s="255" t="s">
        <v>45</v>
      </c>
      <c r="O223" s="90"/>
      <c r="P223" s="225">
        <f>O223*H223</f>
        <v>0</v>
      </c>
      <c r="Q223" s="225">
        <v>0.00125</v>
      </c>
      <c r="R223" s="225">
        <f>Q223*H223</f>
        <v>0.044999999999999998</v>
      </c>
      <c r="S223" s="225">
        <v>0</v>
      </c>
      <c r="T223" s="226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7" t="s">
        <v>208</v>
      </c>
      <c r="AT223" s="227" t="s">
        <v>234</v>
      </c>
      <c r="AU223" s="227" t="s">
        <v>89</v>
      </c>
      <c r="AY223" s="16" t="s">
        <v>162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6" t="s">
        <v>21</v>
      </c>
      <c r="BK223" s="228">
        <f>ROUND(I223*H223,2)</f>
        <v>0</v>
      </c>
      <c r="BL223" s="16" t="s">
        <v>168</v>
      </c>
      <c r="BM223" s="227" t="s">
        <v>384</v>
      </c>
    </row>
    <row r="224" s="13" customFormat="1">
      <c r="A224" s="13"/>
      <c r="B224" s="234"/>
      <c r="C224" s="235"/>
      <c r="D224" s="229" t="s">
        <v>172</v>
      </c>
      <c r="E224" s="236" t="s">
        <v>1</v>
      </c>
      <c r="F224" s="237" t="s">
        <v>385</v>
      </c>
      <c r="G224" s="235"/>
      <c r="H224" s="238">
        <v>36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172</v>
      </c>
      <c r="AU224" s="244" t="s">
        <v>89</v>
      </c>
      <c r="AV224" s="13" t="s">
        <v>89</v>
      </c>
      <c r="AW224" s="13" t="s">
        <v>36</v>
      </c>
      <c r="AX224" s="13" t="s">
        <v>21</v>
      </c>
      <c r="AY224" s="244" t="s">
        <v>162</v>
      </c>
    </row>
    <row r="225" s="2" customFormat="1" ht="24.15" customHeight="1">
      <c r="A225" s="37"/>
      <c r="B225" s="38"/>
      <c r="C225" s="215" t="s">
        <v>386</v>
      </c>
      <c r="D225" s="215" t="s">
        <v>164</v>
      </c>
      <c r="E225" s="216" t="s">
        <v>387</v>
      </c>
      <c r="F225" s="217" t="s">
        <v>388</v>
      </c>
      <c r="G225" s="218" t="s">
        <v>226</v>
      </c>
      <c r="H225" s="219">
        <v>48</v>
      </c>
      <c r="I225" s="220"/>
      <c r="J225" s="221">
        <f>ROUND(I225*H225,2)</f>
        <v>0</v>
      </c>
      <c r="K225" s="222"/>
      <c r="L225" s="43"/>
      <c r="M225" s="223" t="s">
        <v>1</v>
      </c>
      <c r="N225" s="224" t="s">
        <v>45</v>
      </c>
      <c r="O225" s="90"/>
      <c r="P225" s="225">
        <f>O225*H225</f>
        <v>0</v>
      </c>
      <c r="Q225" s="225">
        <v>0.00132</v>
      </c>
      <c r="R225" s="225">
        <f>Q225*H225</f>
        <v>0.06336</v>
      </c>
      <c r="S225" s="225">
        <v>0</v>
      </c>
      <c r="T225" s="226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7" t="s">
        <v>168</v>
      </c>
      <c r="AT225" s="227" t="s">
        <v>164</v>
      </c>
      <c r="AU225" s="227" t="s">
        <v>89</v>
      </c>
      <c r="AY225" s="16" t="s">
        <v>162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6" t="s">
        <v>21</v>
      </c>
      <c r="BK225" s="228">
        <f>ROUND(I225*H225,2)</f>
        <v>0</v>
      </c>
      <c r="BL225" s="16" t="s">
        <v>168</v>
      </c>
      <c r="BM225" s="227" t="s">
        <v>389</v>
      </c>
    </row>
    <row r="226" s="2" customFormat="1">
      <c r="A226" s="37"/>
      <c r="B226" s="38"/>
      <c r="C226" s="39"/>
      <c r="D226" s="229" t="s">
        <v>170</v>
      </c>
      <c r="E226" s="39"/>
      <c r="F226" s="230" t="s">
        <v>390</v>
      </c>
      <c r="G226" s="39"/>
      <c r="H226" s="39"/>
      <c r="I226" s="231"/>
      <c r="J226" s="39"/>
      <c r="K226" s="39"/>
      <c r="L226" s="43"/>
      <c r="M226" s="232"/>
      <c r="N226" s="233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170</v>
      </c>
      <c r="AU226" s="16" t="s">
        <v>89</v>
      </c>
    </row>
    <row r="227" s="13" customFormat="1">
      <c r="A227" s="13"/>
      <c r="B227" s="234"/>
      <c r="C227" s="235"/>
      <c r="D227" s="229" t="s">
        <v>172</v>
      </c>
      <c r="E227" s="236" t="s">
        <v>1</v>
      </c>
      <c r="F227" s="237" t="s">
        <v>391</v>
      </c>
      <c r="G227" s="235"/>
      <c r="H227" s="238">
        <v>48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172</v>
      </c>
      <c r="AU227" s="244" t="s">
        <v>89</v>
      </c>
      <c r="AV227" s="13" t="s">
        <v>89</v>
      </c>
      <c r="AW227" s="13" t="s">
        <v>36</v>
      </c>
      <c r="AX227" s="13" t="s">
        <v>21</v>
      </c>
      <c r="AY227" s="244" t="s">
        <v>162</v>
      </c>
    </row>
    <row r="228" s="2" customFormat="1" ht="16.5" customHeight="1">
      <c r="A228" s="37"/>
      <c r="B228" s="38"/>
      <c r="C228" s="215" t="s">
        <v>392</v>
      </c>
      <c r="D228" s="215" t="s">
        <v>164</v>
      </c>
      <c r="E228" s="216" t="s">
        <v>393</v>
      </c>
      <c r="F228" s="217" t="s">
        <v>394</v>
      </c>
      <c r="G228" s="218" t="s">
        <v>192</v>
      </c>
      <c r="H228" s="219">
        <v>14.583</v>
      </c>
      <c r="I228" s="220"/>
      <c r="J228" s="221">
        <f>ROUND(I228*H228,2)</f>
        <v>0</v>
      </c>
      <c r="K228" s="222"/>
      <c r="L228" s="43"/>
      <c r="M228" s="223" t="s">
        <v>1</v>
      </c>
      <c r="N228" s="224" t="s">
        <v>45</v>
      </c>
      <c r="O228" s="90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7" t="s">
        <v>168</v>
      </c>
      <c r="AT228" s="227" t="s">
        <v>164</v>
      </c>
      <c r="AU228" s="227" t="s">
        <v>89</v>
      </c>
      <c r="AY228" s="16" t="s">
        <v>162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6" t="s">
        <v>21</v>
      </c>
      <c r="BK228" s="228">
        <f>ROUND(I228*H228,2)</f>
        <v>0</v>
      </c>
      <c r="BL228" s="16" t="s">
        <v>168</v>
      </c>
      <c r="BM228" s="227" t="s">
        <v>395</v>
      </c>
    </row>
    <row r="229" s="2" customFormat="1">
      <c r="A229" s="37"/>
      <c r="B229" s="38"/>
      <c r="C229" s="39"/>
      <c r="D229" s="229" t="s">
        <v>170</v>
      </c>
      <c r="E229" s="39"/>
      <c r="F229" s="230" t="s">
        <v>396</v>
      </c>
      <c r="G229" s="39"/>
      <c r="H229" s="39"/>
      <c r="I229" s="231"/>
      <c r="J229" s="39"/>
      <c r="K229" s="39"/>
      <c r="L229" s="43"/>
      <c r="M229" s="232"/>
      <c r="N229" s="233"/>
      <c r="O229" s="90"/>
      <c r="P229" s="90"/>
      <c r="Q229" s="90"/>
      <c r="R229" s="90"/>
      <c r="S229" s="90"/>
      <c r="T229" s="91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170</v>
      </c>
      <c r="AU229" s="16" t="s">
        <v>89</v>
      </c>
    </row>
    <row r="230" s="13" customFormat="1">
      <c r="A230" s="13"/>
      <c r="B230" s="234"/>
      <c r="C230" s="235"/>
      <c r="D230" s="229" t="s">
        <v>172</v>
      </c>
      <c r="E230" s="236" t="s">
        <v>1</v>
      </c>
      <c r="F230" s="237" t="s">
        <v>397</v>
      </c>
      <c r="G230" s="235"/>
      <c r="H230" s="238">
        <v>14.583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172</v>
      </c>
      <c r="AU230" s="244" t="s">
        <v>89</v>
      </c>
      <c r="AV230" s="13" t="s">
        <v>89</v>
      </c>
      <c r="AW230" s="13" t="s">
        <v>36</v>
      </c>
      <c r="AX230" s="13" t="s">
        <v>21</v>
      </c>
      <c r="AY230" s="244" t="s">
        <v>162</v>
      </c>
    </row>
    <row r="231" s="2" customFormat="1" ht="16.5" customHeight="1">
      <c r="A231" s="37"/>
      <c r="B231" s="38"/>
      <c r="C231" s="215" t="s">
        <v>398</v>
      </c>
      <c r="D231" s="215" t="s">
        <v>164</v>
      </c>
      <c r="E231" s="216" t="s">
        <v>399</v>
      </c>
      <c r="F231" s="217" t="s">
        <v>400</v>
      </c>
      <c r="G231" s="218" t="s">
        <v>186</v>
      </c>
      <c r="H231" s="219">
        <v>106.09099999999999</v>
      </c>
      <c r="I231" s="220"/>
      <c r="J231" s="221">
        <f>ROUND(I231*H231,2)</f>
        <v>0</v>
      </c>
      <c r="K231" s="222"/>
      <c r="L231" s="43"/>
      <c r="M231" s="223" t="s">
        <v>1</v>
      </c>
      <c r="N231" s="224" t="s">
        <v>45</v>
      </c>
      <c r="O231" s="90"/>
      <c r="P231" s="225">
        <f>O231*H231</f>
        <v>0</v>
      </c>
      <c r="Q231" s="225">
        <v>0.041259999999999998</v>
      </c>
      <c r="R231" s="225">
        <f>Q231*H231</f>
        <v>4.3773146599999997</v>
      </c>
      <c r="S231" s="225">
        <v>0</v>
      </c>
      <c r="T231" s="226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7" t="s">
        <v>168</v>
      </c>
      <c r="AT231" s="227" t="s">
        <v>164</v>
      </c>
      <c r="AU231" s="227" t="s">
        <v>89</v>
      </c>
      <c r="AY231" s="16" t="s">
        <v>162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6" t="s">
        <v>21</v>
      </c>
      <c r="BK231" s="228">
        <f>ROUND(I231*H231,2)</f>
        <v>0</v>
      </c>
      <c r="BL231" s="16" t="s">
        <v>168</v>
      </c>
      <c r="BM231" s="227" t="s">
        <v>401</v>
      </c>
    </row>
    <row r="232" s="2" customFormat="1">
      <c r="A232" s="37"/>
      <c r="B232" s="38"/>
      <c r="C232" s="39"/>
      <c r="D232" s="229" t="s">
        <v>170</v>
      </c>
      <c r="E232" s="39"/>
      <c r="F232" s="230" t="s">
        <v>402</v>
      </c>
      <c r="G232" s="39"/>
      <c r="H232" s="39"/>
      <c r="I232" s="231"/>
      <c r="J232" s="39"/>
      <c r="K232" s="39"/>
      <c r="L232" s="43"/>
      <c r="M232" s="232"/>
      <c r="N232" s="233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170</v>
      </c>
      <c r="AU232" s="16" t="s">
        <v>89</v>
      </c>
    </row>
    <row r="233" s="13" customFormat="1">
      <c r="A233" s="13"/>
      <c r="B233" s="234"/>
      <c r="C233" s="235"/>
      <c r="D233" s="229" t="s">
        <v>172</v>
      </c>
      <c r="E233" s="236" t="s">
        <v>1</v>
      </c>
      <c r="F233" s="237" t="s">
        <v>403</v>
      </c>
      <c r="G233" s="235"/>
      <c r="H233" s="238">
        <v>106.09099999999999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172</v>
      </c>
      <c r="AU233" s="244" t="s">
        <v>89</v>
      </c>
      <c r="AV233" s="13" t="s">
        <v>89</v>
      </c>
      <c r="AW233" s="13" t="s">
        <v>36</v>
      </c>
      <c r="AX233" s="13" t="s">
        <v>21</v>
      </c>
      <c r="AY233" s="244" t="s">
        <v>162</v>
      </c>
    </row>
    <row r="234" s="2" customFormat="1" ht="16.5" customHeight="1">
      <c r="A234" s="37"/>
      <c r="B234" s="38"/>
      <c r="C234" s="215" t="s">
        <v>404</v>
      </c>
      <c r="D234" s="215" t="s">
        <v>164</v>
      </c>
      <c r="E234" s="216" t="s">
        <v>405</v>
      </c>
      <c r="F234" s="217" t="s">
        <v>406</v>
      </c>
      <c r="G234" s="218" t="s">
        <v>186</v>
      </c>
      <c r="H234" s="219">
        <v>106.09099999999999</v>
      </c>
      <c r="I234" s="220"/>
      <c r="J234" s="221">
        <f>ROUND(I234*H234,2)</f>
        <v>0</v>
      </c>
      <c r="K234" s="222"/>
      <c r="L234" s="43"/>
      <c r="M234" s="223" t="s">
        <v>1</v>
      </c>
      <c r="N234" s="224" t="s">
        <v>45</v>
      </c>
      <c r="O234" s="90"/>
      <c r="P234" s="225">
        <f>O234*H234</f>
        <v>0</v>
      </c>
      <c r="Q234" s="225">
        <v>2.0000000000000002E-05</v>
      </c>
      <c r="R234" s="225">
        <f>Q234*H234</f>
        <v>0.00212182</v>
      </c>
      <c r="S234" s="225">
        <v>0</v>
      </c>
      <c r="T234" s="226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7" t="s">
        <v>168</v>
      </c>
      <c r="AT234" s="227" t="s">
        <v>164</v>
      </c>
      <c r="AU234" s="227" t="s">
        <v>89</v>
      </c>
      <c r="AY234" s="16" t="s">
        <v>162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6" t="s">
        <v>21</v>
      </c>
      <c r="BK234" s="228">
        <f>ROUND(I234*H234,2)</f>
        <v>0</v>
      </c>
      <c r="BL234" s="16" t="s">
        <v>168</v>
      </c>
      <c r="BM234" s="227" t="s">
        <v>407</v>
      </c>
    </row>
    <row r="235" s="2" customFormat="1" ht="16.5" customHeight="1">
      <c r="A235" s="37"/>
      <c r="B235" s="38"/>
      <c r="C235" s="215" t="s">
        <v>408</v>
      </c>
      <c r="D235" s="215" t="s">
        <v>164</v>
      </c>
      <c r="E235" s="216" t="s">
        <v>409</v>
      </c>
      <c r="F235" s="217" t="s">
        <v>410</v>
      </c>
      <c r="G235" s="218" t="s">
        <v>267</v>
      </c>
      <c r="H235" s="219">
        <v>4.8049999999999997</v>
      </c>
      <c r="I235" s="220"/>
      <c r="J235" s="221">
        <f>ROUND(I235*H235,2)</f>
        <v>0</v>
      </c>
      <c r="K235" s="222"/>
      <c r="L235" s="43"/>
      <c r="M235" s="223" t="s">
        <v>1</v>
      </c>
      <c r="N235" s="224" t="s">
        <v>45</v>
      </c>
      <c r="O235" s="90"/>
      <c r="P235" s="225">
        <f>O235*H235</f>
        <v>0</v>
      </c>
      <c r="Q235" s="225">
        <v>1.04877</v>
      </c>
      <c r="R235" s="225">
        <f>Q235*H235</f>
        <v>5.0393398499999993</v>
      </c>
      <c r="S235" s="225">
        <v>0</v>
      </c>
      <c r="T235" s="226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7" t="s">
        <v>168</v>
      </c>
      <c r="AT235" s="227" t="s">
        <v>164</v>
      </c>
      <c r="AU235" s="227" t="s">
        <v>89</v>
      </c>
      <c r="AY235" s="16" t="s">
        <v>162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6" t="s">
        <v>21</v>
      </c>
      <c r="BK235" s="228">
        <f>ROUND(I235*H235,2)</f>
        <v>0</v>
      </c>
      <c r="BL235" s="16" t="s">
        <v>168</v>
      </c>
      <c r="BM235" s="227" t="s">
        <v>411</v>
      </c>
    </row>
    <row r="236" s="2" customFormat="1">
      <c r="A236" s="37"/>
      <c r="B236" s="38"/>
      <c r="C236" s="39"/>
      <c r="D236" s="229" t="s">
        <v>170</v>
      </c>
      <c r="E236" s="39"/>
      <c r="F236" s="230" t="s">
        <v>412</v>
      </c>
      <c r="G236" s="39"/>
      <c r="H236" s="39"/>
      <c r="I236" s="231"/>
      <c r="J236" s="39"/>
      <c r="K236" s="39"/>
      <c r="L236" s="43"/>
      <c r="M236" s="232"/>
      <c r="N236" s="233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170</v>
      </c>
      <c r="AU236" s="16" t="s">
        <v>89</v>
      </c>
    </row>
    <row r="237" s="13" customFormat="1">
      <c r="A237" s="13"/>
      <c r="B237" s="234"/>
      <c r="C237" s="235"/>
      <c r="D237" s="229" t="s">
        <v>172</v>
      </c>
      <c r="E237" s="236" t="s">
        <v>1</v>
      </c>
      <c r="F237" s="237" t="s">
        <v>413</v>
      </c>
      <c r="G237" s="235"/>
      <c r="H237" s="238">
        <v>4.8049999999999997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172</v>
      </c>
      <c r="AU237" s="244" t="s">
        <v>89</v>
      </c>
      <c r="AV237" s="13" t="s">
        <v>89</v>
      </c>
      <c r="AW237" s="13" t="s">
        <v>36</v>
      </c>
      <c r="AX237" s="13" t="s">
        <v>21</v>
      </c>
      <c r="AY237" s="244" t="s">
        <v>162</v>
      </c>
    </row>
    <row r="238" s="2" customFormat="1" ht="24.15" customHeight="1">
      <c r="A238" s="37"/>
      <c r="B238" s="38"/>
      <c r="C238" s="215" t="s">
        <v>391</v>
      </c>
      <c r="D238" s="215" t="s">
        <v>164</v>
      </c>
      <c r="E238" s="216" t="s">
        <v>414</v>
      </c>
      <c r="F238" s="217" t="s">
        <v>415</v>
      </c>
      <c r="G238" s="218" t="s">
        <v>186</v>
      </c>
      <c r="H238" s="219">
        <v>50.093000000000004</v>
      </c>
      <c r="I238" s="220"/>
      <c r="J238" s="221">
        <f>ROUND(I238*H238,2)</f>
        <v>0</v>
      </c>
      <c r="K238" s="222"/>
      <c r="L238" s="43"/>
      <c r="M238" s="223" t="s">
        <v>1</v>
      </c>
      <c r="N238" s="224" t="s">
        <v>45</v>
      </c>
      <c r="O238" s="90"/>
      <c r="P238" s="225">
        <f>O238*H238</f>
        <v>0</v>
      </c>
      <c r="Q238" s="225">
        <v>0.0027000000000000001</v>
      </c>
      <c r="R238" s="225">
        <f>Q238*H238</f>
        <v>0.13525110000000001</v>
      </c>
      <c r="S238" s="225">
        <v>0</v>
      </c>
      <c r="T238" s="226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7" t="s">
        <v>168</v>
      </c>
      <c r="AT238" s="227" t="s">
        <v>164</v>
      </c>
      <c r="AU238" s="227" t="s">
        <v>89</v>
      </c>
      <c r="AY238" s="16" t="s">
        <v>162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6" t="s">
        <v>21</v>
      </c>
      <c r="BK238" s="228">
        <f>ROUND(I238*H238,2)</f>
        <v>0</v>
      </c>
      <c r="BL238" s="16" t="s">
        <v>168</v>
      </c>
      <c r="BM238" s="227" t="s">
        <v>416</v>
      </c>
    </row>
    <row r="239" s="2" customFormat="1">
      <c r="A239" s="37"/>
      <c r="B239" s="38"/>
      <c r="C239" s="39"/>
      <c r="D239" s="229" t="s">
        <v>170</v>
      </c>
      <c r="E239" s="39"/>
      <c r="F239" s="230" t="s">
        <v>417</v>
      </c>
      <c r="G239" s="39"/>
      <c r="H239" s="39"/>
      <c r="I239" s="231"/>
      <c r="J239" s="39"/>
      <c r="K239" s="39"/>
      <c r="L239" s="43"/>
      <c r="M239" s="232"/>
      <c r="N239" s="233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170</v>
      </c>
      <c r="AU239" s="16" t="s">
        <v>89</v>
      </c>
    </row>
    <row r="240" s="13" customFormat="1">
      <c r="A240" s="13"/>
      <c r="B240" s="234"/>
      <c r="C240" s="235"/>
      <c r="D240" s="229" t="s">
        <v>172</v>
      </c>
      <c r="E240" s="236" t="s">
        <v>1</v>
      </c>
      <c r="F240" s="237" t="s">
        <v>418</v>
      </c>
      <c r="G240" s="235"/>
      <c r="H240" s="238">
        <v>50.093000000000004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172</v>
      </c>
      <c r="AU240" s="244" t="s">
        <v>89</v>
      </c>
      <c r="AV240" s="13" t="s">
        <v>89</v>
      </c>
      <c r="AW240" s="13" t="s">
        <v>36</v>
      </c>
      <c r="AX240" s="13" t="s">
        <v>21</v>
      </c>
      <c r="AY240" s="244" t="s">
        <v>162</v>
      </c>
    </row>
    <row r="241" s="2" customFormat="1" ht="16.5" customHeight="1">
      <c r="A241" s="37"/>
      <c r="B241" s="38"/>
      <c r="C241" s="215" t="s">
        <v>419</v>
      </c>
      <c r="D241" s="215" t="s">
        <v>164</v>
      </c>
      <c r="E241" s="216" t="s">
        <v>420</v>
      </c>
      <c r="F241" s="217" t="s">
        <v>421</v>
      </c>
      <c r="G241" s="218" t="s">
        <v>192</v>
      </c>
      <c r="H241" s="219">
        <v>29.189</v>
      </c>
      <c r="I241" s="220"/>
      <c r="J241" s="221">
        <f>ROUND(I241*H241,2)</f>
        <v>0</v>
      </c>
      <c r="K241" s="222"/>
      <c r="L241" s="43"/>
      <c r="M241" s="223" t="s">
        <v>1</v>
      </c>
      <c r="N241" s="224" t="s">
        <v>45</v>
      </c>
      <c r="O241" s="90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7" t="s">
        <v>168</v>
      </c>
      <c r="AT241" s="227" t="s">
        <v>164</v>
      </c>
      <c r="AU241" s="227" t="s">
        <v>89</v>
      </c>
      <c r="AY241" s="16" t="s">
        <v>162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6" t="s">
        <v>21</v>
      </c>
      <c r="BK241" s="228">
        <f>ROUND(I241*H241,2)</f>
        <v>0</v>
      </c>
      <c r="BL241" s="16" t="s">
        <v>168</v>
      </c>
      <c r="BM241" s="227" t="s">
        <v>422</v>
      </c>
    </row>
    <row r="242" s="2" customFormat="1">
      <c r="A242" s="37"/>
      <c r="B242" s="38"/>
      <c r="C242" s="39"/>
      <c r="D242" s="229" t="s">
        <v>170</v>
      </c>
      <c r="E242" s="39"/>
      <c r="F242" s="230" t="s">
        <v>423</v>
      </c>
      <c r="G242" s="39"/>
      <c r="H242" s="39"/>
      <c r="I242" s="231"/>
      <c r="J242" s="39"/>
      <c r="K242" s="39"/>
      <c r="L242" s="43"/>
      <c r="M242" s="232"/>
      <c r="N242" s="233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170</v>
      </c>
      <c r="AU242" s="16" t="s">
        <v>89</v>
      </c>
    </row>
    <row r="243" s="13" customFormat="1">
      <c r="A243" s="13"/>
      <c r="B243" s="234"/>
      <c r="C243" s="235"/>
      <c r="D243" s="229" t="s">
        <v>172</v>
      </c>
      <c r="E243" s="236" t="s">
        <v>1</v>
      </c>
      <c r="F243" s="237" t="s">
        <v>424</v>
      </c>
      <c r="G243" s="235"/>
      <c r="H243" s="238">
        <v>29.189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172</v>
      </c>
      <c r="AU243" s="244" t="s">
        <v>89</v>
      </c>
      <c r="AV243" s="13" t="s">
        <v>89</v>
      </c>
      <c r="AW243" s="13" t="s">
        <v>36</v>
      </c>
      <c r="AX243" s="13" t="s">
        <v>21</v>
      </c>
      <c r="AY243" s="244" t="s">
        <v>162</v>
      </c>
    </row>
    <row r="244" s="2" customFormat="1" ht="33" customHeight="1">
      <c r="A244" s="37"/>
      <c r="B244" s="38"/>
      <c r="C244" s="215" t="s">
        <v>425</v>
      </c>
      <c r="D244" s="215" t="s">
        <v>164</v>
      </c>
      <c r="E244" s="216" t="s">
        <v>426</v>
      </c>
      <c r="F244" s="217" t="s">
        <v>427</v>
      </c>
      <c r="G244" s="218" t="s">
        <v>186</v>
      </c>
      <c r="H244" s="219">
        <v>109.336</v>
      </c>
      <c r="I244" s="220"/>
      <c r="J244" s="221">
        <f>ROUND(I244*H244,2)</f>
        <v>0</v>
      </c>
      <c r="K244" s="222"/>
      <c r="L244" s="43"/>
      <c r="M244" s="223" t="s">
        <v>1</v>
      </c>
      <c r="N244" s="224" t="s">
        <v>45</v>
      </c>
      <c r="O244" s="90"/>
      <c r="P244" s="225">
        <f>O244*H244</f>
        <v>0</v>
      </c>
      <c r="Q244" s="225">
        <v>0.00132</v>
      </c>
      <c r="R244" s="225">
        <f>Q244*H244</f>
        <v>0.14432352000000001</v>
      </c>
      <c r="S244" s="225">
        <v>0</v>
      </c>
      <c r="T244" s="226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7" t="s">
        <v>168</v>
      </c>
      <c r="AT244" s="227" t="s">
        <v>164</v>
      </c>
      <c r="AU244" s="227" t="s">
        <v>89</v>
      </c>
      <c r="AY244" s="16" t="s">
        <v>162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6" t="s">
        <v>21</v>
      </c>
      <c r="BK244" s="228">
        <f>ROUND(I244*H244,2)</f>
        <v>0</v>
      </c>
      <c r="BL244" s="16" t="s">
        <v>168</v>
      </c>
      <c r="BM244" s="227" t="s">
        <v>428</v>
      </c>
    </row>
    <row r="245" s="13" customFormat="1">
      <c r="A245" s="13"/>
      <c r="B245" s="234"/>
      <c r="C245" s="235"/>
      <c r="D245" s="229" t="s">
        <v>172</v>
      </c>
      <c r="E245" s="236" t="s">
        <v>1</v>
      </c>
      <c r="F245" s="237" t="s">
        <v>429</v>
      </c>
      <c r="G245" s="235"/>
      <c r="H245" s="238">
        <v>109.336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172</v>
      </c>
      <c r="AU245" s="244" t="s">
        <v>89</v>
      </c>
      <c r="AV245" s="13" t="s">
        <v>89</v>
      </c>
      <c r="AW245" s="13" t="s">
        <v>36</v>
      </c>
      <c r="AX245" s="13" t="s">
        <v>21</v>
      </c>
      <c r="AY245" s="244" t="s">
        <v>162</v>
      </c>
    </row>
    <row r="246" s="2" customFormat="1" ht="33" customHeight="1">
      <c r="A246" s="37"/>
      <c r="B246" s="38"/>
      <c r="C246" s="215" t="s">
        <v>430</v>
      </c>
      <c r="D246" s="215" t="s">
        <v>164</v>
      </c>
      <c r="E246" s="216" t="s">
        <v>431</v>
      </c>
      <c r="F246" s="217" t="s">
        <v>432</v>
      </c>
      <c r="G246" s="218" t="s">
        <v>186</v>
      </c>
      <c r="H246" s="219">
        <v>109.336</v>
      </c>
      <c r="I246" s="220"/>
      <c r="J246" s="221">
        <f>ROUND(I246*H246,2)</f>
        <v>0</v>
      </c>
      <c r="K246" s="222"/>
      <c r="L246" s="43"/>
      <c r="M246" s="223" t="s">
        <v>1</v>
      </c>
      <c r="N246" s="224" t="s">
        <v>45</v>
      </c>
      <c r="O246" s="90"/>
      <c r="P246" s="225">
        <f>O246*H246</f>
        <v>0</v>
      </c>
      <c r="Q246" s="225">
        <v>3.6000000000000001E-05</v>
      </c>
      <c r="R246" s="225">
        <f>Q246*H246</f>
        <v>0.003936096</v>
      </c>
      <c r="S246" s="225">
        <v>0</v>
      </c>
      <c r="T246" s="226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7" t="s">
        <v>168</v>
      </c>
      <c r="AT246" s="227" t="s">
        <v>164</v>
      </c>
      <c r="AU246" s="227" t="s">
        <v>89</v>
      </c>
      <c r="AY246" s="16" t="s">
        <v>162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6" t="s">
        <v>21</v>
      </c>
      <c r="BK246" s="228">
        <f>ROUND(I246*H246,2)</f>
        <v>0</v>
      </c>
      <c r="BL246" s="16" t="s">
        <v>168</v>
      </c>
      <c r="BM246" s="227" t="s">
        <v>433</v>
      </c>
    </row>
    <row r="247" s="2" customFormat="1" ht="21.75" customHeight="1">
      <c r="A247" s="37"/>
      <c r="B247" s="38"/>
      <c r="C247" s="215" t="s">
        <v>434</v>
      </c>
      <c r="D247" s="215" t="s">
        <v>164</v>
      </c>
      <c r="E247" s="216" t="s">
        <v>435</v>
      </c>
      <c r="F247" s="217" t="s">
        <v>436</v>
      </c>
      <c r="G247" s="218" t="s">
        <v>267</v>
      </c>
      <c r="H247" s="219">
        <v>8.4809999999999999</v>
      </c>
      <c r="I247" s="220"/>
      <c r="J247" s="221">
        <f>ROUND(I247*H247,2)</f>
        <v>0</v>
      </c>
      <c r="K247" s="222"/>
      <c r="L247" s="43"/>
      <c r="M247" s="223" t="s">
        <v>1</v>
      </c>
      <c r="N247" s="224" t="s">
        <v>45</v>
      </c>
      <c r="O247" s="90"/>
      <c r="P247" s="225">
        <f>O247*H247</f>
        <v>0</v>
      </c>
      <c r="Q247" s="225">
        <v>1.07653</v>
      </c>
      <c r="R247" s="225">
        <f>Q247*H247</f>
        <v>9.1300509299999995</v>
      </c>
      <c r="S247" s="225">
        <v>0</v>
      </c>
      <c r="T247" s="226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7" t="s">
        <v>168</v>
      </c>
      <c r="AT247" s="227" t="s">
        <v>164</v>
      </c>
      <c r="AU247" s="227" t="s">
        <v>89</v>
      </c>
      <c r="AY247" s="16" t="s">
        <v>162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6" t="s">
        <v>21</v>
      </c>
      <c r="BK247" s="228">
        <f>ROUND(I247*H247,2)</f>
        <v>0</v>
      </c>
      <c r="BL247" s="16" t="s">
        <v>168</v>
      </c>
      <c r="BM247" s="227" t="s">
        <v>437</v>
      </c>
    </row>
    <row r="248" s="2" customFormat="1">
      <c r="A248" s="37"/>
      <c r="B248" s="38"/>
      <c r="C248" s="39"/>
      <c r="D248" s="229" t="s">
        <v>170</v>
      </c>
      <c r="E248" s="39"/>
      <c r="F248" s="230" t="s">
        <v>438</v>
      </c>
      <c r="G248" s="39"/>
      <c r="H248" s="39"/>
      <c r="I248" s="231"/>
      <c r="J248" s="39"/>
      <c r="K248" s="39"/>
      <c r="L248" s="43"/>
      <c r="M248" s="232"/>
      <c r="N248" s="233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170</v>
      </c>
      <c r="AU248" s="16" t="s">
        <v>89</v>
      </c>
    </row>
    <row r="249" s="13" customFormat="1">
      <c r="A249" s="13"/>
      <c r="B249" s="234"/>
      <c r="C249" s="235"/>
      <c r="D249" s="229" t="s">
        <v>172</v>
      </c>
      <c r="E249" s="236" t="s">
        <v>1</v>
      </c>
      <c r="F249" s="237" t="s">
        <v>439</v>
      </c>
      <c r="G249" s="235"/>
      <c r="H249" s="238">
        <v>8.4809999999999999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172</v>
      </c>
      <c r="AU249" s="244" t="s">
        <v>89</v>
      </c>
      <c r="AV249" s="13" t="s">
        <v>89</v>
      </c>
      <c r="AW249" s="13" t="s">
        <v>36</v>
      </c>
      <c r="AX249" s="13" t="s">
        <v>21</v>
      </c>
      <c r="AY249" s="244" t="s">
        <v>162</v>
      </c>
    </row>
    <row r="250" s="2" customFormat="1" ht="24.15" customHeight="1">
      <c r="A250" s="37"/>
      <c r="B250" s="38"/>
      <c r="C250" s="215" t="s">
        <v>440</v>
      </c>
      <c r="D250" s="215" t="s">
        <v>164</v>
      </c>
      <c r="E250" s="216" t="s">
        <v>441</v>
      </c>
      <c r="F250" s="217" t="s">
        <v>442</v>
      </c>
      <c r="G250" s="218" t="s">
        <v>192</v>
      </c>
      <c r="H250" s="219">
        <v>3.722</v>
      </c>
      <c r="I250" s="220"/>
      <c r="J250" s="221">
        <f>ROUND(I250*H250,2)</f>
        <v>0</v>
      </c>
      <c r="K250" s="222"/>
      <c r="L250" s="43"/>
      <c r="M250" s="223" t="s">
        <v>1</v>
      </c>
      <c r="N250" s="224" t="s">
        <v>45</v>
      </c>
      <c r="O250" s="90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7" t="s">
        <v>168</v>
      </c>
      <c r="AT250" s="227" t="s">
        <v>164</v>
      </c>
      <c r="AU250" s="227" t="s">
        <v>89</v>
      </c>
      <c r="AY250" s="16" t="s">
        <v>162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6" t="s">
        <v>21</v>
      </c>
      <c r="BK250" s="228">
        <f>ROUND(I250*H250,2)</f>
        <v>0</v>
      </c>
      <c r="BL250" s="16" t="s">
        <v>168</v>
      </c>
      <c r="BM250" s="227" t="s">
        <v>443</v>
      </c>
    </row>
    <row r="251" s="2" customFormat="1">
      <c r="A251" s="37"/>
      <c r="B251" s="38"/>
      <c r="C251" s="39"/>
      <c r="D251" s="229" t="s">
        <v>170</v>
      </c>
      <c r="E251" s="39"/>
      <c r="F251" s="230" t="s">
        <v>444</v>
      </c>
      <c r="G251" s="39"/>
      <c r="H251" s="39"/>
      <c r="I251" s="231"/>
      <c r="J251" s="39"/>
      <c r="K251" s="39"/>
      <c r="L251" s="43"/>
      <c r="M251" s="232"/>
      <c r="N251" s="233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170</v>
      </c>
      <c r="AU251" s="16" t="s">
        <v>89</v>
      </c>
    </row>
    <row r="252" s="13" customFormat="1">
      <c r="A252" s="13"/>
      <c r="B252" s="234"/>
      <c r="C252" s="235"/>
      <c r="D252" s="229" t="s">
        <v>172</v>
      </c>
      <c r="E252" s="236" t="s">
        <v>1</v>
      </c>
      <c r="F252" s="237" t="s">
        <v>445</v>
      </c>
      <c r="G252" s="235"/>
      <c r="H252" s="238">
        <v>3.722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172</v>
      </c>
      <c r="AU252" s="244" t="s">
        <v>89</v>
      </c>
      <c r="AV252" s="13" t="s">
        <v>89</v>
      </c>
      <c r="AW252" s="13" t="s">
        <v>36</v>
      </c>
      <c r="AX252" s="13" t="s">
        <v>21</v>
      </c>
      <c r="AY252" s="244" t="s">
        <v>162</v>
      </c>
    </row>
    <row r="253" s="2" customFormat="1" ht="24.15" customHeight="1">
      <c r="A253" s="37"/>
      <c r="B253" s="38"/>
      <c r="C253" s="215" t="s">
        <v>446</v>
      </c>
      <c r="D253" s="215" t="s">
        <v>164</v>
      </c>
      <c r="E253" s="216" t="s">
        <v>447</v>
      </c>
      <c r="F253" s="217" t="s">
        <v>448</v>
      </c>
      <c r="G253" s="218" t="s">
        <v>192</v>
      </c>
      <c r="H253" s="219">
        <v>3.722</v>
      </c>
      <c r="I253" s="220"/>
      <c r="J253" s="221">
        <f>ROUND(I253*H253,2)</f>
        <v>0</v>
      </c>
      <c r="K253" s="222"/>
      <c r="L253" s="43"/>
      <c r="M253" s="223" t="s">
        <v>1</v>
      </c>
      <c r="N253" s="224" t="s">
        <v>45</v>
      </c>
      <c r="O253" s="90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7" t="s">
        <v>168</v>
      </c>
      <c r="AT253" s="227" t="s">
        <v>164</v>
      </c>
      <c r="AU253" s="227" t="s">
        <v>89</v>
      </c>
      <c r="AY253" s="16" t="s">
        <v>162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6" t="s">
        <v>21</v>
      </c>
      <c r="BK253" s="228">
        <f>ROUND(I253*H253,2)</f>
        <v>0</v>
      </c>
      <c r="BL253" s="16" t="s">
        <v>168</v>
      </c>
      <c r="BM253" s="227" t="s">
        <v>449</v>
      </c>
    </row>
    <row r="254" s="2" customFormat="1" ht="21.75" customHeight="1">
      <c r="A254" s="37"/>
      <c r="B254" s="38"/>
      <c r="C254" s="215" t="s">
        <v>450</v>
      </c>
      <c r="D254" s="215" t="s">
        <v>164</v>
      </c>
      <c r="E254" s="216" t="s">
        <v>451</v>
      </c>
      <c r="F254" s="217" t="s">
        <v>452</v>
      </c>
      <c r="G254" s="218" t="s">
        <v>167</v>
      </c>
      <c r="H254" s="219">
        <v>180</v>
      </c>
      <c r="I254" s="220"/>
      <c r="J254" s="221">
        <f>ROUND(I254*H254,2)</f>
        <v>0</v>
      </c>
      <c r="K254" s="222"/>
      <c r="L254" s="43"/>
      <c r="M254" s="223" t="s">
        <v>1</v>
      </c>
      <c r="N254" s="224" t="s">
        <v>45</v>
      </c>
      <c r="O254" s="90"/>
      <c r="P254" s="225">
        <f>O254*H254</f>
        <v>0</v>
      </c>
      <c r="Q254" s="225">
        <v>0.00080999999999999996</v>
      </c>
      <c r="R254" s="225">
        <f>Q254*H254</f>
        <v>0.14579999999999999</v>
      </c>
      <c r="S254" s="225">
        <v>0</v>
      </c>
      <c r="T254" s="226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7" t="s">
        <v>168</v>
      </c>
      <c r="AT254" s="227" t="s">
        <v>164</v>
      </c>
      <c r="AU254" s="227" t="s">
        <v>89</v>
      </c>
      <c r="AY254" s="16" t="s">
        <v>162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6" t="s">
        <v>21</v>
      </c>
      <c r="BK254" s="228">
        <f>ROUND(I254*H254,2)</f>
        <v>0</v>
      </c>
      <c r="BL254" s="16" t="s">
        <v>168</v>
      </c>
      <c r="BM254" s="227" t="s">
        <v>453</v>
      </c>
    </row>
    <row r="255" s="13" customFormat="1">
      <c r="A255" s="13"/>
      <c r="B255" s="234"/>
      <c r="C255" s="235"/>
      <c r="D255" s="229" t="s">
        <v>172</v>
      </c>
      <c r="E255" s="236" t="s">
        <v>1</v>
      </c>
      <c r="F255" s="237" t="s">
        <v>454</v>
      </c>
      <c r="G255" s="235"/>
      <c r="H255" s="238">
        <v>180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172</v>
      </c>
      <c r="AU255" s="244" t="s">
        <v>89</v>
      </c>
      <c r="AV255" s="13" t="s">
        <v>89</v>
      </c>
      <c r="AW255" s="13" t="s">
        <v>36</v>
      </c>
      <c r="AX255" s="13" t="s">
        <v>21</v>
      </c>
      <c r="AY255" s="244" t="s">
        <v>162</v>
      </c>
    </row>
    <row r="256" s="2" customFormat="1" ht="16.5" customHeight="1">
      <c r="A256" s="37"/>
      <c r="B256" s="38"/>
      <c r="C256" s="215" t="s">
        <v>455</v>
      </c>
      <c r="D256" s="215" t="s">
        <v>164</v>
      </c>
      <c r="E256" s="216" t="s">
        <v>456</v>
      </c>
      <c r="F256" s="217" t="s">
        <v>457</v>
      </c>
      <c r="G256" s="218" t="s">
        <v>226</v>
      </c>
      <c r="H256" s="219">
        <v>5</v>
      </c>
      <c r="I256" s="220"/>
      <c r="J256" s="221">
        <f>ROUND(I256*H256,2)</f>
        <v>0</v>
      </c>
      <c r="K256" s="222"/>
      <c r="L256" s="43"/>
      <c r="M256" s="223" t="s">
        <v>1</v>
      </c>
      <c r="N256" s="224" t="s">
        <v>45</v>
      </c>
      <c r="O256" s="90"/>
      <c r="P256" s="225">
        <f>O256*H256</f>
        <v>0</v>
      </c>
      <c r="Q256" s="225">
        <v>0.54391999999999996</v>
      </c>
      <c r="R256" s="225">
        <f>Q256*H256</f>
        <v>2.7195999999999998</v>
      </c>
      <c r="S256" s="225">
        <v>0</v>
      </c>
      <c r="T256" s="226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7" t="s">
        <v>168</v>
      </c>
      <c r="AT256" s="227" t="s">
        <v>164</v>
      </c>
      <c r="AU256" s="227" t="s">
        <v>89</v>
      </c>
      <c r="AY256" s="16" t="s">
        <v>162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6" t="s">
        <v>21</v>
      </c>
      <c r="BK256" s="228">
        <f>ROUND(I256*H256,2)</f>
        <v>0</v>
      </c>
      <c r="BL256" s="16" t="s">
        <v>168</v>
      </c>
      <c r="BM256" s="227" t="s">
        <v>458</v>
      </c>
    </row>
    <row r="257" s="13" customFormat="1">
      <c r="A257" s="13"/>
      <c r="B257" s="234"/>
      <c r="C257" s="235"/>
      <c r="D257" s="229" t="s">
        <v>172</v>
      </c>
      <c r="E257" s="236" t="s">
        <v>1</v>
      </c>
      <c r="F257" s="237" t="s">
        <v>189</v>
      </c>
      <c r="G257" s="235"/>
      <c r="H257" s="238">
        <v>5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172</v>
      </c>
      <c r="AU257" s="244" t="s">
        <v>89</v>
      </c>
      <c r="AV257" s="13" t="s">
        <v>89</v>
      </c>
      <c r="AW257" s="13" t="s">
        <v>36</v>
      </c>
      <c r="AX257" s="13" t="s">
        <v>21</v>
      </c>
      <c r="AY257" s="244" t="s">
        <v>162</v>
      </c>
    </row>
    <row r="258" s="2" customFormat="1" ht="24.15" customHeight="1">
      <c r="A258" s="37"/>
      <c r="B258" s="38"/>
      <c r="C258" s="215" t="s">
        <v>459</v>
      </c>
      <c r="D258" s="215" t="s">
        <v>164</v>
      </c>
      <c r="E258" s="216" t="s">
        <v>460</v>
      </c>
      <c r="F258" s="217" t="s">
        <v>461</v>
      </c>
      <c r="G258" s="218" t="s">
        <v>186</v>
      </c>
      <c r="H258" s="219">
        <v>10.422000000000001</v>
      </c>
      <c r="I258" s="220"/>
      <c r="J258" s="221">
        <f>ROUND(I258*H258,2)</f>
        <v>0</v>
      </c>
      <c r="K258" s="222"/>
      <c r="L258" s="43"/>
      <c r="M258" s="223" t="s">
        <v>1</v>
      </c>
      <c r="N258" s="224" t="s">
        <v>45</v>
      </c>
      <c r="O258" s="90"/>
      <c r="P258" s="225">
        <f>O258*H258</f>
        <v>0</v>
      </c>
      <c r="Q258" s="225">
        <v>0.00095</v>
      </c>
      <c r="R258" s="225">
        <f>Q258*H258</f>
        <v>0.0099009000000000007</v>
      </c>
      <c r="S258" s="225">
        <v>0</v>
      </c>
      <c r="T258" s="226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27" t="s">
        <v>168</v>
      </c>
      <c r="AT258" s="227" t="s">
        <v>164</v>
      </c>
      <c r="AU258" s="227" t="s">
        <v>89</v>
      </c>
      <c r="AY258" s="16" t="s">
        <v>162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6" t="s">
        <v>21</v>
      </c>
      <c r="BK258" s="228">
        <f>ROUND(I258*H258,2)</f>
        <v>0</v>
      </c>
      <c r="BL258" s="16" t="s">
        <v>168</v>
      </c>
      <c r="BM258" s="227" t="s">
        <v>462</v>
      </c>
    </row>
    <row r="259" s="2" customFormat="1">
      <c r="A259" s="37"/>
      <c r="B259" s="38"/>
      <c r="C259" s="39"/>
      <c r="D259" s="229" t="s">
        <v>170</v>
      </c>
      <c r="E259" s="39"/>
      <c r="F259" s="230" t="s">
        <v>463</v>
      </c>
      <c r="G259" s="39"/>
      <c r="H259" s="39"/>
      <c r="I259" s="231"/>
      <c r="J259" s="39"/>
      <c r="K259" s="39"/>
      <c r="L259" s="43"/>
      <c r="M259" s="232"/>
      <c r="N259" s="233"/>
      <c r="O259" s="90"/>
      <c r="P259" s="90"/>
      <c r="Q259" s="90"/>
      <c r="R259" s="90"/>
      <c r="S259" s="90"/>
      <c r="T259" s="91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170</v>
      </c>
      <c r="AU259" s="16" t="s">
        <v>89</v>
      </c>
    </row>
    <row r="260" s="13" customFormat="1">
      <c r="A260" s="13"/>
      <c r="B260" s="234"/>
      <c r="C260" s="235"/>
      <c r="D260" s="229" t="s">
        <v>172</v>
      </c>
      <c r="E260" s="236" t="s">
        <v>1</v>
      </c>
      <c r="F260" s="237" t="s">
        <v>464</v>
      </c>
      <c r="G260" s="235"/>
      <c r="H260" s="238">
        <v>10.422000000000001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172</v>
      </c>
      <c r="AU260" s="244" t="s">
        <v>89</v>
      </c>
      <c r="AV260" s="13" t="s">
        <v>89</v>
      </c>
      <c r="AW260" s="13" t="s">
        <v>36</v>
      </c>
      <c r="AX260" s="13" t="s">
        <v>21</v>
      </c>
      <c r="AY260" s="244" t="s">
        <v>162</v>
      </c>
    </row>
    <row r="261" s="2" customFormat="1" ht="24.15" customHeight="1">
      <c r="A261" s="37"/>
      <c r="B261" s="38"/>
      <c r="C261" s="215" t="s">
        <v>465</v>
      </c>
      <c r="D261" s="215" t="s">
        <v>164</v>
      </c>
      <c r="E261" s="216" t="s">
        <v>466</v>
      </c>
      <c r="F261" s="217" t="s">
        <v>467</v>
      </c>
      <c r="G261" s="218" t="s">
        <v>167</v>
      </c>
      <c r="H261" s="219">
        <v>31.222999999999999</v>
      </c>
      <c r="I261" s="220"/>
      <c r="J261" s="221">
        <f>ROUND(I261*H261,2)</f>
        <v>0</v>
      </c>
      <c r="K261" s="222"/>
      <c r="L261" s="43"/>
      <c r="M261" s="223" t="s">
        <v>1</v>
      </c>
      <c r="N261" s="224" t="s">
        <v>45</v>
      </c>
      <c r="O261" s="90"/>
      <c r="P261" s="225">
        <f>O261*H261</f>
        <v>0</v>
      </c>
      <c r="Q261" s="225">
        <v>0.00017000000000000001</v>
      </c>
      <c r="R261" s="225">
        <f>Q261*H261</f>
        <v>0.0053079099999999999</v>
      </c>
      <c r="S261" s="225">
        <v>0</v>
      </c>
      <c r="T261" s="226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27" t="s">
        <v>168</v>
      </c>
      <c r="AT261" s="227" t="s">
        <v>164</v>
      </c>
      <c r="AU261" s="227" t="s">
        <v>89</v>
      </c>
      <c r="AY261" s="16" t="s">
        <v>162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6" t="s">
        <v>21</v>
      </c>
      <c r="BK261" s="228">
        <f>ROUND(I261*H261,2)</f>
        <v>0</v>
      </c>
      <c r="BL261" s="16" t="s">
        <v>168</v>
      </c>
      <c r="BM261" s="227" t="s">
        <v>468</v>
      </c>
    </row>
    <row r="262" s="2" customFormat="1">
      <c r="A262" s="37"/>
      <c r="B262" s="38"/>
      <c r="C262" s="39"/>
      <c r="D262" s="229" t="s">
        <v>170</v>
      </c>
      <c r="E262" s="39"/>
      <c r="F262" s="230" t="s">
        <v>469</v>
      </c>
      <c r="G262" s="39"/>
      <c r="H262" s="39"/>
      <c r="I262" s="231"/>
      <c r="J262" s="39"/>
      <c r="K262" s="39"/>
      <c r="L262" s="43"/>
      <c r="M262" s="232"/>
      <c r="N262" s="233"/>
      <c r="O262" s="90"/>
      <c r="P262" s="90"/>
      <c r="Q262" s="90"/>
      <c r="R262" s="90"/>
      <c r="S262" s="90"/>
      <c r="T262" s="91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170</v>
      </c>
      <c r="AU262" s="16" t="s">
        <v>89</v>
      </c>
    </row>
    <row r="263" s="13" customFormat="1">
      <c r="A263" s="13"/>
      <c r="B263" s="234"/>
      <c r="C263" s="235"/>
      <c r="D263" s="229" t="s">
        <v>172</v>
      </c>
      <c r="E263" s="236" t="s">
        <v>1</v>
      </c>
      <c r="F263" s="237" t="s">
        <v>470</v>
      </c>
      <c r="G263" s="235"/>
      <c r="H263" s="238">
        <v>31.222999999999999</v>
      </c>
      <c r="I263" s="239"/>
      <c r="J263" s="235"/>
      <c r="K263" s="235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172</v>
      </c>
      <c r="AU263" s="244" t="s">
        <v>89</v>
      </c>
      <c r="AV263" s="13" t="s">
        <v>89</v>
      </c>
      <c r="AW263" s="13" t="s">
        <v>36</v>
      </c>
      <c r="AX263" s="13" t="s">
        <v>21</v>
      </c>
      <c r="AY263" s="244" t="s">
        <v>162</v>
      </c>
    </row>
    <row r="264" s="2" customFormat="1" ht="24.15" customHeight="1">
      <c r="A264" s="37"/>
      <c r="B264" s="38"/>
      <c r="C264" s="215" t="s">
        <v>471</v>
      </c>
      <c r="D264" s="215" t="s">
        <v>164</v>
      </c>
      <c r="E264" s="216" t="s">
        <v>472</v>
      </c>
      <c r="F264" s="217" t="s">
        <v>473</v>
      </c>
      <c r="G264" s="218" t="s">
        <v>226</v>
      </c>
      <c r="H264" s="219">
        <v>70</v>
      </c>
      <c r="I264" s="220"/>
      <c r="J264" s="221">
        <f>ROUND(I264*H264,2)</f>
        <v>0</v>
      </c>
      <c r="K264" s="222"/>
      <c r="L264" s="43"/>
      <c r="M264" s="223" t="s">
        <v>1</v>
      </c>
      <c r="N264" s="224" t="s">
        <v>45</v>
      </c>
      <c r="O264" s="90"/>
      <c r="P264" s="225">
        <f>O264*H264</f>
        <v>0</v>
      </c>
      <c r="Q264" s="225">
        <v>0.00018000000000000001</v>
      </c>
      <c r="R264" s="225">
        <f>Q264*H264</f>
        <v>0.0126</v>
      </c>
      <c r="S264" s="225">
        <v>0</v>
      </c>
      <c r="T264" s="226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7" t="s">
        <v>168</v>
      </c>
      <c r="AT264" s="227" t="s">
        <v>164</v>
      </c>
      <c r="AU264" s="227" t="s">
        <v>89</v>
      </c>
      <c r="AY264" s="16" t="s">
        <v>162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6" t="s">
        <v>21</v>
      </c>
      <c r="BK264" s="228">
        <f>ROUND(I264*H264,2)</f>
        <v>0</v>
      </c>
      <c r="BL264" s="16" t="s">
        <v>168</v>
      </c>
      <c r="BM264" s="227" t="s">
        <v>474</v>
      </c>
    </row>
    <row r="265" s="2" customFormat="1">
      <c r="A265" s="37"/>
      <c r="B265" s="38"/>
      <c r="C265" s="39"/>
      <c r="D265" s="229" t="s">
        <v>170</v>
      </c>
      <c r="E265" s="39"/>
      <c r="F265" s="230" t="s">
        <v>475</v>
      </c>
      <c r="G265" s="39"/>
      <c r="H265" s="39"/>
      <c r="I265" s="231"/>
      <c r="J265" s="39"/>
      <c r="K265" s="39"/>
      <c r="L265" s="43"/>
      <c r="M265" s="232"/>
      <c r="N265" s="233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170</v>
      </c>
      <c r="AU265" s="16" t="s">
        <v>89</v>
      </c>
    </row>
    <row r="266" s="13" customFormat="1">
      <c r="A266" s="13"/>
      <c r="B266" s="234"/>
      <c r="C266" s="235"/>
      <c r="D266" s="229" t="s">
        <v>172</v>
      </c>
      <c r="E266" s="236" t="s">
        <v>1</v>
      </c>
      <c r="F266" s="237" t="s">
        <v>476</v>
      </c>
      <c r="G266" s="235"/>
      <c r="H266" s="238">
        <v>70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172</v>
      </c>
      <c r="AU266" s="244" t="s">
        <v>89</v>
      </c>
      <c r="AV266" s="13" t="s">
        <v>89</v>
      </c>
      <c r="AW266" s="13" t="s">
        <v>36</v>
      </c>
      <c r="AX266" s="13" t="s">
        <v>21</v>
      </c>
      <c r="AY266" s="244" t="s">
        <v>162</v>
      </c>
    </row>
    <row r="267" s="2" customFormat="1" ht="16.5" customHeight="1">
      <c r="A267" s="37"/>
      <c r="B267" s="38"/>
      <c r="C267" s="215" t="s">
        <v>477</v>
      </c>
      <c r="D267" s="215" t="s">
        <v>164</v>
      </c>
      <c r="E267" s="216" t="s">
        <v>478</v>
      </c>
      <c r="F267" s="217" t="s">
        <v>479</v>
      </c>
      <c r="G267" s="218" t="s">
        <v>226</v>
      </c>
      <c r="H267" s="219">
        <v>70</v>
      </c>
      <c r="I267" s="220"/>
      <c r="J267" s="221">
        <f>ROUND(I267*H267,2)</f>
        <v>0</v>
      </c>
      <c r="K267" s="222"/>
      <c r="L267" s="43"/>
      <c r="M267" s="223" t="s">
        <v>1</v>
      </c>
      <c r="N267" s="224" t="s">
        <v>45</v>
      </c>
      <c r="O267" s="90"/>
      <c r="P267" s="225">
        <f>O267*H267</f>
        <v>0</v>
      </c>
      <c r="Q267" s="225">
        <v>0.00149</v>
      </c>
      <c r="R267" s="225">
        <f>Q267*H267</f>
        <v>0.1043</v>
      </c>
      <c r="S267" s="225">
        <v>0</v>
      </c>
      <c r="T267" s="226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7" t="s">
        <v>168</v>
      </c>
      <c r="AT267" s="227" t="s">
        <v>164</v>
      </c>
      <c r="AU267" s="227" t="s">
        <v>89</v>
      </c>
      <c r="AY267" s="16" t="s">
        <v>162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6" t="s">
        <v>21</v>
      </c>
      <c r="BK267" s="228">
        <f>ROUND(I267*H267,2)</f>
        <v>0</v>
      </c>
      <c r="BL267" s="16" t="s">
        <v>168</v>
      </c>
      <c r="BM267" s="227" t="s">
        <v>480</v>
      </c>
    </row>
    <row r="268" s="2" customFormat="1">
      <c r="A268" s="37"/>
      <c r="B268" s="38"/>
      <c r="C268" s="39"/>
      <c r="D268" s="229" t="s">
        <v>170</v>
      </c>
      <c r="E268" s="39"/>
      <c r="F268" s="230" t="s">
        <v>481</v>
      </c>
      <c r="G268" s="39"/>
      <c r="H268" s="39"/>
      <c r="I268" s="231"/>
      <c r="J268" s="39"/>
      <c r="K268" s="39"/>
      <c r="L268" s="43"/>
      <c r="M268" s="232"/>
      <c r="N268" s="233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170</v>
      </c>
      <c r="AU268" s="16" t="s">
        <v>89</v>
      </c>
    </row>
    <row r="269" s="2" customFormat="1" ht="24.15" customHeight="1">
      <c r="A269" s="37"/>
      <c r="B269" s="38"/>
      <c r="C269" s="215" t="s">
        <v>482</v>
      </c>
      <c r="D269" s="215" t="s">
        <v>164</v>
      </c>
      <c r="E269" s="216" t="s">
        <v>483</v>
      </c>
      <c r="F269" s="217" t="s">
        <v>484</v>
      </c>
      <c r="G269" s="218" t="s">
        <v>186</v>
      </c>
      <c r="H269" s="219">
        <v>18.75</v>
      </c>
      <c r="I269" s="220"/>
      <c r="J269" s="221">
        <f>ROUND(I269*H269,2)</f>
        <v>0</v>
      </c>
      <c r="K269" s="222"/>
      <c r="L269" s="43"/>
      <c r="M269" s="223" t="s">
        <v>1</v>
      </c>
      <c r="N269" s="224" t="s">
        <v>45</v>
      </c>
      <c r="O269" s="90"/>
      <c r="P269" s="225">
        <f>O269*H269</f>
        <v>0</v>
      </c>
      <c r="Q269" s="225">
        <v>0.038850000000000003</v>
      </c>
      <c r="R269" s="225">
        <f>Q269*H269</f>
        <v>0.72843750000000007</v>
      </c>
      <c r="S269" s="225">
        <v>0</v>
      </c>
      <c r="T269" s="226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27" t="s">
        <v>168</v>
      </c>
      <c r="AT269" s="227" t="s">
        <v>164</v>
      </c>
      <c r="AU269" s="227" t="s">
        <v>89</v>
      </c>
      <c r="AY269" s="16" t="s">
        <v>162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6" t="s">
        <v>21</v>
      </c>
      <c r="BK269" s="228">
        <f>ROUND(I269*H269,2)</f>
        <v>0</v>
      </c>
      <c r="BL269" s="16" t="s">
        <v>168</v>
      </c>
      <c r="BM269" s="227" t="s">
        <v>485</v>
      </c>
    </row>
    <row r="270" s="2" customFormat="1">
      <c r="A270" s="37"/>
      <c r="B270" s="38"/>
      <c r="C270" s="39"/>
      <c r="D270" s="229" t="s">
        <v>170</v>
      </c>
      <c r="E270" s="39"/>
      <c r="F270" s="230" t="s">
        <v>486</v>
      </c>
      <c r="G270" s="39"/>
      <c r="H270" s="39"/>
      <c r="I270" s="231"/>
      <c r="J270" s="39"/>
      <c r="K270" s="39"/>
      <c r="L270" s="43"/>
      <c r="M270" s="232"/>
      <c r="N270" s="233"/>
      <c r="O270" s="90"/>
      <c r="P270" s="90"/>
      <c r="Q270" s="90"/>
      <c r="R270" s="90"/>
      <c r="S270" s="90"/>
      <c r="T270" s="91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170</v>
      </c>
      <c r="AU270" s="16" t="s">
        <v>89</v>
      </c>
    </row>
    <row r="271" s="13" customFormat="1">
      <c r="A271" s="13"/>
      <c r="B271" s="234"/>
      <c r="C271" s="235"/>
      <c r="D271" s="229" t="s">
        <v>172</v>
      </c>
      <c r="E271" s="236" t="s">
        <v>1</v>
      </c>
      <c r="F271" s="237" t="s">
        <v>487</v>
      </c>
      <c r="G271" s="235"/>
      <c r="H271" s="238">
        <v>18.75</v>
      </c>
      <c r="I271" s="239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172</v>
      </c>
      <c r="AU271" s="244" t="s">
        <v>89</v>
      </c>
      <c r="AV271" s="13" t="s">
        <v>89</v>
      </c>
      <c r="AW271" s="13" t="s">
        <v>36</v>
      </c>
      <c r="AX271" s="13" t="s">
        <v>21</v>
      </c>
      <c r="AY271" s="244" t="s">
        <v>162</v>
      </c>
    </row>
    <row r="272" s="12" customFormat="1" ht="22.8" customHeight="1">
      <c r="A272" s="12"/>
      <c r="B272" s="199"/>
      <c r="C272" s="200"/>
      <c r="D272" s="201" t="s">
        <v>79</v>
      </c>
      <c r="E272" s="213" t="s">
        <v>168</v>
      </c>
      <c r="F272" s="213" t="s">
        <v>488</v>
      </c>
      <c r="G272" s="200"/>
      <c r="H272" s="200"/>
      <c r="I272" s="203"/>
      <c r="J272" s="214">
        <f>BK272</f>
        <v>0</v>
      </c>
      <c r="K272" s="200"/>
      <c r="L272" s="205"/>
      <c r="M272" s="206"/>
      <c r="N272" s="207"/>
      <c r="O272" s="207"/>
      <c r="P272" s="208">
        <f>SUM(P273:P291)</f>
        <v>0</v>
      </c>
      <c r="Q272" s="207"/>
      <c r="R272" s="208">
        <f>SUM(R273:R291)</f>
        <v>37.19903463</v>
      </c>
      <c r="S272" s="207"/>
      <c r="T272" s="209">
        <f>SUM(T273:T291)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0" t="s">
        <v>21</v>
      </c>
      <c r="AT272" s="211" t="s">
        <v>79</v>
      </c>
      <c r="AU272" s="211" t="s">
        <v>21</v>
      </c>
      <c r="AY272" s="210" t="s">
        <v>162</v>
      </c>
      <c r="BK272" s="212">
        <f>SUM(BK273:BK291)</f>
        <v>0</v>
      </c>
    </row>
    <row r="273" s="2" customFormat="1" ht="21.75" customHeight="1">
      <c r="A273" s="37"/>
      <c r="B273" s="38"/>
      <c r="C273" s="215" t="s">
        <v>489</v>
      </c>
      <c r="D273" s="215" t="s">
        <v>164</v>
      </c>
      <c r="E273" s="216" t="s">
        <v>490</v>
      </c>
      <c r="F273" s="217" t="s">
        <v>491</v>
      </c>
      <c r="G273" s="218" t="s">
        <v>192</v>
      </c>
      <c r="H273" s="219">
        <v>47.537999999999997</v>
      </c>
      <c r="I273" s="220"/>
      <c r="J273" s="221">
        <f>ROUND(I273*H273,2)</f>
        <v>0</v>
      </c>
      <c r="K273" s="222"/>
      <c r="L273" s="43"/>
      <c r="M273" s="223" t="s">
        <v>1</v>
      </c>
      <c r="N273" s="224" t="s">
        <v>45</v>
      </c>
      <c r="O273" s="90"/>
      <c r="P273" s="225">
        <f>O273*H273</f>
        <v>0</v>
      </c>
      <c r="Q273" s="225">
        <v>0.11466</v>
      </c>
      <c r="R273" s="225">
        <f>Q273*H273</f>
        <v>5.4507070799999999</v>
      </c>
      <c r="S273" s="225">
        <v>0</v>
      </c>
      <c r="T273" s="226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27" t="s">
        <v>168</v>
      </c>
      <c r="AT273" s="227" t="s">
        <v>164</v>
      </c>
      <c r="AU273" s="227" t="s">
        <v>89</v>
      </c>
      <c r="AY273" s="16" t="s">
        <v>162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6" t="s">
        <v>21</v>
      </c>
      <c r="BK273" s="228">
        <f>ROUND(I273*H273,2)</f>
        <v>0</v>
      </c>
      <c r="BL273" s="16" t="s">
        <v>168</v>
      </c>
      <c r="BM273" s="227" t="s">
        <v>492</v>
      </c>
    </row>
    <row r="274" s="13" customFormat="1">
      <c r="A274" s="13"/>
      <c r="B274" s="234"/>
      <c r="C274" s="235"/>
      <c r="D274" s="229" t="s">
        <v>172</v>
      </c>
      <c r="E274" s="236" t="s">
        <v>1</v>
      </c>
      <c r="F274" s="237" t="s">
        <v>493</v>
      </c>
      <c r="G274" s="235"/>
      <c r="H274" s="238">
        <v>47.537999999999997</v>
      </c>
      <c r="I274" s="239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172</v>
      </c>
      <c r="AU274" s="244" t="s">
        <v>89</v>
      </c>
      <c r="AV274" s="13" t="s">
        <v>89</v>
      </c>
      <c r="AW274" s="13" t="s">
        <v>36</v>
      </c>
      <c r="AX274" s="13" t="s">
        <v>21</v>
      </c>
      <c r="AY274" s="244" t="s">
        <v>162</v>
      </c>
    </row>
    <row r="275" s="2" customFormat="1" ht="24.15" customHeight="1">
      <c r="A275" s="37"/>
      <c r="B275" s="38"/>
      <c r="C275" s="215" t="s">
        <v>494</v>
      </c>
      <c r="D275" s="215" t="s">
        <v>164</v>
      </c>
      <c r="E275" s="216" t="s">
        <v>495</v>
      </c>
      <c r="F275" s="217" t="s">
        <v>496</v>
      </c>
      <c r="G275" s="218" t="s">
        <v>192</v>
      </c>
      <c r="H275" s="219">
        <v>47.537999999999997</v>
      </c>
      <c r="I275" s="220"/>
      <c r="J275" s="221">
        <f>ROUND(I275*H275,2)</f>
        <v>0</v>
      </c>
      <c r="K275" s="222"/>
      <c r="L275" s="43"/>
      <c r="M275" s="223" t="s">
        <v>1</v>
      </c>
      <c r="N275" s="224" t="s">
        <v>45</v>
      </c>
      <c r="O275" s="90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27" t="s">
        <v>168</v>
      </c>
      <c r="AT275" s="227" t="s">
        <v>164</v>
      </c>
      <c r="AU275" s="227" t="s">
        <v>89</v>
      </c>
      <c r="AY275" s="16" t="s">
        <v>162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6" t="s">
        <v>21</v>
      </c>
      <c r="BK275" s="228">
        <f>ROUND(I275*H275,2)</f>
        <v>0</v>
      </c>
      <c r="BL275" s="16" t="s">
        <v>168</v>
      </c>
      <c r="BM275" s="227" t="s">
        <v>497</v>
      </c>
    </row>
    <row r="276" s="2" customFormat="1" ht="21.75" customHeight="1">
      <c r="A276" s="37"/>
      <c r="B276" s="38"/>
      <c r="C276" s="215" t="s">
        <v>498</v>
      </c>
      <c r="D276" s="215" t="s">
        <v>164</v>
      </c>
      <c r="E276" s="216" t="s">
        <v>499</v>
      </c>
      <c r="F276" s="217" t="s">
        <v>500</v>
      </c>
      <c r="G276" s="218" t="s">
        <v>192</v>
      </c>
      <c r="H276" s="219">
        <v>87.980999999999995</v>
      </c>
      <c r="I276" s="220"/>
      <c r="J276" s="221">
        <f>ROUND(I276*H276,2)</f>
        <v>0</v>
      </c>
      <c r="K276" s="222"/>
      <c r="L276" s="43"/>
      <c r="M276" s="223" t="s">
        <v>1</v>
      </c>
      <c r="N276" s="224" t="s">
        <v>45</v>
      </c>
      <c r="O276" s="90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27" t="s">
        <v>168</v>
      </c>
      <c r="AT276" s="227" t="s">
        <v>164</v>
      </c>
      <c r="AU276" s="227" t="s">
        <v>89</v>
      </c>
      <c r="AY276" s="16" t="s">
        <v>162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16" t="s">
        <v>21</v>
      </c>
      <c r="BK276" s="228">
        <f>ROUND(I276*H276,2)</f>
        <v>0</v>
      </c>
      <c r="BL276" s="16" t="s">
        <v>168</v>
      </c>
      <c r="BM276" s="227" t="s">
        <v>501</v>
      </c>
    </row>
    <row r="277" s="13" customFormat="1">
      <c r="A277" s="13"/>
      <c r="B277" s="234"/>
      <c r="C277" s="235"/>
      <c r="D277" s="229" t="s">
        <v>172</v>
      </c>
      <c r="E277" s="236" t="s">
        <v>1</v>
      </c>
      <c r="F277" s="237" t="s">
        <v>502</v>
      </c>
      <c r="G277" s="235"/>
      <c r="H277" s="238">
        <v>87.980999999999995</v>
      </c>
      <c r="I277" s="239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172</v>
      </c>
      <c r="AU277" s="244" t="s">
        <v>89</v>
      </c>
      <c r="AV277" s="13" t="s">
        <v>89</v>
      </c>
      <c r="AW277" s="13" t="s">
        <v>36</v>
      </c>
      <c r="AX277" s="13" t="s">
        <v>21</v>
      </c>
      <c r="AY277" s="244" t="s">
        <v>162</v>
      </c>
    </row>
    <row r="278" s="2" customFormat="1" ht="21.75" customHeight="1">
      <c r="A278" s="37"/>
      <c r="B278" s="38"/>
      <c r="C278" s="215" t="s">
        <v>503</v>
      </c>
      <c r="D278" s="215" t="s">
        <v>164</v>
      </c>
      <c r="E278" s="216" t="s">
        <v>504</v>
      </c>
      <c r="F278" s="217" t="s">
        <v>505</v>
      </c>
      <c r="G278" s="218" t="s">
        <v>267</v>
      </c>
      <c r="H278" s="219">
        <v>21.247</v>
      </c>
      <c r="I278" s="220"/>
      <c r="J278" s="221">
        <f>ROUND(I278*H278,2)</f>
        <v>0</v>
      </c>
      <c r="K278" s="222"/>
      <c r="L278" s="43"/>
      <c r="M278" s="223" t="s">
        <v>1</v>
      </c>
      <c r="N278" s="224" t="s">
        <v>45</v>
      </c>
      <c r="O278" s="90"/>
      <c r="P278" s="225">
        <f>O278*H278</f>
        <v>0</v>
      </c>
      <c r="Q278" s="225">
        <v>1.0492699999999999</v>
      </c>
      <c r="R278" s="225">
        <f>Q278*H278</f>
        <v>22.293839689999999</v>
      </c>
      <c r="S278" s="225">
        <v>0</v>
      </c>
      <c r="T278" s="226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27" t="s">
        <v>168</v>
      </c>
      <c r="AT278" s="227" t="s">
        <v>164</v>
      </c>
      <c r="AU278" s="227" t="s">
        <v>89</v>
      </c>
      <c r="AY278" s="16" t="s">
        <v>162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6" t="s">
        <v>21</v>
      </c>
      <c r="BK278" s="228">
        <f>ROUND(I278*H278,2)</f>
        <v>0</v>
      </c>
      <c r="BL278" s="16" t="s">
        <v>168</v>
      </c>
      <c r="BM278" s="227" t="s">
        <v>506</v>
      </c>
    </row>
    <row r="279" s="13" customFormat="1">
      <c r="A279" s="13"/>
      <c r="B279" s="234"/>
      <c r="C279" s="235"/>
      <c r="D279" s="229" t="s">
        <v>172</v>
      </c>
      <c r="E279" s="236" t="s">
        <v>1</v>
      </c>
      <c r="F279" s="237" t="s">
        <v>507</v>
      </c>
      <c r="G279" s="235"/>
      <c r="H279" s="238">
        <v>21.247</v>
      </c>
      <c r="I279" s="239"/>
      <c r="J279" s="235"/>
      <c r="K279" s="235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172</v>
      </c>
      <c r="AU279" s="244" t="s">
        <v>89</v>
      </c>
      <c r="AV279" s="13" t="s">
        <v>89</v>
      </c>
      <c r="AW279" s="13" t="s">
        <v>36</v>
      </c>
      <c r="AX279" s="13" t="s">
        <v>21</v>
      </c>
      <c r="AY279" s="244" t="s">
        <v>162</v>
      </c>
    </row>
    <row r="280" s="2" customFormat="1" ht="21.75" customHeight="1">
      <c r="A280" s="37"/>
      <c r="B280" s="38"/>
      <c r="C280" s="215" t="s">
        <v>508</v>
      </c>
      <c r="D280" s="215" t="s">
        <v>164</v>
      </c>
      <c r="E280" s="216" t="s">
        <v>509</v>
      </c>
      <c r="F280" s="217" t="s">
        <v>510</v>
      </c>
      <c r="G280" s="218" t="s">
        <v>192</v>
      </c>
      <c r="H280" s="219">
        <v>11.231999999999999</v>
      </c>
      <c r="I280" s="220"/>
      <c r="J280" s="221">
        <f>ROUND(I280*H280,2)</f>
        <v>0</v>
      </c>
      <c r="K280" s="222"/>
      <c r="L280" s="43"/>
      <c r="M280" s="223" t="s">
        <v>1</v>
      </c>
      <c r="N280" s="224" t="s">
        <v>45</v>
      </c>
      <c r="O280" s="90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27" t="s">
        <v>168</v>
      </c>
      <c r="AT280" s="227" t="s">
        <v>164</v>
      </c>
      <c r="AU280" s="227" t="s">
        <v>89</v>
      </c>
      <c r="AY280" s="16" t="s">
        <v>162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6" t="s">
        <v>21</v>
      </c>
      <c r="BK280" s="228">
        <f>ROUND(I280*H280,2)</f>
        <v>0</v>
      </c>
      <c r="BL280" s="16" t="s">
        <v>168</v>
      </c>
      <c r="BM280" s="227" t="s">
        <v>511</v>
      </c>
    </row>
    <row r="281" s="13" customFormat="1">
      <c r="A281" s="13"/>
      <c r="B281" s="234"/>
      <c r="C281" s="235"/>
      <c r="D281" s="229" t="s">
        <v>172</v>
      </c>
      <c r="E281" s="236" t="s">
        <v>1</v>
      </c>
      <c r="F281" s="237" t="s">
        <v>512</v>
      </c>
      <c r="G281" s="235"/>
      <c r="H281" s="238">
        <v>11.231999999999999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172</v>
      </c>
      <c r="AU281" s="244" t="s">
        <v>89</v>
      </c>
      <c r="AV281" s="13" t="s">
        <v>89</v>
      </c>
      <c r="AW281" s="13" t="s">
        <v>36</v>
      </c>
      <c r="AX281" s="13" t="s">
        <v>21</v>
      </c>
      <c r="AY281" s="244" t="s">
        <v>162</v>
      </c>
    </row>
    <row r="282" s="2" customFormat="1" ht="16.5" customHeight="1">
      <c r="A282" s="37"/>
      <c r="B282" s="38"/>
      <c r="C282" s="215" t="s">
        <v>513</v>
      </c>
      <c r="D282" s="215" t="s">
        <v>164</v>
      </c>
      <c r="E282" s="216" t="s">
        <v>514</v>
      </c>
      <c r="F282" s="217" t="s">
        <v>515</v>
      </c>
      <c r="G282" s="218" t="s">
        <v>186</v>
      </c>
      <c r="H282" s="219">
        <v>207.506</v>
      </c>
      <c r="I282" s="220"/>
      <c r="J282" s="221">
        <f>ROUND(I282*H282,2)</f>
        <v>0</v>
      </c>
      <c r="K282" s="222"/>
      <c r="L282" s="43"/>
      <c r="M282" s="223" t="s">
        <v>1</v>
      </c>
      <c r="N282" s="224" t="s">
        <v>45</v>
      </c>
      <c r="O282" s="90"/>
      <c r="P282" s="225">
        <f>O282*H282</f>
        <v>0</v>
      </c>
      <c r="Q282" s="225">
        <v>0.01653</v>
      </c>
      <c r="R282" s="225">
        <f>Q282*H282</f>
        <v>3.4300741800000001</v>
      </c>
      <c r="S282" s="225">
        <v>0</v>
      </c>
      <c r="T282" s="226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27" t="s">
        <v>168</v>
      </c>
      <c r="AT282" s="227" t="s">
        <v>164</v>
      </c>
      <c r="AU282" s="227" t="s">
        <v>89</v>
      </c>
      <c r="AY282" s="16" t="s">
        <v>162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6" t="s">
        <v>21</v>
      </c>
      <c r="BK282" s="228">
        <f>ROUND(I282*H282,2)</f>
        <v>0</v>
      </c>
      <c r="BL282" s="16" t="s">
        <v>168</v>
      </c>
      <c r="BM282" s="227" t="s">
        <v>516</v>
      </c>
    </row>
    <row r="283" s="2" customFormat="1">
      <c r="A283" s="37"/>
      <c r="B283" s="38"/>
      <c r="C283" s="39"/>
      <c r="D283" s="229" t="s">
        <v>170</v>
      </c>
      <c r="E283" s="39"/>
      <c r="F283" s="230" t="s">
        <v>517</v>
      </c>
      <c r="G283" s="39"/>
      <c r="H283" s="39"/>
      <c r="I283" s="231"/>
      <c r="J283" s="39"/>
      <c r="K283" s="39"/>
      <c r="L283" s="43"/>
      <c r="M283" s="232"/>
      <c r="N283" s="233"/>
      <c r="O283" s="90"/>
      <c r="P283" s="90"/>
      <c r="Q283" s="90"/>
      <c r="R283" s="90"/>
      <c r="S283" s="90"/>
      <c r="T283" s="91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6" t="s">
        <v>170</v>
      </c>
      <c r="AU283" s="16" t="s">
        <v>89</v>
      </c>
    </row>
    <row r="284" s="13" customFormat="1">
      <c r="A284" s="13"/>
      <c r="B284" s="234"/>
      <c r="C284" s="235"/>
      <c r="D284" s="229" t="s">
        <v>172</v>
      </c>
      <c r="E284" s="236" t="s">
        <v>1</v>
      </c>
      <c r="F284" s="237" t="s">
        <v>518</v>
      </c>
      <c r="G284" s="235"/>
      <c r="H284" s="238">
        <v>207.506</v>
      </c>
      <c r="I284" s="239"/>
      <c r="J284" s="235"/>
      <c r="K284" s="235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172</v>
      </c>
      <c r="AU284" s="244" t="s">
        <v>89</v>
      </c>
      <c r="AV284" s="13" t="s">
        <v>89</v>
      </c>
      <c r="AW284" s="13" t="s">
        <v>36</v>
      </c>
      <c r="AX284" s="13" t="s">
        <v>21</v>
      </c>
      <c r="AY284" s="244" t="s">
        <v>162</v>
      </c>
    </row>
    <row r="285" s="2" customFormat="1" ht="21.75" customHeight="1">
      <c r="A285" s="37"/>
      <c r="B285" s="38"/>
      <c r="C285" s="215" t="s">
        <v>519</v>
      </c>
      <c r="D285" s="215" t="s">
        <v>164</v>
      </c>
      <c r="E285" s="216" t="s">
        <v>520</v>
      </c>
      <c r="F285" s="217" t="s">
        <v>521</v>
      </c>
      <c r="G285" s="218" t="s">
        <v>186</v>
      </c>
      <c r="H285" s="219">
        <v>207.506</v>
      </c>
      <c r="I285" s="220"/>
      <c r="J285" s="221">
        <f>ROUND(I285*H285,2)</f>
        <v>0</v>
      </c>
      <c r="K285" s="222"/>
      <c r="L285" s="43"/>
      <c r="M285" s="223" t="s">
        <v>1</v>
      </c>
      <c r="N285" s="224" t="s">
        <v>45</v>
      </c>
      <c r="O285" s="90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27" t="s">
        <v>168</v>
      </c>
      <c r="AT285" s="227" t="s">
        <v>164</v>
      </c>
      <c r="AU285" s="227" t="s">
        <v>89</v>
      </c>
      <c r="AY285" s="16" t="s">
        <v>162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6" t="s">
        <v>21</v>
      </c>
      <c r="BK285" s="228">
        <f>ROUND(I285*H285,2)</f>
        <v>0</v>
      </c>
      <c r="BL285" s="16" t="s">
        <v>168</v>
      </c>
      <c r="BM285" s="227" t="s">
        <v>522</v>
      </c>
    </row>
    <row r="286" s="2" customFormat="1" ht="21.75" customHeight="1">
      <c r="A286" s="37"/>
      <c r="B286" s="38"/>
      <c r="C286" s="215" t="s">
        <v>523</v>
      </c>
      <c r="D286" s="215" t="s">
        <v>164</v>
      </c>
      <c r="E286" s="216" t="s">
        <v>524</v>
      </c>
      <c r="F286" s="217" t="s">
        <v>525</v>
      </c>
      <c r="G286" s="218" t="s">
        <v>267</v>
      </c>
      <c r="H286" s="219">
        <v>2.948</v>
      </c>
      <c r="I286" s="220"/>
      <c r="J286" s="221">
        <f>ROUND(I286*H286,2)</f>
        <v>0</v>
      </c>
      <c r="K286" s="222"/>
      <c r="L286" s="43"/>
      <c r="M286" s="223" t="s">
        <v>1</v>
      </c>
      <c r="N286" s="224" t="s">
        <v>45</v>
      </c>
      <c r="O286" s="90"/>
      <c r="P286" s="225">
        <f>O286*H286</f>
        <v>0</v>
      </c>
      <c r="Q286" s="225">
        <v>1.0591600000000001</v>
      </c>
      <c r="R286" s="225">
        <f>Q286*H286</f>
        <v>3.1224036800000001</v>
      </c>
      <c r="S286" s="225">
        <v>0</v>
      </c>
      <c r="T286" s="226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27" t="s">
        <v>168</v>
      </c>
      <c r="AT286" s="227" t="s">
        <v>164</v>
      </c>
      <c r="AU286" s="227" t="s">
        <v>89</v>
      </c>
      <c r="AY286" s="16" t="s">
        <v>162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16" t="s">
        <v>21</v>
      </c>
      <c r="BK286" s="228">
        <f>ROUND(I286*H286,2)</f>
        <v>0</v>
      </c>
      <c r="BL286" s="16" t="s">
        <v>168</v>
      </c>
      <c r="BM286" s="227" t="s">
        <v>526</v>
      </c>
    </row>
    <row r="287" s="13" customFormat="1">
      <c r="A287" s="13"/>
      <c r="B287" s="234"/>
      <c r="C287" s="235"/>
      <c r="D287" s="229" t="s">
        <v>172</v>
      </c>
      <c r="E287" s="236" t="s">
        <v>1</v>
      </c>
      <c r="F287" s="237" t="s">
        <v>527</v>
      </c>
      <c r="G287" s="235"/>
      <c r="H287" s="238">
        <v>2.948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172</v>
      </c>
      <c r="AU287" s="244" t="s">
        <v>89</v>
      </c>
      <c r="AV287" s="13" t="s">
        <v>89</v>
      </c>
      <c r="AW287" s="13" t="s">
        <v>36</v>
      </c>
      <c r="AX287" s="13" t="s">
        <v>21</v>
      </c>
      <c r="AY287" s="244" t="s">
        <v>162</v>
      </c>
    </row>
    <row r="288" s="2" customFormat="1" ht="24.15" customHeight="1">
      <c r="A288" s="37"/>
      <c r="B288" s="38"/>
      <c r="C288" s="215" t="s">
        <v>528</v>
      </c>
      <c r="D288" s="215" t="s">
        <v>164</v>
      </c>
      <c r="E288" s="216" t="s">
        <v>529</v>
      </c>
      <c r="F288" s="217" t="s">
        <v>530</v>
      </c>
      <c r="G288" s="218" t="s">
        <v>226</v>
      </c>
      <c r="H288" s="219">
        <v>2</v>
      </c>
      <c r="I288" s="220"/>
      <c r="J288" s="221">
        <f>ROUND(I288*H288,2)</f>
        <v>0</v>
      </c>
      <c r="K288" s="222"/>
      <c r="L288" s="43"/>
      <c r="M288" s="223" t="s">
        <v>1</v>
      </c>
      <c r="N288" s="224" t="s">
        <v>45</v>
      </c>
      <c r="O288" s="90"/>
      <c r="P288" s="225">
        <f>O288*H288</f>
        <v>0</v>
      </c>
      <c r="Q288" s="225">
        <v>0.0064850000000000003</v>
      </c>
      <c r="R288" s="225">
        <f>Q288*H288</f>
        <v>0.012970000000000001</v>
      </c>
      <c r="S288" s="225">
        <v>0</v>
      </c>
      <c r="T288" s="226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27" t="s">
        <v>168</v>
      </c>
      <c r="AT288" s="227" t="s">
        <v>164</v>
      </c>
      <c r="AU288" s="227" t="s">
        <v>89</v>
      </c>
      <c r="AY288" s="16" t="s">
        <v>162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6" t="s">
        <v>21</v>
      </c>
      <c r="BK288" s="228">
        <f>ROUND(I288*H288,2)</f>
        <v>0</v>
      </c>
      <c r="BL288" s="16" t="s">
        <v>168</v>
      </c>
      <c r="BM288" s="227" t="s">
        <v>531</v>
      </c>
    </row>
    <row r="289" s="2" customFormat="1" ht="37.8" customHeight="1">
      <c r="A289" s="37"/>
      <c r="B289" s="38"/>
      <c r="C289" s="215" t="s">
        <v>532</v>
      </c>
      <c r="D289" s="215" t="s">
        <v>164</v>
      </c>
      <c r="E289" s="216" t="s">
        <v>533</v>
      </c>
      <c r="F289" s="217" t="s">
        <v>534</v>
      </c>
      <c r="G289" s="218" t="s">
        <v>226</v>
      </c>
      <c r="H289" s="219">
        <v>616</v>
      </c>
      <c r="I289" s="220"/>
      <c r="J289" s="221">
        <f>ROUND(I289*H289,2)</f>
        <v>0</v>
      </c>
      <c r="K289" s="222"/>
      <c r="L289" s="43"/>
      <c r="M289" s="223" t="s">
        <v>1</v>
      </c>
      <c r="N289" s="224" t="s">
        <v>45</v>
      </c>
      <c r="O289" s="90"/>
      <c r="P289" s="225">
        <f>O289*H289</f>
        <v>0</v>
      </c>
      <c r="Q289" s="225">
        <v>0.0046899999999999997</v>
      </c>
      <c r="R289" s="225">
        <f>Q289*H289</f>
        <v>2.8890399999999996</v>
      </c>
      <c r="S289" s="225">
        <v>0</v>
      </c>
      <c r="T289" s="226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27" t="s">
        <v>168</v>
      </c>
      <c r="AT289" s="227" t="s">
        <v>164</v>
      </c>
      <c r="AU289" s="227" t="s">
        <v>89</v>
      </c>
      <c r="AY289" s="16" t="s">
        <v>162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6" t="s">
        <v>21</v>
      </c>
      <c r="BK289" s="228">
        <f>ROUND(I289*H289,2)</f>
        <v>0</v>
      </c>
      <c r="BL289" s="16" t="s">
        <v>168</v>
      </c>
      <c r="BM289" s="227" t="s">
        <v>535</v>
      </c>
    </row>
    <row r="290" s="2" customFormat="1">
      <c r="A290" s="37"/>
      <c r="B290" s="38"/>
      <c r="C290" s="39"/>
      <c r="D290" s="229" t="s">
        <v>170</v>
      </c>
      <c r="E290" s="39"/>
      <c r="F290" s="230" t="s">
        <v>536</v>
      </c>
      <c r="G290" s="39"/>
      <c r="H290" s="39"/>
      <c r="I290" s="231"/>
      <c r="J290" s="39"/>
      <c r="K290" s="39"/>
      <c r="L290" s="43"/>
      <c r="M290" s="232"/>
      <c r="N290" s="233"/>
      <c r="O290" s="90"/>
      <c r="P290" s="90"/>
      <c r="Q290" s="90"/>
      <c r="R290" s="90"/>
      <c r="S290" s="90"/>
      <c r="T290" s="91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6" t="s">
        <v>170</v>
      </c>
      <c r="AU290" s="16" t="s">
        <v>89</v>
      </c>
    </row>
    <row r="291" s="13" customFormat="1">
      <c r="A291" s="13"/>
      <c r="B291" s="234"/>
      <c r="C291" s="235"/>
      <c r="D291" s="229" t="s">
        <v>172</v>
      </c>
      <c r="E291" s="236" t="s">
        <v>1</v>
      </c>
      <c r="F291" s="237" t="s">
        <v>537</v>
      </c>
      <c r="G291" s="235"/>
      <c r="H291" s="238">
        <v>616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172</v>
      </c>
      <c r="AU291" s="244" t="s">
        <v>89</v>
      </c>
      <c r="AV291" s="13" t="s">
        <v>89</v>
      </c>
      <c r="AW291" s="13" t="s">
        <v>36</v>
      </c>
      <c r="AX291" s="13" t="s">
        <v>21</v>
      </c>
      <c r="AY291" s="244" t="s">
        <v>162</v>
      </c>
    </row>
    <row r="292" s="12" customFormat="1" ht="22.8" customHeight="1">
      <c r="A292" s="12"/>
      <c r="B292" s="199"/>
      <c r="C292" s="200"/>
      <c r="D292" s="201" t="s">
        <v>79</v>
      </c>
      <c r="E292" s="213" t="s">
        <v>189</v>
      </c>
      <c r="F292" s="213" t="s">
        <v>538</v>
      </c>
      <c r="G292" s="200"/>
      <c r="H292" s="200"/>
      <c r="I292" s="203"/>
      <c r="J292" s="214">
        <f>BK292</f>
        <v>0</v>
      </c>
      <c r="K292" s="200"/>
      <c r="L292" s="205"/>
      <c r="M292" s="206"/>
      <c r="N292" s="207"/>
      <c r="O292" s="207"/>
      <c r="P292" s="208">
        <f>SUM(P293:P310)</f>
        <v>0</v>
      </c>
      <c r="Q292" s="207"/>
      <c r="R292" s="208">
        <f>SUM(R293:R310)</f>
        <v>0.040669999999999998</v>
      </c>
      <c r="S292" s="207"/>
      <c r="T292" s="209">
        <f>SUM(T293:T310)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0" t="s">
        <v>21</v>
      </c>
      <c r="AT292" s="211" t="s">
        <v>79</v>
      </c>
      <c r="AU292" s="211" t="s">
        <v>21</v>
      </c>
      <c r="AY292" s="210" t="s">
        <v>162</v>
      </c>
      <c r="BK292" s="212">
        <f>SUM(BK293:BK310)</f>
        <v>0</v>
      </c>
    </row>
    <row r="293" s="2" customFormat="1" ht="24.15" customHeight="1">
      <c r="A293" s="37"/>
      <c r="B293" s="38"/>
      <c r="C293" s="215" t="s">
        <v>539</v>
      </c>
      <c r="D293" s="215" t="s">
        <v>164</v>
      </c>
      <c r="E293" s="216" t="s">
        <v>540</v>
      </c>
      <c r="F293" s="217" t="s">
        <v>541</v>
      </c>
      <c r="G293" s="218" t="s">
        <v>186</v>
      </c>
      <c r="H293" s="219">
        <v>155</v>
      </c>
      <c r="I293" s="220"/>
      <c r="J293" s="221">
        <f>ROUND(I293*H293,2)</f>
        <v>0</v>
      </c>
      <c r="K293" s="222"/>
      <c r="L293" s="43"/>
      <c r="M293" s="223" t="s">
        <v>1</v>
      </c>
      <c r="N293" s="224" t="s">
        <v>45</v>
      </c>
      <c r="O293" s="90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27" t="s">
        <v>168</v>
      </c>
      <c r="AT293" s="227" t="s">
        <v>164</v>
      </c>
      <c r="AU293" s="227" t="s">
        <v>89</v>
      </c>
      <c r="AY293" s="16" t="s">
        <v>162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16" t="s">
        <v>21</v>
      </c>
      <c r="BK293" s="228">
        <f>ROUND(I293*H293,2)</f>
        <v>0</v>
      </c>
      <c r="BL293" s="16" t="s">
        <v>168</v>
      </c>
      <c r="BM293" s="227" t="s">
        <v>542</v>
      </c>
    </row>
    <row r="294" s="13" customFormat="1">
      <c r="A294" s="13"/>
      <c r="B294" s="234"/>
      <c r="C294" s="235"/>
      <c r="D294" s="229" t="s">
        <v>172</v>
      </c>
      <c r="E294" s="236" t="s">
        <v>1</v>
      </c>
      <c r="F294" s="237" t="s">
        <v>543</v>
      </c>
      <c r="G294" s="235"/>
      <c r="H294" s="238">
        <v>155</v>
      </c>
      <c r="I294" s="239"/>
      <c r="J294" s="235"/>
      <c r="K294" s="235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172</v>
      </c>
      <c r="AU294" s="244" t="s">
        <v>89</v>
      </c>
      <c r="AV294" s="13" t="s">
        <v>89</v>
      </c>
      <c r="AW294" s="13" t="s">
        <v>36</v>
      </c>
      <c r="AX294" s="13" t="s">
        <v>21</v>
      </c>
      <c r="AY294" s="244" t="s">
        <v>162</v>
      </c>
    </row>
    <row r="295" s="2" customFormat="1" ht="21.75" customHeight="1">
      <c r="A295" s="37"/>
      <c r="B295" s="38"/>
      <c r="C295" s="215" t="s">
        <v>544</v>
      </c>
      <c r="D295" s="215" t="s">
        <v>164</v>
      </c>
      <c r="E295" s="216" t="s">
        <v>545</v>
      </c>
      <c r="F295" s="217" t="s">
        <v>546</v>
      </c>
      <c r="G295" s="218" t="s">
        <v>186</v>
      </c>
      <c r="H295" s="219">
        <v>1115.2000000000001</v>
      </c>
      <c r="I295" s="220"/>
      <c r="J295" s="221">
        <f>ROUND(I295*H295,2)</f>
        <v>0</v>
      </c>
      <c r="K295" s="222"/>
      <c r="L295" s="43"/>
      <c r="M295" s="223" t="s">
        <v>1</v>
      </c>
      <c r="N295" s="224" t="s">
        <v>45</v>
      </c>
      <c r="O295" s="90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27" t="s">
        <v>168</v>
      </c>
      <c r="AT295" s="227" t="s">
        <v>164</v>
      </c>
      <c r="AU295" s="227" t="s">
        <v>89</v>
      </c>
      <c r="AY295" s="16" t="s">
        <v>162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6" t="s">
        <v>21</v>
      </c>
      <c r="BK295" s="228">
        <f>ROUND(I295*H295,2)</f>
        <v>0</v>
      </c>
      <c r="BL295" s="16" t="s">
        <v>168</v>
      </c>
      <c r="BM295" s="227" t="s">
        <v>547</v>
      </c>
    </row>
    <row r="296" s="13" customFormat="1">
      <c r="A296" s="13"/>
      <c r="B296" s="234"/>
      <c r="C296" s="235"/>
      <c r="D296" s="229" t="s">
        <v>172</v>
      </c>
      <c r="E296" s="236" t="s">
        <v>1</v>
      </c>
      <c r="F296" s="237" t="s">
        <v>548</v>
      </c>
      <c r="G296" s="235"/>
      <c r="H296" s="238">
        <v>1115.2000000000001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172</v>
      </c>
      <c r="AU296" s="244" t="s">
        <v>89</v>
      </c>
      <c r="AV296" s="13" t="s">
        <v>89</v>
      </c>
      <c r="AW296" s="13" t="s">
        <v>36</v>
      </c>
      <c r="AX296" s="13" t="s">
        <v>21</v>
      </c>
      <c r="AY296" s="244" t="s">
        <v>162</v>
      </c>
    </row>
    <row r="297" s="2" customFormat="1" ht="33" customHeight="1">
      <c r="A297" s="37"/>
      <c r="B297" s="38"/>
      <c r="C297" s="215" t="s">
        <v>549</v>
      </c>
      <c r="D297" s="215" t="s">
        <v>164</v>
      </c>
      <c r="E297" s="216" t="s">
        <v>550</v>
      </c>
      <c r="F297" s="217" t="s">
        <v>551</v>
      </c>
      <c r="G297" s="218" t="s">
        <v>186</v>
      </c>
      <c r="H297" s="219">
        <v>557.60000000000002</v>
      </c>
      <c r="I297" s="220"/>
      <c r="J297" s="221">
        <f>ROUND(I297*H297,2)</f>
        <v>0</v>
      </c>
      <c r="K297" s="222"/>
      <c r="L297" s="43"/>
      <c r="M297" s="223" t="s">
        <v>1</v>
      </c>
      <c r="N297" s="224" t="s">
        <v>45</v>
      </c>
      <c r="O297" s="90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27" t="s">
        <v>168</v>
      </c>
      <c r="AT297" s="227" t="s">
        <v>164</v>
      </c>
      <c r="AU297" s="227" t="s">
        <v>89</v>
      </c>
      <c r="AY297" s="16" t="s">
        <v>162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16" t="s">
        <v>21</v>
      </c>
      <c r="BK297" s="228">
        <f>ROUND(I297*H297,2)</f>
        <v>0</v>
      </c>
      <c r="BL297" s="16" t="s">
        <v>168</v>
      </c>
      <c r="BM297" s="227" t="s">
        <v>552</v>
      </c>
    </row>
    <row r="298" s="13" customFormat="1">
      <c r="A298" s="13"/>
      <c r="B298" s="234"/>
      <c r="C298" s="235"/>
      <c r="D298" s="229" t="s">
        <v>172</v>
      </c>
      <c r="E298" s="236" t="s">
        <v>1</v>
      </c>
      <c r="F298" s="237" t="s">
        <v>553</v>
      </c>
      <c r="G298" s="235"/>
      <c r="H298" s="238">
        <v>557.60000000000002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172</v>
      </c>
      <c r="AU298" s="244" t="s">
        <v>89</v>
      </c>
      <c r="AV298" s="13" t="s">
        <v>89</v>
      </c>
      <c r="AW298" s="13" t="s">
        <v>36</v>
      </c>
      <c r="AX298" s="13" t="s">
        <v>21</v>
      </c>
      <c r="AY298" s="244" t="s">
        <v>162</v>
      </c>
    </row>
    <row r="299" s="2" customFormat="1" ht="24.15" customHeight="1">
      <c r="A299" s="37"/>
      <c r="B299" s="38"/>
      <c r="C299" s="215" t="s">
        <v>554</v>
      </c>
      <c r="D299" s="215" t="s">
        <v>164</v>
      </c>
      <c r="E299" s="216" t="s">
        <v>555</v>
      </c>
      <c r="F299" s="217" t="s">
        <v>556</v>
      </c>
      <c r="G299" s="218" t="s">
        <v>186</v>
      </c>
      <c r="H299" s="219">
        <v>549.60000000000002</v>
      </c>
      <c r="I299" s="220"/>
      <c r="J299" s="221">
        <f>ROUND(I299*H299,2)</f>
        <v>0</v>
      </c>
      <c r="K299" s="222"/>
      <c r="L299" s="43"/>
      <c r="M299" s="223" t="s">
        <v>1</v>
      </c>
      <c r="N299" s="224" t="s">
        <v>45</v>
      </c>
      <c r="O299" s="90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27" t="s">
        <v>168</v>
      </c>
      <c r="AT299" s="227" t="s">
        <v>164</v>
      </c>
      <c r="AU299" s="227" t="s">
        <v>89</v>
      </c>
      <c r="AY299" s="16" t="s">
        <v>162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16" t="s">
        <v>21</v>
      </c>
      <c r="BK299" s="228">
        <f>ROUND(I299*H299,2)</f>
        <v>0</v>
      </c>
      <c r="BL299" s="16" t="s">
        <v>168</v>
      </c>
      <c r="BM299" s="227" t="s">
        <v>557</v>
      </c>
    </row>
    <row r="300" s="13" customFormat="1">
      <c r="A300" s="13"/>
      <c r="B300" s="234"/>
      <c r="C300" s="235"/>
      <c r="D300" s="229" t="s">
        <v>172</v>
      </c>
      <c r="E300" s="236" t="s">
        <v>1</v>
      </c>
      <c r="F300" s="237" t="s">
        <v>558</v>
      </c>
      <c r="G300" s="235"/>
      <c r="H300" s="238">
        <v>549.60000000000002</v>
      </c>
      <c r="I300" s="239"/>
      <c r="J300" s="235"/>
      <c r="K300" s="235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172</v>
      </c>
      <c r="AU300" s="244" t="s">
        <v>89</v>
      </c>
      <c r="AV300" s="13" t="s">
        <v>89</v>
      </c>
      <c r="AW300" s="13" t="s">
        <v>36</v>
      </c>
      <c r="AX300" s="13" t="s">
        <v>21</v>
      </c>
      <c r="AY300" s="244" t="s">
        <v>162</v>
      </c>
    </row>
    <row r="301" s="2" customFormat="1" ht="24.15" customHeight="1">
      <c r="A301" s="37"/>
      <c r="B301" s="38"/>
      <c r="C301" s="215" t="s">
        <v>559</v>
      </c>
      <c r="D301" s="215" t="s">
        <v>164</v>
      </c>
      <c r="E301" s="216" t="s">
        <v>560</v>
      </c>
      <c r="F301" s="217" t="s">
        <v>561</v>
      </c>
      <c r="G301" s="218" t="s">
        <v>186</v>
      </c>
      <c r="H301" s="219">
        <v>99.400000000000006</v>
      </c>
      <c r="I301" s="220"/>
      <c r="J301" s="221">
        <f>ROUND(I301*H301,2)</f>
        <v>0</v>
      </c>
      <c r="K301" s="222"/>
      <c r="L301" s="43"/>
      <c r="M301" s="223" t="s">
        <v>1</v>
      </c>
      <c r="N301" s="224" t="s">
        <v>45</v>
      </c>
      <c r="O301" s="90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27" t="s">
        <v>168</v>
      </c>
      <c r="AT301" s="227" t="s">
        <v>164</v>
      </c>
      <c r="AU301" s="227" t="s">
        <v>89</v>
      </c>
      <c r="AY301" s="16" t="s">
        <v>162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6" t="s">
        <v>21</v>
      </c>
      <c r="BK301" s="228">
        <f>ROUND(I301*H301,2)</f>
        <v>0</v>
      </c>
      <c r="BL301" s="16" t="s">
        <v>168</v>
      </c>
      <c r="BM301" s="227" t="s">
        <v>562</v>
      </c>
    </row>
    <row r="302" s="2" customFormat="1">
      <c r="A302" s="37"/>
      <c r="B302" s="38"/>
      <c r="C302" s="39"/>
      <c r="D302" s="229" t="s">
        <v>170</v>
      </c>
      <c r="E302" s="39"/>
      <c r="F302" s="230" t="s">
        <v>563</v>
      </c>
      <c r="G302" s="39"/>
      <c r="H302" s="39"/>
      <c r="I302" s="231"/>
      <c r="J302" s="39"/>
      <c r="K302" s="39"/>
      <c r="L302" s="43"/>
      <c r="M302" s="232"/>
      <c r="N302" s="233"/>
      <c r="O302" s="90"/>
      <c r="P302" s="90"/>
      <c r="Q302" s="90"/>
      <c r="R302" s="90"/>
      <c r="S302" s="90"/>
      <c r="T302" s="91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6" t="s">
        <v>170</v>
      </c>
      <c r="AU302" s="16" t="s">
        <v>89</v>
      </c>
    </row>
    <row r="303" s="13" customFormat="1">
      <c r="A303" s="13"/>
      <c r="B303" s="234"/>
      <c r="C303" s="235"/>
      <c r="D303" s="229" t="s">
        <v>172</v>
      </c>
      <c r="E303" s="236" t="s">
        <v>1</v>
      </c>
      <c r="F303" s="237" t="s">
        <v>564</v>
      </c>
      <c r="G303" s="235"/>
      <c r="H303" s="238">
        <v>99.400000000000006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172</v>
      </c>
      <c r="AU303" s="244" t="s">
        <v>89</v>
      </c>
      <c r="AV303" s="13" t="s">
        <v>89</v>
      </c>
      <c r="AW303" s="13" t="s">
        <v>36</v>
      </c>
      <c r="AX303" s="13" t="s">
        <v>21</v>
      </c>
      <c r="AY303" s="244" t="s">
        <v>162</v>
      </c>
    </row>
    <row r="304" s="2" customFormat="1" ht="33" customHeight="1">
      <c r="A304" s="37"/>
      <c r="B304" s="38"/>
      <c r="C304" s="215" t="s">
        <v>565</v>
      </c>
      <c r="D304" s="215" t="s">
        <v>164</v>
      </c>
      <c r="E304" s="216" t="s">
        <v>566</v>
      </c>
      <c r="F304" s="217" t="s">
        <v>567</v>
      </c>
      <c r="G304" s="218" t="s">
        <v>167</v>
      </c>
      <c r="H304" s="219">
        <v>48.200000000000003</v>
      </c>
      <c r="I304" s="220"/>
      <c r="J304" s="221">
        <f>ROUND(I304*H304,2)</f>
        <v>0</v>
      </c>
      <c r="K304" s="222"/>
      <c r="L304" s="43"/>
      <c r="M304" s="223" t="s">
        <v>1</v>
      </c>
      <c r="N304" s="224" t="s">
        <v>45</v>
      </c>
      <c r="O304" s="90"/>
      <c r="P304" s="225">
        <f>O304*H304</f>
        <v>0</v>
      </c>
      <c r="Q304" s="225">
        <v>0.00060999999999999997</v>
      </c>
      <c r="R304" s="225">
        <f>Q304*H304</f>
        <v>0.029402000000000001</v>
      </c>
      <c r="S304" s="225">
        <v>0</v>
      </c>
      <c r="T304" s="226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27" t="s">
        <v>168</v>
      </c>
      <c r="AT304" s="227" t="s">
        <v>164</v>
      </c>
      <c r="AU304" s="227" t="s">
        <v>89</v>
      </c>
      <c r="AY304" s="16" t="s">
        <v>162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6" t="s">
        <v>21</v>
      </c>
      <c r="BK304" s="228">
        <f>ROUND(I304*H304,2)</f>
        <v>0</v>
      </c>
      <c r="BL304" s="16" t="s">
        <v>168</v>
      </c>
      <c r="BM304" s="227" t="s">
        <v>568</v>
      </c>
    </row>
    <row r="305" s="13" customFormat="1">
      <c r="A305" s="13"/>
      <c r="B305" s="234"/>
      <c r="C305" s="235"/>
      <c r="D305" s="229" t="s">
        <v>172</v>
      </c>
      <c r="E305" s="236" t="s">
        <v>1</v>
      </c>
      <c r="F305" s="237" t="s">
        <v>569</v>
      </c>
      <c r="G305" s="235"/>
      <c r="H305" s="238">
        <v>48.200000000000003</v>
      </c>
      <c r="I305" s="239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172</v>
      </c>
      <c r="AU305" s="244" t="s">
        <v>89</v>
      </c>
      <c r="AV305" s="13" t="s">
        <v>89</v>
      </c>
      <c r="AW305" s="13" t="s">
        <v>36</v>
      </c>
      <c r="AX305" s="13" t="s">
        <v>21</v>
      </c>
      <c r="AY305" s="244" t="s">
        <v>162</v>
      </c>
    </row>
    <row r="306" s="2" customFormat="1" ht="24.15" customHeight="1">
      <c r="A306" s="37"/>
      <c r="B306" s="38"/>
      <c r="C306" s="215" t="s">
        <v>570</v>
      </c>
      <c r="D306" s="215" t="s">
        <v>164</v>
      </c>
      <c r="E306" s="216" t="s">
        <v>571</v>
      </c>
      <c r="F306" s="217" t="s">
        <v>572</v>
      </c>
      <c r="G306" s="218" t="s">
        <v>167</v>
      </c>
      <c r="H306" s="219">
        <v>16</v>
      </c>
      <c r="I306" s="220"/>
      <c r="J306" s="221">
        <f>ROUND(I306*H306,2)</f>
        <v>0</v>
      </c>
      <c r="K306" s="222"/>
      <c r="L306" s="43"/>
      <c r="M306" s="223" t="s">
        <v>1</v>
      </c>
      <c r="N306" s="224" t="s">
        <v>45</v>
      </c>
      <c r="O306" s="90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27" t="s">
        <v>168</v>
      </c>
      <c r="AT306" s="227" t="s">
        <v>164</v>
      </c>
      <c r="AU306" s="227" t="s">
        <v>89</v>
      </c>
      <c r="AY306" s="16" t="s">
        <v>162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16" t="s">
        <v>21</v>
      </c>
      <c r="BK306" s="228">
        <f>ROUND(I306*H306,2)</f>
        <v>0</v>
      </c>
      <c r="BL306" s="16" t="s">
        <v>168</v>
      </c>
      <c r="BM306" s="227" t="s">
        <v>573</v>
      </c>
    </row>
    <row r="307" s="13" customFormat="1">
      <c r="A307" s="13"/>
      <c r="B307" s="234"/>
      <c r="C307" s="235"/>
      <c r="D307" s="229" t="s">
        <v>172</v>
      </c>
      <c r="E307" s="236" t="s">
        <v>1</v>
      </c>
      <c r="F307" s="237" t="s">
        <v>574</v>
      </c>
      <c r="G307" s="235"/>
      <c r="H307" s="238">
        <v>16</v>
      </c>
      <c r="I307" s="239"/>
      <c r="J307" s="235"/>
      <c r="K307" s="235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172</v>
      </c>
      <c r="AU307" s="244" t="s">
        <v>89</v>
      </c>
      <c r="AV307" s="13" t="s">
        <v>89</v>
      </c>
      <c r="AW307" s="13" t="s">
        <v>36</v>
      </c>
      <c r="AX307" s="13" t="s">
        <v>21</v>
      </c>
      <c r="AY307" s="244" t="s">
        <v>162</v>
      </c>
    </row>
    <row r="308" s="2" customFormat="1" ht="24.15" customHeight="1">
      <c r="A308" s="37"/>
      <c r="B308" s="38"/>
      <c r="C308" s="215" t="s">
        <v>575</v>
      </c>
      <c r="D308" s="215" t="s">
        <v>164</v>
      </c>
      <c r="E308" s="216" t="s">
        <v>576</v>
      </c>
      <c r="F308" s="217" t="s">
        <v>577</v>
      </c>
      <c r="G308" s="218" t="s">
        <v>167</v>
      </c>
      <c r="H308" s="219">
        <v>125.2</v>
      </c>
      <c r="I308" s="220"/>
      <c r="J308" s="221">
        <f>ROUND(I308*H308,2)</f>
        <v>0</v>
      </c>
      <c r="K308" s="222"/>
      <c r="L308" s="43"/>
      <c r="M308" s="223" t="s">
        <v>1</v>
      </c>
      <c r="N308" s="224" t="s">
        <v>45</v>
      </c>
      <c r="O308" s="90"/>
      <c r="P308" s="225">
        <f>O308*H308</f>
        <v>0</v>
      </c>
      <c r="Q308" s="225">
        <v>9.0000000000000006E-05</v>
      </c>
      <c r="R308" s="225">
        <f>Q308*H308</f>
        <v>0.011268</v>
      </c>
      <c r="S308" s="225">
        <v>0</v>
      </c>
      <c r="T308" s="226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27" t="s">
        <v>168</v>
      </c>
      <c r="AT308" s="227" t="s">
        <v>164</v>
      </c>
      <c r="AU308" s="227" t="s">
        <v>89</v>
      </c>
      <c r="AY308" s="16" t="s">
        <v>162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16" t="s">
        <v>21</v>
      </c>
      <c r="BK308" s="228">
        <f>ROUND(I308*H308,2)</f>
        <v>0</v>
      </c>
      <c r="BL308" s="16" t="s">
        <v>168</v>
      </c>
      <c r="BM308" s="227" t="s">
        <v>578</v>
      </c>
    </row>
    <row r="309" s="2" customFormat="1">
      <c r="A309" s="37"/>
      <c r="B309" s="38"/>
      <c r="C309" s="39"/>
      <c r="D309" s="229" t="s">
        <v>170</v>
      </c>
      <c r="E309" s="39"/>
      <c r="F309" s="230" t="s">
        <v>579</v>
      </c>
      <c r="G309" s="39"/>
      <c r="H309" s="39"/>
      <c r="I309" s="231"/>
      <c r="J309" s="39"/>
      <c r="K309" s="39"/>
      <c r="L309" s="43"/>
      <c r="M309" s="232"/>
      <c r="N309" s="233"/>
      <c r="O309" s="90"/>
      <c r="P309" s="90"/>
      <c r="Q309" s="90"/>
      <c r="R309" s="90"/>
      <c r="S309" s="90"/>
      <c r="T309" s="91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6" t="s">
        <v>170</v>
      </c>
      <c r="AU309" s="16" t="s">
        <v>89</v>
      </c>
    </row>
    <row r="310" s="13" customFormat="1">
      <c r="A310" s="13"/>
      <c r="B310" s="234"/>
      <c r="C310" s="235"/>
      <c r="D310" s="229" t="s">
        <v>172</v>
      </c>
      <c r="E310" s="236" t="s">
        <v>1</v>
      </c>
      <c r="F310" s="237" t="s">
        <v>580</v>
      </c>
      <c r="G310" s="235"/>
      <c r="H310" s="238">
        <v>125.2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172</v>
      </c>
      <c r="AU310" s="244" t="s">
        <v>89</v>
      </c>
      <c r="AV310" s="13" t="s">
        <v>89</v>
      </c>
      <c r="AW310" s="13" t="s">
        <v>36</v>
      </c>
      <c r="AX310" s="13" t="s">
        <v>21</v>
      </c>
      <c r="AY310" s="244" t="s">
        <v>162</v>
      </c>
    </row>
    <row r="311" s="12" customFormat="1" ht="25.92" customHeight="1">
      <c r="A311" s="12"/>
      <c r="B311" s="199"/>
      <c r="C311" s="200"/>
      <c r="D311" s="201" t="s">
        <v>79</v>
      </c>
      <c r="E311" s="202" t="s">
        <v>214</v>
      </c>
      <c r="F311" s="202" t="s">
        <v>581</v>
      </c>
      <c r="G311" s="200"/>
      <c r="H311" s="200"/>
      <c r="I311" s="203"/>
      <c r="J311" s="204">
        <f>BK311</f>
        <v>0</v>
      </c>
      <c r="K311" s="200"/>
      <c r="L311" s="205"/>
      <c r="M311" s="206"/>
      <c r="N311" s="207"/>
      <c r="O311" s="207"/>
      <c r="P311" s="208">
        <f>P312+SUM(P313:P422)</f>
        <v>0</v>
      </c>
      <c r="Q311" s="207"/>
      <c r="R311" s="208">
        <f>R312+SUM(R313:R422)</f>
        <v>333.15573717000001</v>
      </c>
      <c r="S311" s="207"/>
      <c r="T311" s="209">
        <f>T312+SUM(T313:T422)</f>
        <v>537.07336659999999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0" t="s">
        <v>21</v>
      </c>
      <c r="AT311" s="211" t="s">
        <v>79</v>
      </c>
      <c r="AU311" s="211" t="s">
        <v>80</v>
      </c>
      <c r="AY311" s="210" t="s">
        <v>162</v>
      </c>
      <c r="BK311" s="212">
        <f>BK312+SUM(BK313:BK422)</f>
        <v>0</v>
      </c>
    </row>
    <row r="312" s="2" customFormat="1" ht="24.15" customHeight="1">
      <c r="A312" s="37"/>
      <c r="B312" s="38"/>
      <c r="C312" s="215" t="s">
        <v>582</v>
      </c>
      <c r="D312" s="215" t="s">
        <v>164</v>
      </c>
      <c r="E312" s="216" t="s">
        <v>583</v>
      </c>
      <c r="F312" s="217" t="s">
        <v>584</v>
      </c>
      <c r="G312" s="218" t="s">
        <v>186</v>
      </c>
      <c r="H312" s="219">
        <v>113.84</v>
      </c>
      <c r="I312" s="220"/>
      <c r="J312" s="221">
        <f>ROUND(I312*H312,2)</f>
        <v>0</v>
      </c>
      <c r="K312" s="222"/>
      <c r="L312" s="43"/>
      <c r="M312" s="223" t="s">
        <v>1</v>
      </c>
      <c r="N312" s="224" t="s">
        <v>45</v>
      </c>
      <c r="O312" s="90"/>
      <c r="P312" s="225">
        <f>O312*H312</f>
        <v>0</v>
      </c>
      <c r="Q312" s="225">
        <v>8.0000000000000007E-05</v>
      </c>
      <c r="R312" s="225">
        <f>Q312*H312</f>
        <v>0.0091072000000000011</v>
      </c>
      <c r="S312" s="225">
        <v>0.23000000000000001</v>
      </c>
      <c r="T312" s="226">
        <f>S312*H312</f>
        <v>26.183200000000003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27" t="s">
        <v>168</v>
      </c>
      <c r="AT312" s="227" t="s">
        <v>164</v>
      </c>
      <c r="AU312" s="227" t="s">
        <v>21</v>
      </c>
      <c r="AY312" s="16" t="s">
        <v>162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16" t="s">
        <v>21</v>
      </c>
      <c r="BK312" s="228">
        <f>ROUND(I312*H312,2)</f>
        <v>0</v>
      </c>
      <c r="BL312" s="16" t="s">
        <v>168</v>
      </c>
      <c r="BM312" s="227" t="s">
        <v>585</v>
      </c>
    </row>
    <row r="313" s="2" customFormat="1">
      <c r="A313" s="37"/>
      <c r="B313" s="38"/>
      <c r="C313" s="39"/>
      <c r="D313" s="229" t="s">
        <v>170</v>
      </c>
      <c r="E313" s="39"/>
      <c r="F313" s="230" t="s">
        <v>586</v>
      </c>
      <c r="G313" s="39"/>
      <c r="H313" s="39"/>
      <c r="I313" s="231"/>
      <c r="J313" s="39"/>
      <c r="K313" s="39"/>
      <c r="L313" s="43"/>
      <c r="M313" s="232"/>
      <c r="N313" s="233"/>
      <c r="O313" s="90"/>
      <c r="P313" s="90"/>
      <c r="Q313" s="90"/>
      <c r="R313" s="90"/>
      <c r="S313" s="90"/>
      <c r="T313" s="91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170</v>
      </c>
      <c r="AU313" s="16" t="s">
        <v>21</v>
      </c>
    </row>
    <row r="314" s="13" customFormat="1">
      <c r="A314" s="13"/>
      <c r="B314" s="234"/>
      <c r="C314" s="235"/>
      <c r="D314" s="229" t="s">
        <v>172</v>
      </c>
      <c r="E314" s="236" t="s">
        <v>117</v>
      </c>
      <c r="F314" s="237" t="s">
        <v>587</v>
      </c>
      <c r="G314" s="235"/>
      <c r="H314" s="238">
        <v>113.84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172</v>
      </c>
      <c r="AU314" s="244" t="s">
        <v>21</v>
      </c>
      <c r="AV314" s="13" t="s">
        <v>89</v>
      </c>
      <c r="AW314" s="13" t="s">
        <v>36</v>
      </c>
      <c r="AX314" s="13" t="s">
        <v>21</v>
      </c>
      <c r="AY314" s="244" t="s">
        <v>162</v>
      </c>
    </row>
    <row r="315" s="2" customFormat="1" ht="24.15" customHeight="1">
      <c r="A315" s="37"/>
      <c r="B315" s="38"/>
      <c r="C315" s="215" t="s">
        <v>588</v>
      </c>
      <c r="D315" s="215" t="s">
        <v>164</v>
      </c>
      <c r="E315" s="216" t="s">
        <v>589</v>
      </c>
      <c r="F315" s="217" t="s">
        <v>590</v>
      </c>
      <c r="G315" s="218" t="s">
        <v>186</v>
      </c>
      <c r="H315" s="219">
        <v>532.79999999999995</v>
      </c>
      <c r="I315" s="220"/>
      <c r="J315" s="221">
        <f>ROUND(I315*H315,2)</f>
        <v>0</v>
      </c>
      <c r="K315" s="222"/>
      <c r="L315" s="43"/>
      <c r="M315" s="223" t="s">
        <v>1</v>
      </c>
      <c r="N315" s="224" t="s">
        <v>45</v>
      </c>
      <c r="O315" s="90"/>
      <c r="P315" s="225">
        <f>O315*H315</f>
        <v>0</v>
      </c>
      <c r="Q315" s="225">
        <v>3.0000000000000001E-05</v>
      </c>
      <c r="R315" s="225">
        <f>Q315*H315</f>
        <v>0.015983999999999998</v>
      </c>
      <c r="S315" s="225">
        <v>0.23000000000000001</v>
      </c>
      <c r="T315" s="226">
        <f>S315*H315</f>
        <v>122.544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27" t="s">
        <v>168</v>
      </c>
      <c r="AT315" s="227" t="s">
        <v>164</v>
      </c>
      <c r="AU315" s="227" t="s">
        <v>21</v>
      </c>
      <c r="AY315" s="16" t="s">
        <v>162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16" t="s">
        <v>21</v>
      </c>
      <c r="BK315" s="228">
        <f>ROUND(I315*H315,2)</f>
        <v>0</v>
      </c>
      <c r="BL315" s="16" t="s">
        <v>168</v>
      </c>
      <c r="BM315" s="227" t="s">
        <v>591</v>
      </c>
    </row>
    <row r="316" s="13" customFormat="1">
      <c r="A316" s="13"/>
      <c r="B316" s="234"/>
      <c r="C316" s="235"/>
      <c r="D316" s="229" t="s">
        <v>172</v>
      </c>
      <c r="E316" s="236" t="s">
        <v>120</v>
      </c>
      <c r="F316" s="237" t="s">
        <v>122</v>
      </c>
      <c r="G316" s="235"/>
      <c r="H316" s="238">
        <v>532.79999999999995</v>
      </c>
      <c r="I316" s="239"/>
      <c r="J316" s="235"/>
      <c r="K316" s="235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172</v>
      </c>
      <c r="AU316" s="244" t="s">
        <v>21</v>
      </c>
      <c r="AV316" s="13" t="s">
        <v>89</v>
      </c>
      <c r="AW316" s="13" t="s">
        <v>36</v>
      </c>
      <c r="AX316" s="13" t="s">
        <v>21</v>
      </c>
      <c r="AY316" s="244" t="s">
        <v>162</v>
      </c>
    </row>
    <row r="317" s="2" customFormat="1" ht="16.5" customHeight="1">
      <c r="A317" s="37"/>
      <c r="B317" s="38"/>
      <c r="C317" s="215" t="s">
        <v>592</v>
      </c>
      <c r="D317" s="215" t="s">
        <v>164</v>
      </c>
      <c r="E317" s="216" t="s">
        <v>593</v>
      </c>
      <c r="F317" s="217" t="s">
        <v>594</v>
      </c>
      <c r="G317" s="218" t="s">
        <v>167</v>
      </c>
      <c r="H317" s="219">
        <v>31</v>
      </c>
      <c r="I317" s="220"/>
      <c r="J317" s="221">
        <f>ROUND(I317*H317,2)</f>
        <v>0</v>
      </c>
      <c r="K317" s="222"/>
      <c r="L317" s="43"/>
      <c r="M317" s="223" t="s">
        <v>1</v>
      </c>
      <c r="N317" s="224" t="s">
        <v>45</v>
      </c>
      <c r="O317" s="90"/>
      <c r="P317" s="225">
        <f>O317*H317</f>
        <v>0</v>
      </c>
      <c r="Q317" s="225">
        <v>0</v>
      </c>
      <c r="R317" s="225">
        <f>Q317*H317</f>
        <v>0</v>
      </c>
      <c r="S317" s="225">
        <v>0.28999999999999998</v>
      </c>
      <c r="T317" s="226">
        <f>S317*H317</f>
        <v>8.9900000000000002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27" t="s">
        <v>168</v>
      </c>
      <c r="AT317" s="227" t="s">
        <v>164</v>
      </c>
      <c r="AU317" s="227" t="s">
        <v>21</v>
      </c>
      <c r="AY317" s="16" t="s">
        <v>162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16" t="s">
        <v>21</v>
      </c>
      <c r="BK317" s="228">
        <f>ROUND(I317*H317,2)</f>
        <v>0</v>
      </c>
      <c r="BL317" s="16" t="s">
        <v>168</v>
      </c>
      <c r="BM317" s="227" t="s">
        <v>595</v>
      </c>
    </row>
    <row r="318" s="2" customFormat="1">
      <c r="A318" s="37"/>
      <c r="B318" s="38"/>
      <c r="C318" s="39"/>
      <c r="D318" s="229" t="s">
        <v>170</v>
      </c>
      <c r="E318" s="39"/>
      <c r="F318" s="230" t="s">
        <v>596</v>
      </c>
      <c r="G318" s="39"/>
      <c r="H318" s="39"/>
      <c r="I318" s="231"/>
      <c r="J318" s="39"/>
      <c r="K318" s="39"/>
      <c r="L318" s="43"/>
      <c r="M318" s="232"/>
      <c r="N318" s="233"/>
      <c r="O318" s="90"/>
      <c r="P318" s="90"/>
      <c r="Q318" s="90"/>
      <c r="R318" s="90"/>
      <c r="S318" s="90"/>
      <c r="T318" s="91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6" t="s">
        <v>170</v>
      </c>
      <c r="AU318" s="16" t="s">
        <v>21</v>
      </c>
    </row>
    <row r="319" s="13" customFormat="1">
      <c r="A319" s="13"/>
      <c r="B319" s="234"/>
      <c r="C319" s="235"/>
      <c r="D319" s="229" t="s">
        <v>172</v>
      </c>
      <c r="E319" s="236" t="s">
        <v>123</v>
      </c>
      <c r="F319" s="237" t="s">
        <v>597</v>
      </c>
      <c r="G319" s="235"/>
      <c r="H319" s="238">
        <v>31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172</v>
      </c>
      <c r="AU319" s="244" t="s">
        <v>21</v>
      </c>
      <c r="AV319" s="13" t="s">
        <v>89</v>
      </c>
      <c r="AW319" s="13" t="s">
        <v>36</v>
      </c>
      <c r="AX319" s="13" t="s">
        <v>21</v>
      </c>
      <c r="AY319" s="244" t="s">
        <v>162</v>
      </c>
    </row>
    <row r="320" s="2" customFormat="1" ht="16.5" customHeight="1">
      <c r="A320" s="37"/>
      <c r="B320" s="38"/>
      <c r="C320" s="215" t="s">
        <v>598</v>
      </c>
      <c r="D320" s="215" t="s">
        <v>164</v>
      </c>
      <c r="E320" s="216" t="s">
        <v>599</v>
      </c>
      <c r="F320" s="217" t="s">
        <v>600</v>
      </c>
      <c r="G320" s="218" t="s">
        <v>167</v>
      </c>
      <c r="H320" s="219">
        <v>31</v>
      </c>
      <c r="I320" s="220"/>
      <c r="J320" s="221">
        <f>ROUND(I320*H320,2)</f>
        <v>0</v>
      </c>
      <c r="K320" s="222"/>
      <c r="L320" s="43"/>
      <c r="M320" s="223" t="s">
        <v>1</v>
      </c>
      <c r="N320" s="224" t="s">
        <v>45</v>
      </c>
      <c r="O320" s="90"/>
      <c r="P320" s="225">
        <f>O320*H320</f>
        <v>0</v>
      </c>
      <c r="Q320" s="225">
        <v>0</v>
      </c>
      <c r="R320" s="225">
        <f>Q320*H320</f>
        <v>0</v>
      </c>
      <c r="S320" s="225">
        <v>0.11500000000000001</v>
      </c>
      <c r="T320" s="226">
        <f>S320*H320</f>
        <v>3.5649999999999999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27" t="s">
        <v>168</v>
      </c>
      <c r="AT320" s="227" t="s">
        <v>164</v>
      </c>
      <c r="AU320" s="227" t="s">
        <v>21</v>
      </c>
      <c r="AY320" s="16" t="s">
        <v>162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16" t="s">
        <v>21</v>
      </c>
      <c r="BK320" s="228">
        <f>ROUND(I320*H320,2)</f>
        <v>0</v>
      </c>
      <c r="BL320" s="16" t="s">
        <v>168</v>
      </c>
      <c r="BM320" s="227" t="s">
        <v>601</v>
      </c>
    </row>
    <row r="321" s="2" customFormat="1">
      <c r="A321" s="37"/>
      <c r="B321" s="38"/>
      <c r="C321" s="39"/>
      <c r="D321" s="229" t="s">
        <v>170</v>
      </c>
      <c r="E321" s="39"/>
      <c r="F321" s="230" t="s">
        <v>602</v>
      </c>
      <c r="G321" s="39"/>
      <c r="H321" s="39"/>
      <c r="I321" s="231"/>
      <c r="J321" s="39"/>
      <c r="K321" s="39"/>
      <c r="L321" s="43"/>
      <c r="M321" s="232"/>
      <c r="N321" s="233"/>
      <c r="O321" s="90"/>
      <c r="P321" s="90"/>
      <c r="Q321" s="90"/>
      <c r="R321" s="90"/>
      <c r="S321" s="90"/>
      <c r="T321" s="91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6" t="s">
        <v>170</v>
      </c>
      <c r="AU321" s="16" t="s">
        <v>21</v>
      </c>
    </row>
    <row r="322" s="13" customFormat="1">
      <c r="A322" s="13"/>
      <c r="B322" s="234"/>
      <c r="C322" s="235"/>
      <c r="D322" s="229" t="s">
        <v>172</v>
      </c>
      <c r="E322" s="236" t="s">
        <v>126</v>
      </c>
      <c r="F322" s="237" t="s">
        <v>125</v>
      </c>
      <c r="G322" s="235"/>
      <c r="H322" s="238">
        <v>31</v>
      </c>
      <c r="I322" s="239"/>
      <c r="J322" s="235"/>
      <c r="K322" s="235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172</v>
      </c>
      <c r="AU322" s="244" t="s">
        <v>21</v>
      </c>
      <c r="AV322" s="13" t="s">
        <v>89</v>
      </c>
      <c r="AW322" s="13" t="s">
        <v>36</v>
      </c>
      <c r="AX322" s="13" t="s">
        <v>21</v>
      </c>
      <c r="AY322" s="244" t="s">
        <v>162</v>
      </c>
    </row>
    <row r="323" s="2" customFormat="1" ht="37.8" customHeight="1">
      <c r="A323" s="37"/>
      <c r="B323" s="38"/>
      <c r="C323" s="215" t="s">
        <v>603</v>
      </c>
      <c r="D323" s="215" t="s">
        <v>164</v>
      </c>
      <c r="E323" s="216" t="s">
        <v>604</v>
      </c>
      <c r="F323" s="217" t="s">
        <v>605</v>
      </c>
      <c r="G323" s="218" t="s">
        <v>186</v>
      </c>
      <c r="H323" s="219">
        <v>26</v>
      </c>
      <c r="I323" s="220"/>
      <c r="J323" s="221">
        <f>ROUND(I323*H323,2)</f>
        <v>0</v>
      </c>
      <c r="K323" s="222"/>
      <c r="L323" s="43"/>
      <c r="M323" s="223" t="s">
        <v>1</v>
      </c>
      <c r="N323" s="224" t="s">
        <v>45</v>
      </c>
      <c r="O323" s="90"/>
      <c r="P323" s="225">
        <f>O323*H323</f>
        <v>0</v>
      </c>
      <c r="Q323" s="225">
        <v>0.69501000000000002</v>
      </c>
      <c r="R323" s="225">
        <f>Q323*H323</f>
        <v>18.070260000000001</v>
      </c>
      <c r="S323" s="225">
        <v>0</v>
      </c>
      <c r="T323" s="226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27" t="s">
        <v>168</v>
      </c>
      <c r="AT323" s="227" t="s">
        <v>164</v>
      </c>
      <c r="AU323" s="227" t="s">
        <v>21</v>
      </c>
      <c r="AY323" s="16" t="s">
        <v>162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6" t="s">
        <v>21</v>
      </c>
      <c r="BK323" s="228">
        <f>ROUND(I323*H323,2)</f>
        <v>0</v>
      </c>
      <c r="BL323" s="16" t="s">
        <v>168</v>
      </c>
      <c r="BM323" s="227" t="s">
        <v>606</v>
      </c>
    </row>
    <row r="324" s="13" customFormat="1">
      <c r="A324" s="13"/>
      <c r="B324" s="234"/>
      <c r="C324" s="235"/>
      <c r="D324" s="229" t="s">
        <v>172</v>
      </c>
      <c r="E324" s="236" t="s">
        <v>1</v>
      </c>
      <c r="F324" s="237" t="s">
        <v>607</v>
      </c>
      <c r="G324" s="235"/>
      <c r="H324" s="238">
        <v>26</v>
      </c>
      <c r="I324" s="239"/>
      <c r="J324" s="235"/>
      <c r="K324" s="235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172</v>
      </c>
      <c r="AU324" s="244" t="s">
        <v>21</v>
      </c>
      <c r="AV324" s="13" t="s">
        <v>89</v>
      </c>
      <c r="AW324" s="13" t="s">
        <v>36</v>
      </c>
      <c r="AX324" s="13" t="s">
        <v>21</v>
      </c>
      <c r="AY324" s="244" t="s">
        <v>162</v>
      </c>
    </row>
    <row r="325" s="2" customFormat="1" ht="24.15" customHeight="1">
      <c r="A325" s="37"/>
      <c r="B325" s="38"/>
      <c r="C325" s="215" t="s">
        <v>608</v>
      </c>
      <c r="D325" s="215" t="s">
        <v>164</v>
      </c>
      <c r="E325" s="216" t="s">
        <v>609</v>
      </c>
      <c r="F325" s="217" t="s">
        <v>610</v>
      </c>
      <c r="G325" s="218" t="s">
        <v>192</v>
      </c>
      <c r="H325" s="219">
        <v>3</v>
      </c>
      <c r="I325" s="220"/>
      <c r="J325" s="221">
        <f>ROUND(I325*H325,2)</f>
        <v>0</v>
      </c>
      <c r="K325" s="222"/>
      <c r="L325" s="43"/>
      <c r="M325" s="223" t="s">
        <v>1</v>
      </c>
      <c r="N325" s="224" t="s">
        <v>45</v>
      </c>
      <c r="O325" s="90"/>
      <c r="P325" s="225">
        <f>O325*H325</f>
        <v>0</v>
      </c>
      <c r="Q325" s="225">
        <v>2.8832599999999999</v>
      </c>
      <c r="R325" s="225">
        <f>Q325*H325</f>
        <v>8.6497799999999998</v>
      </c>
      <c r="S325" s="225">
        <v>0</v>
      </c>
      <c r="T325" s="226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27" t="s">
        <v>168</v>
      </c>
      <c r="AT325" s="227" t="s">
        <v>164</v>
      </c>
      <c r="AU325" s="227" t="s">
        <v>21</v>
      </c>
      <c r="AY325" s="16" t="s">
        <v>162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16" t="s">
        <v>21</v>
      </c>
      <c r="BK325" s="228">
        <f>ROUND(I325*H325,2)</f>
        <v>0</v>
      </c>
      <c r="BL325" s="16" t="s">
        <v>168</v>
      </c>
      <c r="BM325" s="227" t="s">
        <v>611</v>
      </c>
    </row>
    <row r="326" s="2" customFormat="1">
      <c r="A326" s="37"/>
      <c r="B326" s="38"/>
      <c r="C326" s="39"/>
      <c r="D326" s="229" t="s">
        <v>170</v>
      </c>
      <c r="E326" s="39"/>
      <c r="F326" s="230" t="s">
        <v>612</v>
      </c>
      <c r="G326" s="39"/>
      <c r="H326" s="39"/>
      <c r="I326" s="231"/>
      <c r="J326" s="39"/>
      <c r="K326" s="39"/>
      <c r="L326" s="43"/>
      <c r="M326" s="232"/>
      <c r="N326" s="233"/>
      <c r="O326" s="90"/>
      <c r="P326" s="90"/>
      <c r="Q326" s="90"/>
      <c r="R326" s="90"/>
      <c r="S326" s="90"/>
      <c r="T326" s="91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16" t="s">
        <v>170</v>
      </c>
      <c r="AU326" s="16" t="s">
        <v>21</v>
      </c>
    </row>
    <row r="327" s="13" customFormat="1">
      <c r="A327" s="13"/>
      <c r="B327" s="234"/>
      <c r="C327" s="235"/>
      <c r="D327" s="229" t="s">
        <v>172</v>
      </c>
      <c r="E327" s="236" t="s">
        <v>1</v>
      </c>
      <c r="F327" s="237" t="s">
        <v>179</v>
      </c>
      <c r="G327" s="235"/>
      <c r="H327" s="238">
        <v>3</v>
      </c>
      <c r="I327" s="239"/>
      <c r="J327" s="235"/>
      <c r="K327" s="235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172</v>
      </c>
      <c r="AU327" s="244" t="s">
        <v>21</v>
      </c>
      <c r="AV327" s="13" t="s">
        <v>89</v>
      </c>
      <c r="AW327" s="13" t="s">
        <v>36</v>
      </c>
      <c r="AX327" s="13" t="s">
        <v>21</v>
      </c>
      <c r="AY327" s="244" t="s">
        <v>162</v>
      </c>
    </row>
    <row r="328" s="2" customFormat="1" ht="16.5" customHeight="1">
      <c r="A328" s="37"/>
      <c r="B328" s="38"/>
      <c r="C328" s="215" t="s">
        <v>613</v>
      </c>
      <c r="D328" s="215" t="s">
        <v>164</v>
      </c>
      <c r="E328" s="216" t="s">
        <v>614</v>
      </c>
      <c r="F328" s="217" t="s">
        <v>615</v>
      </c>
      <c r="G328" s="218" t="s">
        <v>226</v>
      </c>
      <c r="H328" s="219">
        <v>57.777999999999999</v>
      </c>
      <c r="I328" s="220"/>
      <c r="J328" s="221">
        <f>ROUND(I328*H328,2)</f>
        <v>0</v>
      </c>
      <c r="K328" s="222"/>
      <c r="L328" s="43"/>
      <c r="M328" s="223" t="s">
        <v>1</v>
      </c>
      <c r="N328" s="224" t="s">
        <v>45</v>
      </c>
      <c r="O328" s="90"/>
      <c r="P328" s="225">
        <f>O328*H328</f>
        <v>0</v>
      </c>
      <c r="Q328" s="225">
        <v>0.0124</v>
      </c>
      <c r="R328" s="225">
        <f>Q328*H328</f>
        <v>0.71644719999999995</v>
      </c>
      <c r="S328" s="225">
        <v>0</v>
      </c>
      <c r="T328" s="226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27" t="s">
        <v>168</v>
      </c>
      <c r="AT328" s="227" t="s">
        <v>164</v>
      </c>
      <c r="AU328" s="227" t="s">
        <v>21</v>
      </c>
      <c r="AY328" s="16" t="s">
        <v>162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6" t="s">
        <v>21</v>
      </c>
      <c r="BK328" s="228">
        <f>ROUND(I328*H328,2)</f>
        <v>0</v>
      </c>
      <c r="BL328" s="16" t="s">
        <v>168</v>
      </c>
      <c r="BM328" s="227" t="s">
        <v>616</v>
      </c>
    </row>
    <row r="329" s="13" customFormat="1">
      <c r="A329" s="13"/>
      <c r="B329" s="234"/>
      <c r="C329" s="235"/>
      <c r="D329" s="229" t="s">
        <v>172</v>
      </c>
      <c r="E329" s="236" t="s">
        <v>1</v>
      </c>
      <c r="F329" s="237" t="s">
        <v>617</v>
      </c>
      <c r="G329" s="235"/>
      <c r="H329" s="238">
        <v>57.777999999999999</v>
      </c>
      <c r="I329" s="239"/>
      <c r="J329" s="235"/>
      <c r="K329" s="235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172</v>
      </c>
      <c r="AU329" s="244" t="s">
        <v>21</v>
      </c>
      <c r="AV329" s="13" t="s">
        <v>89</v>
      </c>
      <c r="AW329" s="13" t="s">
        <v>36</v>
      </c>
      <c r="AX329" s="13" t="s">
        <v>21</v>
      </c>
      <c r="AY329" s="244" t="s">
        <v>162</v>
      </c>
    </row>
    <row r="330" s="2" customFormat="1" ht="24.15" customHeight="1">
      <c r="A330" s="37"/>
      <c r="B330" s="38"/>
      <c r="C330" s="215" t="s">
        <v>618</v>
      </c>
      <c r="D330" s="215" t="s">
        <v>164</v>
      </c>
      <c r="E330" s="216" t="s">
        <v>619</v>
      </c>
      <c r="F330" s="217" t="s">
        <v>620</v>
      </c>
      <c r="G330" s="218" t="s">
        <v>226</v>
      </c>
      <c r="H330" s="219">
        <v>7</v>
      </c>
      <c r="I330" s="220"/>
      <c r="J330" s="221">
        <f>ROUND(I330*H330,2)</f>
        <v>0</v>
      </c>
      <c r="K330" s="222"/>
      <c r="L330" s="43"/>
      <c r="M330" s="223" t="s">
        <v>1</v>
      </c>
      <c r="N330" s="224" t="s">
        <v>45</v>
      </c>
      <c r="O330" s="90"/>
      <c r="P330" s="225">
        <f>O330*H330</f>
        <v>0</v>
      </c>
      <c r="Q330" s="225">
        <v>0.17488999999999999</v>
      </c>
      <c r="R330" s="225">
        <f>Q330*H330</f>
        <v>1.2242299999999999</v>
      </c>
      <c r="S330" s="225">
        <v>0</v>
      </c>
      <c r="T330" s="226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27" t="s">
        <v>168</v>
      </c>
      <c r="AT330" s="227" t="s">
        <v>164</v>
      </c>
      <c r="AU330" s="227" t="s">
        <v>21</v>
      </c>
      <c r="AY330" s="16" t="s">
        <v>162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16" t="s">
        <v>21</v>
      </c>
      <c r="BK330" s="228">
        <f>ROUND(I330*H330,2)</f>
        <v>0</v>
      </c>
      <c r="BL330" s="16" t="s">
        <v>168</v>
      </c>
      <c r="BM330" s="227" t="s">
        <v>621</v>
      </c>
    </row>
    <row r="331" s="13" customFormat="1">
      <c r="A331" s="13"/>
      <c r="B331" s="234"/>
      <c r="C331" s="235"/>
      <c r="D331" s="229" t="s">
        <v>172</v>
      </c>
      <c r="E331" s="236" t="s">
        <v>1</v>
      </c>
      <c r="F331" s="237" t="s">
        <v>622</v>
      </c>
      <c r="G331" s="235"/>
      <c r="H331" s="238">
        <v>7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172</v>
      </c>
      <c r="AU331" s="244" t="s">
        <v>21</v>
      </c>
      <c r="AV331" s="13" t="s">
        <v>89</v>
      </c>
      <c r="AW331" s="13" t="s">
        <v>36</v>
      </c>
      <c r="AX331" s="13" t="s">
        <v>21</v>
      </c>
      <c r="AY331" s="244" t="s">
        <v>162</v>
      </c>
    </row>
    <row r="332" s="2" customFormat="1" ht="16.5" customHeight="1">
      <c r="A332" s="37"/>
      <c r="B332" s="38"/>
      <c r="C332" s="245" t="s">
        <v>623</v>
      </c>
      <c r="D332" s="245" t="s">
        <v>234</v>
      </c>
      <c r="E332" s="246" t="s">
        <v>624</v>
      </c>
      <c r="F332" s="247" t="s">
        <v>625</v>
      </c>
      <c r="G332" s="248" t="s">
        <v>226</v>
      </c>
      <c r="H332" s="249">
        <v>7</v>
      </c>
      <c r="I332" s="250"/>
      <c r="J332" s="251">
        <f>ROUND(I332*H332,2)</f>
        <v>0</v>
      </c>
      <c r="K332" s="252"/>
      <c r="L332" s="253"/>
      <c r="M332" s="254" t="s">
        <v>1</v>
      </c>
      <c r="N332" s="255" t="s">
        <v>45</v>
      </c>
      <c r="O332" s="90"/>
      <c r="P332" s="225">
        <f>O332*H332</f>
        <v>0</v>
      </c>
      <c r="Q332" s="225">
        <v>0.0027000000000000001</v>
      </c>
      <c r="R332" s="225">
        <f>Q332*H332</f>
        <v>0.0189</v>
      </c>
      <c r="S332" s="225">
        <v>0</v>
      </c>
      <c r="T332" s="226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27" t="s">
        <v>208</v>
      </c>
      <c r="AT332" s="227" t="s">
        <v>234</v>
      </c>
      <c r="AU332" s="227" t="s">
        <v>21</v>
      </c>
      <c r="AY332" s="16" t="s">
        <v>162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16" t="s">
        <v>21</v>
      </c>
      <c r="BK332" s="228">
        <f>ROUND(I332*H332,2)</f>
        <v>0</v>
      </c>
      <c r="BL332" s="16" t="s">
        <v>168</v>
      </c>
      <c r="BM332" s="227" t="s">
        <v>626</v>
      </c>
    </row>
    <row r="333" s="2" customFormat="1" ht="24.15" customHeight="1">
      <c r="A333" s="37"/>
      <c r="B333" s="38"/>
      <c r="C333" s="215" t="s">
        <v>627</v>
      </c>
      <c r="D333" s="215" t="s">
        <v>164</v>
      </c>
      <c r="E333" s="216" t="s">
        <v>628</v>
      </c>
      <c r="F333" s="217" t="s">
        <v>629</v>
      </c>
      <c r="G333" s="218" t="s">
        <v>167</v>
      </c>
      <c r="H333" s="219">
        <v>11</v>
      </c>
      <c r="I333" s="220"/>
      <c r="J333" s="221">
        <f>ROUND(I333*H333,2)</f>
        <v>0</v>
      </c>
      <c r="K333" s="222"/>
      <c r="L333" s="43"/>
      <c r="M333" s="223" t="s">
        <v>1</v>
      </c>
      <c r="N333" s="224" t="s">
        <v>45</v>
      </c>
      <c r="O333" s="90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27" t="s">
        <v>168</v>
      </c>
      <c r="AT333" s="227" t="s">
        <v>164</v>
      </c>
      <c r="AU333" s="227" t="s">
        <v>21</v>
      </c>
      <c r="AY333" s="16" t="s">
        <v>162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16" t="s">
        <v>21</v>
      </c>
      <c r="BK333" s="228">
        <f>ROUND(I333*H333,2)</f>
        <v>0</v>
      </c>
      <c r="BL333" s="16" t="s">
        <v>168</v>
      </c>
      <c r="BM333" s="227" t="s">
        <v>630</v>
      </c>
    </row>
    <row r="334" s="13" customFormat="1">
      <c r="A334" s="13"/>
      <c r="B334" s="234"/>
      <c r="C334" s="235"/>
      <c r="D334" s="229" t="s">
        <v>172</v>
      </c>
      <c r="E334" s="236" t="s">
        <v>1</v>
      </c>
      <c r="F334" s="237" t="s">
        <v>223</v>
      </c>
      <c r="G334" s="235"/>
      <c r="H334" s="238">
        <v>11</v>
      </c>
      <c r="I334" s="239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172</v>
      </c>
      <c r="AU334" s="244" t="s">
        <v>21</v>
      </c>
      <c r="AV334" s="13" t="s">
        <v>89</v>
      </c>
      <c r="AW334" s="13" t="s">
        <v>36</v>
      </c>
      <c r="AX334" s="13" t="s">
        <v>21</v>
      </c>
      <c r="AY334" s="244" t="s">
        <v>162</v>
      </c>
    </row>
    <row r="335" s="2" customFormat="1" ht="21.75" customHeight="1">
      <c r="A335" s="37"/>
      <c r="B335" s="38"/>
      <c r="C335" s="245" t="s">
        <v>631</v>
      </c>
      <c r="D335" s="245" t="s">
        <v>234</v>
      </c>
      <c r="E335" s="246" t="s">
        <v>632</v>
      </c>
      <c r="F335" s="247" t="s">
        <v>633</v>
      </c>
      <c r="G335" s="248" t="s">
        <v>167</v>
      </c>
      <c r="H335" s="249">
        <v>11</v>
      </c>
      <c r="I335" s="250"/>
      <c r="J335" s="251">
        <f>ROUND(I335*H335,2)</f>
        <v>0</v>
      </c>
      <c r="K335" s="252"/>
      <c r="L335" s="253"/>
      <c r="M335" s="254" t="s">
        <v>1</v>
      </c>
      <c r="N335" s="255" t="s">
        <v>45</v>
      </c>
      <c r="O335" s="90"/>
      <c r="P335" s="225">
        <f>O335*H335</f>
        <v>0</v>
      </c>
      <c r="Q335" s="225">
        <v>0.0015</v>
      </c>
      <c r="R335" s="225">
        <f>Q335*H335</f>
        <v>0.016500000000000001</v>
      </c>
      <c r="S335" s="225">
        <v>0</v>
      </c>
      <c r="T335" s="226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27" t="s">
        <v>208</v>
      </c>
      <c r="AT335" s="227" t="s">
        <v>234</v>
      </c>
      <c r="AU335" s="227" t="s">
        <v>21</v>
      </c>
      <c r="AY335" s="16" t="s">
        <v>162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16" t="s">
        <v>21</v>
      </c>
      <c r="BK335" s="228">
        <f>ROUND(I335*H335,2)</f>
        <v>0</v>
      </c>
      <c r="BL335" s="16" t="s">
        <v>168</v>
      </c>
      <c r="BM335" s="227" t="s">
        <v>634</v>
      </c>
    </row>
    <row r="336" s="13" customFormat="1">
      <c r="A336" s="13"/>
      <c r="B336" s="234"/>
      <c r="C336" s="235"/>
      <c r="D336" s="229" t="s">
        <v>172</v>
      </c>
      <c r="E336" s="236" t="s">
        <v>1</v>
      </c>
      <c r="F336" s="237" t="s">
        <v>223</v>
      </c>
      <c r="G336" s="235"/>
      <c r="H336" s="238">
        <v>11</v>
      </c>
      <c r="I336" s="239"/>
      <c r="J336" s="235"/>
      <c r="K336" s="235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172</v>
      </c>
      <c r="AU336" s="244" t="s">
        <v>21</v>
      </c>
      <c r="AV336" s="13" t="s">
        <v>89</v>
      </c>
      <c r="AW336" s="13" t="s">
        <v>36</v>
      </c>
      <c r="AX336" s="13" t="s">
        <v>21</v>
      </c>
      <c r="AY336" s="244" t="s">
        <v>162</v>
      </c>
    </row>
    <row r="337" s="2" customFormat="1" ht="33" customHeight="1">
      <c r="A337" s="37"/>
      <c r="B337" s="38"/>
      <c r="C337" s="215" t="s">
        <v>635</v>
      </c>
      <c r="D337" s="215" t="s">
        <v>164</v>
      </c>
      <c r="E337" s="216" t="s">
        <v>636</v>
      </c>
      <c r="F337" s="217" t="s">
        <v>637</v>
      </c>
      <c r="G337" s="218" t="s">
        <v>186</v>
      </c>
      <c r="H337" s="219">
        <v>339.42599999999999</v>
      </c>
      <c r="I337" s="220"/>
      <c r="J337" s="221">
        <f>ROUND(I337*H337,2)</f>
        <v>0</v>
      </c>
      <c r="K337" s="222"/>
      <c r="L337" s="43"/>
      <c r="M337" s="223" t="s">
        <v>1</v>
      </c>
      <c r="N337" s="224" t="s">
        <v>45</v>
      </c>
      <c r="O337" s="90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27" t="s">
        <v>168</v>
      </c>
      <c r="AT337" s="227" t="s">
        <v>164</v>
      </c>
      <c r="AU337" s="227" t="s">
        <v>21</v>
      </c>
      <c r="AY337" s="16" t="s">
        <v>162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16" t="s">
        <v>21</v>
      </c>
      <c r="BK337" s="228">
        <f>ROUND(I337*H337,2)</f>
        <v>0</v>
      </c>
      <c r="BL337" s="16" t="s">
        <v>168</v>
      </c>
      <c r="BM337" s="227" t="s">
        <v>638</v>
      </c>
    </row>
    <row r="338" s="2" customFormat="1">
      <c r="A338" s="37"/>
      <c r="B338" s="38"/>
      <c r="C338" s="39"/>
      <c r="D338" s="229" t="s">
        <v>170</v>
      </c>
      <c r="E338" s="39"/>
      <c r="F338" s="230" t="s">
        <v>639</v>
      </c>
      <c r="G338" s="39"/>
      <c r="H338" s="39"/>
      <c r="I338" s="231"/>
      <c r="J338" s="39"/>
      <c r="K338" s="39"/>
      <c r="L338" s="43"/>
      <c r="M338" s="232"/>
      <c r="N338" s="233"/>
      <c r="O338" s="90"/>
      <c r="P338" s="90"/>
      <c r="Q338" s="90"/>
      <c r="R338" s="90"/>
      <c r="S338" s="90"/>
      <c r="T338" s="91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16" t="s">
        <v>170</v>
      </c>
      <c r="AU338" s="16" t="s">
        <v>21</v>
      </c>
    </row>
    <row r="339" s="13" customFormat="1">
      <c r="A339" s="13"/>
      <c r="B339" s="234"/>
      <c r="C339" s="235"/>
      <c r="D339" s="229" t="s">
        <v>172</v>
      </c>
      <c r="E339" s="236" t="s">
        <v>1</v>
      </c>
      <c r="F339" s="237" t="s">
        <v>640</v>
      </c>
      <c r="G339" s="235"/>
      <c r="H339" s="238">
        <v>339.42599999999999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172</v>
      </c>
      <c r="AU339" s="244" t="s">
        <v>21</v>
      </c>
      <c r="AV339" s="13" t="s">
        <v>89</v>
      </c>
      <c r="AW339" s="13" t="s">
        <v>36</v>
      </c>
      <c r="AX339" s="13" t="s">
        <v>21</v>
      </c>
      <c r="AY339" s="244" t="s">
        <v>162</v>
      </c>
    </row>
    <row r="340" s="2" customFormat="1" ht="24.15" customHeight="1">
      <c r="A340" s="37"/>
      <c r="B340" s="38"/>
      <c r="C340" s="215" t="s">
        <v>641</v>
      </c>
      <c r="D340" s="215" t="s">
        <v>164</v>
      </c>
      <c r="E340" s="216" t="s">
        <v>642</v>
      </c>
      <c r="F340" s="217" t="s">
        <v>643</v>
      </c>
      <c r="G340" s="218" t="s">
        <v>192</v>
      </c>
      <c r="H340" s="219">
        <v>17.495999999999999</v>
      </c>
      <c r="I340" s="220"/>
      <c r="J340" s="221">
        <f>ROUND(I340*H340,2)</f>
        <v>0</v>
      </c>
      <c r="K340" s="222"/>
      <c r="L340" s="43"/>
      <c r="M340" s="223" t="s">
        <v>1</v>
      </c>
      <c r="N340" s="224" t="s">
        <v>45</v>
      </c>
      <c r="O340" s="90"/>
      <c r="P340" s="225">
        <f>O340*H340</f>
        <v>0</v>
      </c>
      <c r="Q340" s="225">
        <v>2.83331</v>
      </c>
      <c r="R340" s="225">
        <f>Q340*H340</f>
        <v>49.571591759999997</v>
      </c>
      <c r="S340" s="225">
        <v>0</v>
      </c>
      <c r="T340" s="226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27" t="s">
        <v>168</v>
      </c>
      <c r="AT340" s="227" t="s">
        <v>164</v>
      </c>
      <c r="AU340" s="227" t="s">
        <v>21</v>
      </c>
      <c r="AY340" s="16" t="s">
        <v>162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16" t="s">
        <v>21</v>
      </c>
      <c r="BK340" s="228">
        <f>ROUND(I340*H340,2)</f>
        <v>0</v>
      </c>
      <c r="BL340" s="16" t="s">
        <v>168</v>
      </c>
      <c r="BM340" s="227" t="s">
        <v>644</v>
      </c>
    </row>
    <row r="341" s="2" customFormat="1">
      <c r="A341" s="37"/>
      <c r="B341" s="38"/>
      <c r="C341" s="39"/>
      <c r="D341" s="229" t="s">
        <v>170</v>
      </c>
      <c r="E341" s="39"/>
      <c r="F341" s="230" t="s">
        <v>645</v>
      </c>
      <c r="G341" s="39"/>
      <c r="H341" s="39"/>
      <c r="I341" s="231"/>
      <c r="J341" s="39"/>
      <c r="K341" s="39"/>
      <c r="L341" s="43"/>
      <c r="M341" s="232"/>
      <c r="N341" s="233"/>
      <c r="O341" s="90"/>
      <c r="P341" s="90"/>
      <c r="Q341" s="90"/>
      <c r="R341" s="90"/>
      <c r="S341" s="90"/>
      <c r="T341" s="91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16" t="s">
        <v>170</v>
      </c>
      <c r="AU341" s="16" t="s">
        <v>21</v>
      </c>
    </row>
    <row r="342" s="13" customFormat="1">
      <c r="A342" s="13"/>
      <c r="B342" s="234"/>
      <c r="C342" s="235"/>
      <c r="D342" s="229" t="s">
        <v>172</v>
      </c>
      <c r="E342" s="236" t="s">
        <v>1</v>
      </c>
      <c r="F342" s="237" t="s">
        <v>646</v>
      </c>
      <c r="G342" s="235"/>
      <c r="H342" s="238">
        <v>17.495999999999999</v>
      </c>
      <c r="I342" s="239"/>
      <c r="J342" s="235"/>
      <c r="K342" s="235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172</v>
      </c>
      <c r="AU342" s="244" t="s">
        <v>21</v>
      </c>
      <c r="AV342" s="13" t="s">
        <v>89</v>
      </c>
      <c r="AW342" s="13" t="s">
        <v>36</v>
      </c>
      <c r="AX342" s="13" t="s">
        <v>21</v>
      </c>
      <c r="AY342" s="244" t="s">
        <v>162</v>
      </c>
    </row>
    <row r="343" s="2" customFormat="1" ht="24.15" customHeight="1">
      <c r="A343" s="37"/>
      <c r="B343" s="38"/>
      <c r="C343" s="215" t="s">
        <v>647</v>
      </c>
      <c r="D343" s="215" t="s">
        <v>164</v>
      </c>
      <c r="E343" s="216" t="s">
        <v>648</v>
      </c>
      <c r="F343" s="217" t="s">
        <v>649</v>
      </c>
      <c r="G343" s="218" t="s">
        <v>192</v>
      </c>
      <c r="H343" s="219">
        <v>15.292</v>
      </c>
      <c r="I343" s="220"/>
      <c r="J343" s="221">
        <f>ROUND(I343*H343,2)</f>
        <v>0</v>
      </c>
      <c r="K343" s="222"/>
      <c r="L343" s="43"/>
      <c r="M343" s="223" t="s">
        <v>1</v>
      </c>
      <c r="N343" s="224" t="s">
        <v>45</v>
      </c>
      <c r="O343" s="90"/>
      <c r="P343" s="225">
        <f>O343*H343</f>
        <v>0</v>
      </c>
      <c r="Q343" s="225">
        <v>2.4340799999999998</v>
      </c>
      <c r="R343" s="225">
        <f>Q343*H343</f>
        <v>37.221951359999998</v>
      </c>
      <c r="S343" s="225">
        <v>0</v>
      </c>
      <c r="T343" s="226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27" t="s">
        <v>168</v>
      </c>
      <c r="AT343" s="227" t="s">
        <v>164</v>
      </c>
      <c r="AU343" s="227" t="s">
        <v>21</v>
      </c>
      <c r="AY343" s="16" t="s">
        <v>162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16" t="s">
        <v>21</v>
      </c>
      <c r="BK343" s="228">
        <f>ROUND(I343*H343,2)</f>
        <v>0</v>
      </c>
      <c r="BL343" s="16" t="s">
        <v>168</v>
      </c>
      <c r="BM343" s="227" t="s">
        <v>650</v>
      </c>
    </row>
    <row r="344" s="13" customFormat="1">
      <c r="A344" s="13"/>
      <c r="B344" s="234"/>
      <c r="C344" s="235"/>
      <c r="D344" s="229" t="s">
        <v>172</v>
      </c>
      <c r="E344" s="236" t="s">
        <v>1</v>
      </c>
      <c r="F344" s="237" t="s">
        <v>651</v>
      </c>
      <c r="G344" s="235"/>
      <c r="H344" s="238">
        <v>15.292</v>
      </c>
      <c r="I344" s="239"/>
      <c r="J344" s="235"/>
      <c r="K344" s="235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172</v>
      </c>
      <c r="AU344" s="244" t="s">
        <v>21</v>
      </c>
      <c r="AV344" s="13" t="s">
        <v>89</v>
      </c>
      <c r="AW344" s="13" t="s">
        <v>36</v>
      </c>
      <c r="AX344" s="13" t="s">
        <v>21</v>
      </c>
      <c r="AY344" s="244" t="s">
        <v>162</v>
      </c>
    </row>
    <row r="345" s="2" customFormat="1" ht="24.15" customHeight="1">
      <c r="A345" s="37"/>
      <c r="B345" s="38"/>
      <c r="C345" s="215" t="s">
        <v>652</v>
      </c>
      <c r="D345" s="215" t="s">
        <v>164</v>
      </c>
      <c r="E345" s="216" t="s">
        <v>653</v>
      </c>
      <c r="F345" s="217" t="s">
        <v>654</v>
      </c>
      <c r="G345" s="218" t="s">
        <v>186</v>
      </c>
      <c r="H345" s="219">
        <v>31.326000000000001</v>
      </c>
      <c r="I345" s="220"/>
      <c r="J345" s="221">
        <f>ROUND(I345*H345,2)</f>
        <v>0</v>
      </c>
      <c r="K345" s="222"/>
      <c r="L345" s="43"/>
      <c r="M345" s="223" t="s">
        <v>1</v>
      </c>
      <c r="N345" s="224" t="s">
        <v>45</v>
      </c>
      <c r="O345" s="90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27" t="s">
        <v>168</v>
      </c>
      <c r="AT345" s="227" t="s">
        <v>164</v>
      </c>
      <c r="AU345" s="227" t="s">
        <v>21</v>
      </c>
      <c r="AY345" s="16" t="s">
        <v>162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16" t="s">
        <v>21</v>
      </c>
      <c r="BK345" s="228">
        <f>ROUND(I345*H345,2)</f>
        <v>0</v>
      </c>
      <c r="BL345" s="16" t="s">
        <v>168</v>
      </c>
      <c r="BM345" s="227" t="s">
        <v>655</v>
      </c>
    </row>
    <row r="346" s="13" customFormat="1">
      <c r="A346" s="13"/>
      <c r="B346" s="234"/>
      <c r="C346" s="235"/>
      <c r="D346" s="229" t="s">
        <v>172</v>
      </c>
      <c r="E346" s="236" t="s">
        <v>1</v>
      </c>
      <c r="F346" s="237" t="s">
        <v>656</v>
      </c>
      <c r="G346" s="235"/>
      <c r="H346" s="238">
        <v>31.326000000000001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172</v>
      </c>
      <c r="AU346" s="244" t="s">
        <v>21</v>
      </c>
      <c r="AV346" s="13" t="s">
        <v>89</v>
      </c>
      <c r="AW346" s="13" t="s">
        <v>36</v>
      </c>
      <c r="AX346" s="13" t="s">
        <v>21</v>
      </c>
      <c r="AY346" s="244" t="s">
        <v>162</v>
      </c>
    </row>
    <row r="347" s="2" customFormat="1" ht="24.15" customHeight="1">
      <c r="A347" s="37"/>
      <c r="B347" s="38"/>
      <c r="C347" s="215" t="s">
        <v>657</v>
      </c>
      <c r="D347" s="215" t="s">
        <v>164</v>
      </c>
      <c r="E347" s="216" t="s">
        <v>658</v>
      </c>
      <c r="F347" s="217" t="s">
        <v>659</v>
      </c>
      <c r="G347" s="218" t="s">
        <v>192</v>
      </c>
      <c r="H347" s="219">
        <v>85.680000000000007</v>
      </c>
      <c r="I347" s="220"/>
      <c r="J347" s="221">
        <f>ROUND(I347*H347,2)</f>
        <v>0</v>
      </c>
      <c r="K347" s="222"/>
      <c r="L347" s="43"/>
      <c r="M347" s="223" t="s">
        <v>1</v>
      </c>
      <c r="N347" s="224" t="s">
        <v>45</v>
      </c>
      <c r="O347" s="90"/>
      <c r="P347" s="225">
        <f>O347*H347</f>
        <v>0</v>
      </c>
      <c r="Q347" s="225">
        <v>1.9967999999999999</v>
      </c>
      <c r="R347" s="225">
        <f>Q347*H347</f>
        <v>171.085824</v>
      </c>
      <c r="S347" s="225">
        <v>0</v>
      </c>
      <c r="T347" s="226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27" t="s">
        <v>168</v>
      </c>
      <c r="AT347" s="227" t="s">
        <v>164</v>
      </c>
      <c r="AU347" s="227" t="s">
        <v>21</v>
      </c>
      <c r="AY347" s="16" t="s">
        <v>162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16" t="s">
        <v>21</v>
      </c>
      <c r="BK347" s="228">
        <f>ROUND(I347*H347,2)</f>
        <v>0</v>
      </c>
      <c r="BL347" s="16" t="s">
        <v>168</v>
      </c>
      <c r="BM347" s="227" t="s">
        <v>660</v>
      </c>
    </row>
    <row r="348" s="13" customFormat="1">
      <c r="A348" s="13"/>
      <c r="B348" s="234"/>
      <c r="C348" s="235"/>
      <c r="D348" s="229" t="s">
        <v>172</v>
      </c>
      <c r="E348" s="236" t="s">
        <v>1</v>
      </c>
      <c r="F348" s="237" t="s">
        <v>661</v>
      </c>
      <c r="G348" s="235"/>
      <c r="H348" s="238">
        <v>85.680000000000007</v>
      </c>
      <c r="I348" s="239"/>
      <c r="J348" s="235"/>
      <c r="K348" s="235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172</v>
      </c>
      <c r="AU348" s="244" t="s">
        <v>21</v>
      </c>
      <c r="AV348" s="13" t="s">
        <v>89</v>
      </c>
      <c r="AW348" s="13" t="s">
        <v>36</v>
      </c>
      <c r="AX348" s="13" t="s">
        <v>21</v>
      </c>
      <c r="AY348" s="244" t="s">
        <v>162</v>
      </c>
    </row>
    <row r="349" s="2" customFormat="1" ht="16.5" customHeight="1">
      <c r="A349" s="37"/>
      <c r="B349" s="38"/>
      <c r="C349" s="215" t="s">
        <v>662</v>
      </c>
      <c r="D349" s="215" t="s">
        <v>164</v>
      </c>
      <c r="E349" s="216" t="s">
        <v>663</v>
      </c>
      <c r="F349" s="217" t="s">
        <v>664</v>
      </c>
      <c r="G349" s="218" t="s">
        <v>186</v>
      </c>
      <c r="H349" s="219">
        <v>285.60000000000002</v>
      </c>
      <c r="I349" s="220"/>
      <c r="J349" s="221">
        <f>ROUND(I349*H349,2)</f>
        <v>0</v>
      </c>
      <c r="K349" s="222"/>
      <c r="L349" s="43"/>
      <c r="M349" s="223" t="s">
        <v>1</v>
      </c>
      <c r="N349" s="224" t="s">
        <v>45</v>
      </c>
      <c r="O349" s="90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27" t="s">
        <v>168</v>
      </c>
      <c r="AT349" s="227" t="s">
        <v>164</v>
      </c>
      <c r="AU349" s="227" t="s">
        <v>21</v>
      </c>
      <c r="AY349" s="16" t="s">
        <v>162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16" t="s">
        <v>21</v>
      </c>
      <c r="BK349" s="228">
        <f>ROUND(I349*H349,2)</f>
        <v>0</v>
      </c>
      <c r="BL349" s="16" t="s">
        <v>168</v>
      </c>
      <c r="BM349" s="227" t="s">
        <v>665</v>
      </c>
    </row>
    <row r="350" s="13" customFormat="1">
      <c r="A350" s="13"/>
      <c r="B350" s="234"/>
      <c r="C350" s="235"/>
      <c r="D350" s="229" t="s">
        <v>172</v>
      </c>
      <c r="E350" s="236" t="s">
        <v>1</v>
      </c>
      <c r="F350" s="237" t="s">
        <v>666</v>
      </c>
      <c r="G350" s="235"/>
      <c r="H350" s="238">
        <v>285.60000000000002</v>
      </c>
      <c r="I350" s="239"/>
      <c r="J350" s="235"/>
      <c r="K350" s="235"/>
      <c r="L350" s="240"/>
      <c r="M350" s="241"/>
      <c r="N350" s="242"/>
      <c r="O350" s="242"/>
      <c r="P350" s="242"/>
      <c r="Q350" s="242"/>
      <c r="R350" s="242"/>
      <c r="S350" s="242"/>
      <c r="T350" s="24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4" t="s">
        <v>172</v>
      </c>
      <c r="AU350" s="244" t="s">
        <v>21</v>
      </c>
      <c r="AV350" s="13" t="s">
        <v>89</v>
      </c>
      <c r="AW350" s="13" t="s">
        <v>36</v>
      </c>
      <c r="AX350" s="13" t="s">
        <v>21</v>
      </c>
      <c r="AY350" s="244" t="s">
        <v>162</v>
      </c>
    </row>
    <row r="351" s="2" customFormat="1" ht="16.5" customHeight="1">
      <c r="A351" s="37"/>
      <c r="B351" s="38"/>
      <c r="C351" s="215" t="s">
        <v>667</v>
      </c>
      <c r="D351" s="215" t="s">
        <v>164</v>
      </c>
      <c r="E351" s="216" t="s">
        <v>668</v>
      </c>
      <c r="F351" s="217" t="s">
        <v>669</v>
      </c>
      <c r="G351" s="218" t="s">
        <v>226</v>
      </c>
      <c r="H351" s="219">
        <v>1</v>
      </c>
      <c r="I351" s="220"/>
      <c r="J351" s="221">
        <f>ROUND(I351*H351,2)</f>
        <v>0</v>
      </c>
      <c r="K351" s="222"/>
      <c r="L351" s="43"/>
      <c r="M351" s="223" t="s">
        <v>1</v>
      </c>
      <c r="N351" s="224" t="s">
        <v>45</v>
      </c>
      <c r="O351" s="90"/>
      <c r="P351" s="225">
        <f>O351*H351</f>
        <v>0</v>
      </c>
      <c r="Q351" s="225">
        <v>18.850760000000001</v>
      </c>
      <c r="R351" s="225">
        <f>Q351*H351</f>
        <v>18.850760000000001</v>
      </c>
      <c r="S351" s="225">
        <v>0</v>
      </c>
      <c r="T351" s="226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27" t="s">
        <v>168</v>
      </c>
      <c r="AT351" s="227" t="s">
        <v>164</v>
      </c>
      <c r="AU351" s="227" t="s">
        <v>21</v>
      </c>
      <c r="AY351" s="16" t="s">
        <v>162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16" t="s">
        <v>21</v>
      </c>
      <c r="BK351" s="228">
        <f>ROUND(I351*H351,2)</f>
        <v>0</v>
      </c>
      <c r="BL351" s="16" t="s">
        <v>168</v>
      </c>
      <c r="BM351" s="227" t="s">
        <v>670</v>
      </c>
    </row>
    <row r="352" s="2" customFormat="1">
      <c r="A352" s="37"/>
      <c r="B352" s="38"/>
      <c r="C352" s="39"/>
      <c r="D352" s="229" t="s">
        <v>170</v>
      </c>
      <c r="E352" s="39"/>
      <c r="F352" s="230" t="s">
        <v>671</v>
      </c>
      <c r="G352" s="39"/>
      <c r="H352" s="39"/>
      <c r="I352" s="231"/>
      <c r="J352" s="39"/>
      <c r="K352" s="39"/>
      <c r="L352" s="43"/>
      <c r="M352" s="232"/>
      <c r="N352" s="233"/>
      <c r="O352" s="90"/>
      <c r="P352" s="90"/>
      <c r="Q352" s="90"/>
      <c r="R352" s="90"/>
      <c r="S352" s="90"/>
      <c r="T352" s="91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16" t="s">
        <v>170</v>
      </c>
      <c r="AU352" s="16" t="s">
        <v>21</v>
      </c>
    </row>
    <row r="353" s="13" customFormat="1">
      <c r="A353" s="13"/>
      <c r="B353" s="234"/>
      <c r="C353" s="235"/>
      <c r="D353" s="229" t="s">
        <v>172</v>
      </c>
      <c r="E353" s="236" t="s">
        <v>1</v>
      </c>
      <c r="F353" s="237" t="s">
        <v>21</v>
      </c>
      <c r="G353" s="235"/>
      <c r="H353" s="238">
        <v>1</v>
      </c>
      <c r="I353" s="239"/>
      <c r="J353" s="235"/>
      <c r="K353" s="235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172</v>
      </c>
      <c r="AU353" s="244" t="s">
        <v>21</v>
      </c>
      <c r="AV353" s="13" t="s">
        <v>89</v>
      </c>
      <c r="AW353" s="13" t="s">
        <v>36</v>
      </c>
      <c r="AX353" s="13" t="s">
        <v>21</v>
      </c>
      <c r="AY353" s="244" t="s">
        <v>162</v>
      </c>
    </row>
    <row r="354" s="2" customFormat="1" ht="16.5" customHeight="1">
      <c r="A354" s="37"/>
      <c r="B354" s="38"/>
      <c r="C354" s="215" t="s">
        <v>672</v>
      </c>
      <c r="D354" s="215" t="s">
        <v>164</v>
      </c>
      <c r="E354" s="216" t="s">
        <v>673</v>
      </c>
      <c r="F354" s="217" t="s">
        <v>674</v>
      </c>
      <c r="G354" s="218" t="s">
        <v>226</v>
      </c>
      <c r="H354" s="219">
        <v>2</v>
      </c>
      <c r="I354" s="220"/>
      <c r="J354" s="221">
        <f>ROUND(I354*H354,2)</f>
        <v>0</v>
      </c>
      <c r="K354" s="222"/>
      <c r="L354" s="43"/>
      <c r="M354" s="223" t="s">
        <v>1</v>
      </c>
      <c r="N354" s="224" t="s">
        <v>45</v>
      </c>
      <c r="O354" s="90"/>
      <c r="P354" s="225">
        <f>O354*H354</f>
        <v>0</v>
      </c>
      <c r="Q354" s="225">
        <v>0.081119999999999998</v>
      </c>
      <c r="R354" s="225">
        <f>Q354*H354</f>
        <v>0.16224</v>
      </c>
      <c r="S354" s="225">
        <v>0</v>
      </c>
      <c r="T354" s="226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27" t="s">
        <v>168</v>
      </c>
      <c r="AT354" s="227" t="s">
        <v>164</v>
      </c>
      <c r="AU354" s="227" t="s">
        <v>21</v>
      </c>
      <c r="AY354" s="16" t="s">
        <v>162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16" t="s">
        <v>21</v>
      </c>
      <c r="BK354" s="228">
        <f>ROUND(I354*H354,2)</f>
        <v>0</v>
      </c>
      <c r="BL354" s="16" t="s">
        <v>168</v>
      </c>
      <c r="BM354" s="227" t="s">
        <v>675</v>
      </c>
    </row>
    <row r="355" s="2" customFormat="1" ht="24.15" customHeight="1">
      <c r="A355" s="37"/>
      <c r="B355" s="38"/>
      <c r="C355" s="215" t="s">
        <v>676</v>
      </c>
      <c r="D355" s="215" t="s">
        <v>164</v>
      </c>
      <c r="E355" s="216" t="s">
        <v>677</v>
      </c>
      <c r="F355" s="217" t="s">
        <v>678</v>
      </c>
      <c r="G355" s="218" t="s">
        <v>167</v>
      </c>
      <c r="H355" s="219">
        <v>54.017000000000003</v>
      </c>
      <c r="I355" s="220"/>
      <c r="J355" s="221">
        <f>ROUND(I355*H355,2)</f>
        <v>0</v>
      </c>
      <c r="K355" s="222"/>
      <c r="L355" s="43"/>
      <c r="M355" s="223" t="s">
        <v>1</v>
      </c>
      <c r="N355" s="224" t="s">
        <v>45</v>
      </c>
      <c r="O355" s="90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27" t="s">
        <v>168</v>
      </c>
      <c r="AT355" s="227" t="s">
        <v>164</v>
      </c>
      <c r="AU355" s="227" t="s">
        <v>21</v>
      </c>
      <c r="AY355" s="16" t="s">
        <v>162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16" t="s">
        <v>21</v>
      </c>
      <c r="BK355" s="228">
        <f>ROUND(I355*H355,2)</f>
        <v>0</v>
      </c>
      <c r="BL355" s="16" t="s">
        <v>168</v>
      </c>
      <c r="BM355" s="227" t="s">
        <v>679</v>
      </c>
    </row>
    <row r="356" s="13" customFormat="1">
      <c r="A356" s="13"/>
      <c r="B356" s="234"/>
      <c r="C356" s="235"/>
      <c r="D356" s="229" t="s">
        <v>172</v>
      </c>
      <c r="E356" s="236" t="s">
        <v>1</v>
      </c>
      <c r="F356" s="237" t="s">
        <v>680</v>
      </c>
      <c r="G356" s="235"/>
      <c r="H356" s="238">
        <v>54.017000000000003</v>
      </c>
      <c r="I356" s="239"/>
      <c r="J356" s="235"/>
      <c r="K356" s="235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172</v>
      </c>
      <c r="AU356" s="244" t="s">
        <v>21</v>
      </c>
      <c r="AV356" s="13" t="s">
        <v>89</v>
      </c>
      <c r="AW356" s="13" t="s">
        <v>36</v>
      </c>
      <c r="AX356" s="13" t="s">
        <v>21</v>
      </c>
      <c r="AY356" s="244" t="s">
        <v>162</v>
      </c>
    </row>
    <row r="357" s="2" customFormat="1" ht="16.5" customHeight="1">
      <c r="A357" s="37"/>
      <c r="B357" s="38"/>
      <c r="C357" s="215" t="s">
        <v>27</v>
      </c>
      <c r="D357" s="215" t="s">
        <v>164</v>
      </c>
      <c r="E357" s="216" t="s">
        <v>681</v>
      </c>
      <c r="F357" s="217" t="s">
        <v>682</v>
      </c>
      <c r="G357" s="218" t="s">
        <v>226</v>
      </c>
      <c r="H357" s="219">
        <v>4</v>
      </c>
      <c r="I357" s="220"/>
      <c r="J357" s="221">
        <f>ROUND(I357*H357,2)</f>
        <v>0</v>
      </c>
      <c r="K357" s="222"/>
      <c r="L357" s="43"/>
      <c r="M357" s="223" t="s">
        <v>1</v>
      </c>
      <c r="N357" s="224" t="s">
        <v>45</v>
      </c>
      <c r="O357" s="90"/>
      <c r="P357" s="225">
        <f>O357*H357</f>
        <v>0</v>
      </c>
      <c r="Q357" s="225">
        <v>0.0094699999999999993</v>
      </c>
      <c r="R357" s="225">
        <f>Q357*H357</f>
        <v>0.037879999999999997</v>
      </c>
      <c r="S357" s="225">
        <v>0</v>
      </c>
      <c r="T357" s="226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27" t="s">
        <v>168</v>
      </c>
      <c r="AT357" s="227" t="s">
        <v>164</v>
      </c>
      <c r="AU357" s="227" t="s">
        <v>21</v>
      </c>
      <c r="AY357" s="16" t="s">
        <v>162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16" t="s">
        <v>21</v>
      </c>
      <c r="BK357" s="228">
        <f>ROUND(I357*H357,2)</f>
        <v>0</v>
      </c>
      <c r="BL357" s="16" t="s">
        <v>168</v>
      </c>
      <c r="BM357" s="227" t="s">
        <v>683</v>
      </c>
    </row>
    <row r="358" s="2" customFormat="1" ht="16.5" customHeight="1">
      <c r="A358" s="37"/>
      <c r="B358" s="38"/>
      <c r="C358" s="245" t="s">
        <v>684</v>
      </c>
      <c r="D358" s="245" t="s">
        <v>234</v>
      </c>
      <c r="E358" s="246" t="s">
        <v>685</v>
      </c>
      <c r="F358" s="247" t="s">
        <v>686</v>
      </c>
      <c r="G358" s="248" t="s">
        <v>226</v>
      </c>
      <c r="H358" s="249">
        <v>4</v>
      </c>
      <c r="I358" s="250"/>
      <c r="J358" s="251">
        <f>ROUND(I358*H358,2)</f>
        <v>0</v>
      </c>
      <c r="K358" s="252"/>
      <c r="L358" s="253"/>
      <c r="M358" s="254" t="s">
        <v>1</v>
      </c>
      <c r="N358" s="255" t="s">
        <v>45</v>
      </c>
      <c r="O358" s="90"/>
      <c r="P358" s="225">
        <f>O358*H358</f>
        <v>0</v>
      </c>
      <c r="Q358" s="225">
        <v>0.20000000000000001</v>
      </c>
      <c r="R358" s="225">
        <f>Q358*H358</f>
        <v>0.80000000000000004</v>
      </c>
      <c r="S358" s="225">
        <v>0</v>
      </c>
      <c r="T358" s="226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27" t="s">
        <v>208</v>
      </c>
      <c r="AT358" s="227" t="s">
        <v>234</v>
      </c>
      <c r="AU358" s="227" t="s">
        <v>21</v>
      </c>
      <c r="AY358" s="16" t="s">
        <v>162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16" t="s">
        <v>21</v>
      </c>
      <c r="BK358" s="228">
        <f>ROUND(I358*H358,2)</f>
        <v>0</v>
      </c>
      <c r="BL358" s="16" t="s">
        <v>168</v>
      </c>
      <c r="BM358" s="227" t="s">
        <v>687</v>
      </c>
    </row>
    <row r="359" s="2" customFormat="1" ht="21.75" customHeight="1">
      <c r="A359" s="37"/>
      <c r="B359" s="38"/>
      <c r="C359" s="215" t="s">
        <v>688</v>
      </c>
      <c r="D359" s="215" t="s">
        <v>164</v>
      </c>
      <c r="E359" s="216" t="s">
        <v>689</v>
      </c>
      <c r="F359" s="217" t="s">
        <v>690</v>
      </c>
      <c r="G359" s="218" t="s">
        <v>226</v>
      </c>
      <c r="H359" s="219">
        <v>4</v>
      </c>
      <c r="I359" s="220"/>
      <c r="J359" s="221">
        <f>ROUND(I359*H359,2)</f>
        <v>0</v>
      </c>
      <c r="K359" s="222"/>
      <c r="L359" s="43"/>
      <c r="M359" s="223" t="s">
        <v>1</v>
      </c>
      <c r="N359" s="224" t="s">
        <v>45</v>
      </c>
      <c r="O359" s="90"/>
      <c r="P359" s="225">
        <f>O359*H359</f>
        <v>0</v>
      </c>
      <c r="Q359" s="225">
        <v>0.00024000000000000001</v>
      </c>
      <c r="R359" s="225">
        <f>Q359*H359</f>
        <v>0.00096000000000000002</v>
      </c>
      <c r="S359" s="225">
        <v>0</v>
      </c>
      <c r="T359" s="226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27" t="s">
        <v>168</v>
      </c>
      <c r="AT359" s="227" t="s">
        <v>164</v>
      </c>
      <c r="AU359" s="227" t="s">
        <v>21</v>
      </c>
      <c r="AY359" s="16" t="s">
        <v>162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16" t="s">
        <v>21</v>
      </c>
      <c r="BK359" s="228">
        <f>ROUND(I359*H359,2)</f>
        <v>0</v>
      </c>
      <c r="BL359" s="16" t="s">
        <v>168</v>
      </c>
      <c r="BM359" s="227" t="s">
        <v>691</v>
      </c>
    </row>
    <row r="360" s="2" customFormat="1" ht="21.75" customHeight="1">
      <c r="A360" s="37"/>
      <c r="B360" s="38"/>
      <c r="C360" s="245" t="s">
        <v>692</v>
      </c>
      <c r="D360" s="245" t="s">
        <v>234</v>
      </c>
      <c r="E360" s="246" t="s">
        <v>693</v>
      </c>
      <c r="F360" s="247" t="s">
        <v>694</v>
      </c>
      <c r="G360" s="248" t="s">
        <v>226</v>
      </c>
      <c r="H360" s="249">
        <v>4</v>
      </c>
      <c r="I360" s="250"/>
      <c r="J360" s="251">
        <f>ROUND(I360*H360,2)</f>
        <v>0</v>
      </c>
      <c r="K360" s="252"/>
      <c r="L360" s="253"/>
      <c r="M360" s="254" t="s">
        <v>1</v>
      </c>
      <c r="N360" s="255" t="s">
        <v>45</v>
      </c>
      <c r="O360" s="90"/>
      <c r="P360" s="225">
        <f>O360*H360</f>
        <v>0</v>
      </c>
      <c r="Q360" s="225">
        <v>0.012</v>
      </c>
      <c r="R360" s="225">
        <f>Q360*H360</f>
        <v>0.048000000000000001</v>
      </c>
      <c r="S360" s="225">
        <v>0</v>
      </c>
      <c r="T360" s="226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27" t="s">
        <v>208</v>
      </c>
      <c r="AT360" s="227" t="s">
        <v>234</v>
      </c>
      <c r="AU360" s="227" t="s">
        <v>21</v>
      </c>
      <c r="AY360" s="16" t="s">
        <v>162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16" t="s">
        <v>21</v>
      </c>
      <c r="BK360" s="228">
        <f>ROUND(I360*H360,2)</f>
        <v>0</v>
      </c>
      <c r="BL360" s="16" t="s">
        <v>168</v>
      </c>
      <c r="BM360" s="227" t="s">
        <v>695</v>
      </c>
    </row>
    <row r="361" s="2" customFormat="1" ht="37.8" customHeight="1">
      <c r="A361" s="37"/>
      <c r="B361" s="38"/>
      <c r="C361" s="215" t="s">
        <v>696</v>
      </c>
      <c r="D361" s="215" t="s">
        <v>164</v>
      </c>
      <c r="E361" s="216" t="s">
        <v>697</v>
      </c>
      <c r="F361" s="217" t="s">
        <v>698</v>
      </c>
      <c r="G361" s="218" t="s">
        <v>186</v>
      </c>
      <c r="H361" s="219">
        <v>209.48400000000001</v>
      </c>
      <c r="I361" s="220"/>
      <c r="J361" s="221">
        <f>ROUND(I361*H361,2)</f>
        <v>0</v>
      </c>
      <c r="K361" s="222"/>
      <c r="L361" s="43"/>
      <c r="M361" s="223" t="s">
        <v>1</v>
      </c>
      <c r="N361" s="224" t="s">
        <v>45</v>
      </c>
      <c r="O361" s="90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27" t="s">
        <v>168</v>
      </c>
      <c r="AT361" s="227" t="s">
        <v>164</v>
      </c>
      <c r="AU361" s="227" t="s">
        <v>21</v>
      </c>
      <c r="AY361" s="16" t="s">
        <v>162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16" t="s">
        <v>21</v>
      </c>
      <c r="BK361" s="228">
        <f>ROUND(I361*H361,2)</f>
        <v>0</v>
      </c>
      <c r="BL361" s="16" t="s">
        <v>168</v>
      </c>
      <c r="BM361" s="227" t="s">
        <v>699</v>
      </c>
    </row>
    <row r="362" s="2" customFormat="1" ht="37.8" customHeight="1">
      <c r="A362" s="37"/>
      <c r="B362" s="38"/>
      <c r="C362" s="215" t="s">
        <v>700</v>
      </c>
      <c r="D362" s="215" t="s">
        <v>164</v>
      </c>
      <c r="E362" s="216" t="s">
        <v>701</v>
      </c>
      <c r="F362" s="217" t="s">
        <v>702</v>
      </c>
      <c r="G362" s="218" t="s">
        <v>186</v>
      </c>
      <c r="H362" s="219">
        <v>6284.5200000000004</v>
      </c>
      <c r="I362" s="220"/>
      <c r="J362" s="221">
        <f>ROUND(I362*H362,2)</f>
        <v>0</v>
      </c>
      <c r="K362" s="222"/>
      <c r="L362" s="43"/>
      <c r="M362" s="223" t="s">
        <v>1</v>
      </c>
      <c r="N362" s="224" t="s">
        <v>45</v>
      </c>
      <c r="O362" s="90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27" t="s">
        <v>168</v>
      </c>
      <c r="AT362" s="227" t="s">
        <v>164</v>
      </c>
      <c r="AU362" s="227" t="s">
        <v>21</v>
      </c>
      <c r="AY362" s="16" t="s">
        <v>162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16" t="s">
        <v>21</v>
      </c>
      <c r="BK362" s="228">
        <f>ROUND(I362*H362,2)</f>
        <v>0</v>
      </c>
      <c r="BL362" s="16" t="s">
        <v>168</v>
      </c>
      <c r="BM362" s="227" t="s">
        <v>703</v>
      </c>
    </row>
    <row r="363" s="13" customFormat="1">
      <c r="A363" s="13"/>
      <c r="B363" s="234"/>
      <c r="C363" s="235"/>
      <c r="D363" s="229" t="s">
        <v>172</v>
      </c>
      <c r="E363" s="236" t="s">
        <v>1</v>
      </c>
      <c r="F363" s="237" t="s">
        <v>704</v>
      </c>
      <c r="G363" s="235"/>
      <c r="H363" s="238">
        <v>6284.5200000000004</v>
      </c>
      <c r="I363" s="239"/>
      <c r="J363" s="235"/>
      <c r="K363" s="235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172</v>
      </c>
      <c r="AU363" s="244" t="s">
        <v>21</v>
      </c>
      <c r="AV363" s="13" t="s">
        <v>89</v>
      </c>
      <c r="AW363" s="13" t="s">
        <v>36</v>
      </c>
      <c r="AX363" s="13" t="s">
        <v>21</v>
      </c>
      <c r="AY363" s="244" t="s">
        <v>162</v>
      </c>
    </row>
    <row r="364" s="2" customFormat="1" ht="37.8" customHeight="1">
      <c r="A364" s="37"/>
      <c r="B364" s="38"/>
      <c r="C364" s="215" t="s">
        <v>705</v>
      </c>
      <c r="D364" s="215" t="s">
        <v>164</v>
      </c>
      <c r="E364" s="216" t="s">
        <v>706</v>
      </c>
      <c r="F364" s="217" t="s">
        <v>707</v>
      </c>
      <c r="G364" s="218" t="s">
        <v>186</v>
      </c>
      <c r="H364" s="219">
        <v>209.48400000000001</v>
      </c>
      <c r="I364" s="220"/>
      <c r="J364" s="221">
        <f>ROUND(I364*H364,2)</f>
        <v>0</v>
      </c>
      <c r="K364" s="222"/>
      <c r="L364" s="43"/>
      <c r="M364" s="223" t="s">
        <v>1</v>
      </c>
      <c r="N364" s="224" t="s">
        <v>45</v>
      </c>
      <c r="O364" s="90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27" t="s">
        <v>168</v>
      </c>
      <c r="AT364" s="227" t="s">
        <v>164</v>
      </c>
      <c r="AU364" s="227" t="s">
        <v>21</v>
      </c>
      <c r="AY364" s="16" t="s">
        <v>162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16" t="s">
        <v>21</v>
      </c>
      <c r="BK364" s="228">
        <f>ROUND(I364*H364,2)</f>
        <v>0</v>
      </c>
      <c r="BL364" s="16" t="s">
        <v>168</v>
      </c>
      <c r="BM364" s="227" t="s">
        <v>708</v>
      </c>
    </row>
    <row r="365" s="2" customFormat="1" ht="16.5" customHeight="1">
      <c r="A365" s="37"/>
      <c r="B365" s="38"/>
      <c r="C365" s="215" t="s">
        <v>709</v>
      </c>
      <c r="D365" s="215" t="s">
        <v>164</v>
      </c>
      <c r="E365" s="216" t="s">
        <v>710</v>
      </c>
      <c r="F365" s="217" t="s">
        <v>711</v>
      </c>
      <c r="G365" s="218" t="s">
        <v>192</v>
      </c>
      <c r="H365" s="219">
        <v>122.434</v>
      </c>
      <c r="I365" s="220"/>
      <c r="J365" s="221">
        <f>ROUND(I365*H365,2)</f>
        <v>0</v>
      </c>
      <c r="K365" s="222"/>
      <c r="L365" s="43"/>
      <c r="M365" s="223" t="s">
        <v>1</v>
      </c>
      <c r="N365" s="224" t="s">
        <v>45</v>
      </c>
      <c r="O365" s="90"/>
      <c r="P365" s="225">
        <f>O365*H365</f>
        <v>0</v>
      </c>
      <c r="Q365" s="225">
        <v>0.12171</v>
      </c>
      <c r="R365" s="225">
        <f>Q365*H365</f>
        <v>14.90144214</v>
      </c>
      <c r="S365" s="225">
        <v>2.3999999999999999</v>
      </c>
      <c r="T365" s="226">
        <f>S365*H365</f>
        <v>293.84159999999997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27" t="s">
        <v>168</v>
      </c>
      <c r="AT365" s="227" t="s">
        <v>164</v>
      </c>
      <c r="AU365" s="227" t="s">
        <v>21</v>
      </c>
      <c r="AY365" s="16" t="s">
        <v>162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16" t="s">
        <v>21</v>
      </c>
      <c r="BK365" s="228">
        <f>ROUND(I365*H365,2)</f>
        <v>0</v>
      </c>
      <c r="BL365" s="16" t="s">
        <v>168</v>
      </c>
      <c r="BM365" s="227" t="s">
        <v>712</v>
      </c>
    </row>
    <row r="366" s="2" customFormat="1">
      <c r="A366" s="37"/>
      <c r="B366" s="38"/>
      <c r="C366" s="39"/>
      <c r="D366" s="229" t="s">
        <v>170</v>
      </c>
      <c r="E366" s="39"/>
      <c r="F366" s="230" t="s">
        <v>713</v>
      </c>
      <c r="G366" s="39"/>
      <c r="H366" s="39"/>
      <c r="I366" s="231"/>
      <c r="J366" s="39"/>
      <c r="K366" s="39"/>
      <c r="L366" s="43"/>
      <c r="M366" s="232"/>
      <c r="N366" s="233"/>
      <c r="O366" s="90"/>
      <c r="P366" s="90"/>
      <c r="Q366" s="90"/>
      <c r="R366" s="90"/>
      <c r="S366" s="90"/>
      <c r="T366" s="91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16" t="s">
        <v>170</v>
      </c>
      <c r="AU366" s="16" t="s">
        <v>21</v>
      </c>
    </row>
    <row r="367" s="13" customFormat="1">
      <c r="A367" s="13"/>
      <c r="B367" s="234"/>
      <c r="C367" s="235"/>
      <c r="D367" s="229" t="s">
        <v>172</v>
      </c>
      <c r="E367" s="236" t="s">
        <v>110</v>
      </c>
      <c r="F367" s="237" t="s">
        <v>714</v>
      </c>
      <c r="G367" s="235"/>
      <c r="H367" s="238">
        <v>122.434</v>
      </c>
      <c r="I367" s="239"/>
      <c r="J367" s="235"/>
      <c r="K367" s="235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172</v>
      </c>
      <c r="AU367" s="244" t="s">
        <v>21</v>
      </c>
      <c r="AV367" s="13" t="s">
        <v>89</v>
      </c>
      <c r="AW367" s="13" t="s">
        <v>36</v>
      </c>
      <c r="AX367" s="13" t="s">
        <v>21</v>
      </c>
      <c r="AY367" s="244" t="s">
        <v>162</v>
      </c>
    </row>
    <row r="368" s="2" customFormat="1" ht="16.5" customHeight="1">
      <c r="A368" s="37"/>
      <c r="B368" s="38"/>
      <c r="C368" s="215" t="s">
        <v>715</v>
      </c>
      <c r="D368" s="215" t="s">
        <v>164</v>
      </c>
      <c r="E368" s="216" t="s">
        <v>716</v>
      </c>
      <c r="F368" s="217" t="s">
        <v>717</v>
      </c>
      <c r="G368" s="218" t="s">
        <v>718</v>
      </c>
      <c r="H368" s="219">
        <v>1</v>
      </c>
      <c r="I368" s="220"/>
      <c r="J368" s="221">
        <f>ROUND(I368*H368,2)</f>
        <v>0</v>
      </c>
      <c r="K368" s="222"/>
      <c r="L368" s="43"/>
      <c r="M368" s="223" t="s">
        <v>1</v>
      </c>
      <c r="N368" s="224" t="s">
        <v>45</v>
      </c>
      <c r="O368" s="90"/>
      <c r="P368" s="225">
        <f>O368*H368</f>
        <v>0</v>
      </c>
      <c r="Q368" s="225">
        <v>0</v>
      </c>
      <c r="R368" s="225">
        <f>Q368*H368</f>
        <v>0</v>
      </c>
      <c r="S368" s="225">
        <v>1</v>
      </c>
      <c r="T368" s="226">
        <f>S368*H368</f>
        <v>1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27" t="s">
        <v>168</v>
      </c>
      <c r="AT368" s="227" t="s">
        <v>164</v>
      </c>
      <c r="AU368" s="227" t="s">
        <v>21</v>
      </c>
      <c r="AY368" s="16" t="s">
        <v>162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16" t="s">
        <v>21</v>
      </c>
      <c r="BK368" s="228">
        <f>ROUND(I368*H368,2)</f>
        <v>0</v>
      </c>
      <c r="BL368" s="16" t="s">
        <v>168</v>
      </c>
      <c r="BM368" s="227" t="s">
        <v>719</v>
      </c>
    </row>
    <row r="369" s="2" customFormat="1">
      <c r="A369" s="37"/>
      <c r="B369" s="38"/>
      <c r="C369" s="39"/>
      <c r="D369" s="229" t="s">
        <v>170</v>
      </c>
      <c r="E369" s="39"/>
      <c r="F369" s="230" t="s">
        <v>720</v>
      </c>
      <c r="G369" s="39"/>
      <c r="H369" s="39"/>
      <c r="I369" s="231"/>
      <c r="J369" s="39"/>
      <c r="K369" s="39"/>
      <c r="L369" s="43"/>
      <c r="M369" s="232"/>
      <c r="N369" s="233"/>
      <c r="O369" s="90"/>
      <c r="P369" s="90"/>
      <c r="Q369" s="90"/>
      <c r="R369" s="90"/>
      <c r="S369" s="90"/>
      <c r="T369" s="91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16" t="s">
        <v>170</v>
      </c>
      <c r="AU369" s="16" t="s">
        <v>21</v>
      </c>
    </row>
    <row r="370" s="2" customFormat="1" ht="24.15" customHeight="1">
      <c r="A370" s="37"/>
      <c r="B370" s="38"/>
      <c r="C370" s="215" t="s">
        <v>721</v>
      </c>
      <c r="D370" s="215" t="s">
        <v>164</v>
      </c>
      <c r="E370" s="216" t="s">
        <v>722</v>
      </c>
      <c r="F370" s="217" t="s">
        <v>723</v>
      </c>
      <c r="G370" s="218" t="s">
        <v>167</v>
      </c>
      <c r="H370" s="219">
        <v>11</v>
      </c>
      <c r="I370" s="220"/>
      <c r="J370" s="221">
        <f>ROUND(I370*H370,2)</f>
        <v>0</v>
      </c>
      <c r="K370" s="222"/>
      <c r="L370" s="43"/>
      <c r="M370" s="223" t="s">
        <v>1</v>
      </c>
      <c r="N370" s="224" t="s">
        <v>45</v>
      </c>
      <c r="O370" s="90"/>
      <c r="P370" s="225">
        <f>O370*H370</f>
        <v>0</v>
      </c>
      <c r="Q370" s="225">
        <v>0</v>
      </c>
      <c r="R370" s="225">
        <f>Q370*H370</f>
        <v>0</v>
      </c>
      <c r="S370" s="225">
        <v>0.00198</v>
      </c>
      <c r="T370" s="226">
        <f>S370*H370</f>
        <v>0.021780000000000001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27" t="s">
        <v>168</v>
      </c>
      <c r="AT370" s="227" t="s">
        <v>164</v>
      </c>
      <c r="AU370" s="227" t="s">
        <v>21</v>
      </c>
      <c r="AY370" s="16" t="s">
        <v>162</v>
      </c>
      <c r="BE370" s="228">
        <f>IF(N370="základní",J370,0)</f>
        <v>0</v>
      </c>
      <c r="BF370" s="228">
        <f>IF(N370="snížená",J370,0)</f>
        <v>0</v>
      </c>
      <c r="BG370" s="228">
        <f>IF(N370="zákl. přenesená",J370,0)</f>
        <v>0</v>
      </c>
      <c r="BH370" s="228">
        <f>IF(N370="sníž. přenesená",J370,0)</f>
        <v>0</v>
      </c>
      <c r="BI370" s="228">
        <f>IF(N370="nulová",J370,0)</f>
        <v>0</v>
      </c>
      <c r="BJ370" s="16" t="s">
        <v>21</v>
      </c>
      <c r="BK370" s="228">
        <f>ROUND(I370*H370,2)</f>
        <v>0</v>
      </c>
      <c r="BL370" s="16" t="s">
        <v>168</v>
      </c>
      <c r="BM370" s="227" t="s">
        <v>724</v>
      </c>
    </row>
    <row r="371" s="2" customFormat="1" ht="16.5" customHeight="1">
      <c r="A371" s="37"/>
      <c r="B371" s="38"/>
      <c r="C371" s="215" t="s">
        <v>725</v>
      </c>
      <c r="D371" s="215" t="s">
        <v>164</v>
      </c>
      <c r="E371" s="216" t="s">
        <v>726</v>
      </c>
      <c r="F371" s="217" t="s">
        <v>727</v>
      </c>
      <c r="G371" s="218" t="s">
        <v>167</v>
      </c>
      <c r="H371" s="219">
        <v>46.664999999999999</v>
      </c>
      <c r="I371" s="220"/>
      <c r="J371" s="221">
        <f>ROUND(I371*H371,2)</f>
        <v>0</v>
      </c>
      <c r="K371" s="222"/>
      <c r="L371" s="43"/>
      <c r="M371" s="223" t="s">
        <v>1</v>
      </c>
      <c r="N371" s="224" t="s">
        <v>45</v>
      </c>
      <c r="O371" s="90"/>
      <c r="P371" s="225">
        <f>O371*H371</f>
        <v>0</v>
      </c>
      <c r="Q371" s="225">
        <v>0</v>
      </c>
      <c r="R371" s="225">
        <f>Q371*H371</f>
        <v>0</v>
      </c>
      <c r="S371" s="225">
        <v>0.001</v>
      </c>
      <c r="T371" s="226">
        <f>S371*H371</f>
        <v>0.046664999999999998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27" t="s">
        <v>168</v>
      </c>
      <c r="AT371" s="227" t="s">
        <v>164</v>
      </c>
      <c r="AU371" s="227" t="s">
        <v>21</v>
      </c>
      <c r="AY371" s="16" t="s">
        <v>162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16" t="s">
        <v>21</v>
      </c>
      <c r="BK371" s="228">
        <f>ROUND(I371*H371,2)</f>
        <v>0</v>
      </c>
      <c r="BL371" s="16" t="s">
        <v>168</v>
      </c>
      <c r="BM371" s="227" t="s">
        <v>728</v>
      </c>
    </row>
    <row r="372" s="2" customFormat="1">
      <c r="A372" s="37"/>
      <c r="B372" s="38"/>
      <c r="C372" s="39"/>
      <c r="D372" s="229" t="s">
        <v>170</v>
      </c>
      <c r="E372" s="39"/>
      <c r="F372" s="230" t="s">
        <v>729</v>
      </c>
      <c r="G372" s="39"/>
      <c r="H372" s="39"/>
      <c r="I372" s="231"/>
      <c r="J372" s="39"/>
      <c r="K372" s="39"/>
      <c r="L372" s="43"/>
      <c r="M372" s="232"/>
      <c r="N372" s="233"/>
      <c r="O372" s="90"/>
      <c r="P372" s="90"/>
      <c r="Q372" s="90"/>
      <c r="R372" s="90"/>
      <c r="S372" s="90"/>
      <c r="T372" s="91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16" t="s">
        <v>170</v>
      </c>
      <c r="AU372" s="16" t="s">
        <v>21</v>
      </c>
    </row>
    <row r="373" s="13" customFormat="1">
      <c r="A373" s="13"/>
      <c r="B373" s="234"/>
      <c r="C373" s="235"/>
      <c r="D373" s="229" t="s">
        <v>172</v>
      </c>
      <c r="E373" s="236" t="s">
        <v>1</v>
      </c>
      <c r="F373" s="237" t="s">
        <v>730</v>
      </c>
      <c r="G373" s="235"/>
      <c r="H373" s="238">
        <v>46.664999999999999</v>
      </c>
      <c r="I373" s="239"/>
      <c r="J373" s="235"/>
      <c r="K373" s="235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172</v>
      </c>
      <c r="AU373" s="244" t="s">
        <v>21</v>
      </c>
      <c r="AV373" s="13" t="s">
        <v>89</v>
      </c>
      <c r="AW373" s="13" t="s">
        <v>36</v>
      </c>
      <c r="AX373" s="13" t="s">
        <v>21</v>
      </c>
      <c r="AY373" s="244" t="s">
        <v>162</v>
      </c>
    </row>
    <row r="374" s="2" customFormat="1" ht="24.15" customHeight="1">
      <c r="A374" s="37"/>
      <c r="B374" s="38"/>
      <c r="C374" s="215" t="s">
        <v>731</v>
      </c>
      <c r="D374" s="215" t="s">
        <v>164</v>
      </c>
      <c r="E374" s="216" t="s">
        <v>732</v>
      </c>
      <c r="F374" s="217" t="s">
        <v>733</v>
      </c>
      <c r="G374" s="218" t="s">
        <v>186</v>
      </c>
      <c r="H374" s="219">
        <v>0.66000000000000003</v>
      </c>
      <c r="I374" s="220"/>
      <c r="J374" s="221">
        <f>ROUND(I374*H374,2)</f>
        <v>0</v>
      </c>
      <c r="K374" s="222"/>
      <c r="L374" s="43"/>
      <c r="M374" s="223" t="s">
        <v>1</v>
      </c>
      <c r="N374" s="224" t="s">
        <v>45</v>
      </c>
      <c r="O374" s="90"/>
      <c r="P374" s="225">
        <f>O374*H374</f>
        <v>0</v>
      </c>
      <c r="Q374" s="225">
        <v>0.026450000000000001</v>
      </c>
      <c r="R374" s="225">
        <f>Q374*H374</f>
        <v>0.017457</v>
      </c>
      <c r="S374" s="225">
        <v>0</v>
      </c>
      <c r="T374" s="226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27" t="s">
        <v>168</v>
      </c>
      <c r="AT374" s="227" t="s">
        <v>164</v>
      </c>
      <c r="AU374" s="227" t="s">
        <v>21</v>
      </c>
      <c r="AY374" s="16" t="s">
        <v>162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16" t="s">
        <v>21</v>
      </c>
      <c r="BK374" s="228">
        <f>ROUND(I374*H374,2)</f>
        <v>0</v>
      </c>
      <c r="BL374" s="16" t="s">
        <v>168</v>
      </c>
      <c r="BM374" s="227" t="s">
        <v>734</v>
      </c>
    </row>
    <row r="375" s="2" customFormat="1">
      <c r="A375" s="37"/>
      <c r="B375" s="38"/>
      <c r="C375" s="39"/>
      <c r="D375" s="229" t="s">
        <v>170</v>
      </c>
      <c r="E375" s="39"/>
      <c r="F375" s="230" t="s">
        <v>735</v>
      </c>
      <c r="G375" s="39"/>
      <c r="H375" s="39"/>
      <c r="I375" s="231"/>
      <c r="J375" s="39"/>
      <c r="K375" s="39"/>
      <c r="L375" s="43"/>
      <c r="M375" s="232"/>
      <c r="N375" s="233"/>
      <c r="O375" s="90"/>
      <c r="P375" s="90"/>
      <c r="Q375" s="90"/>
      <c r="R375" s="90"/>
      <c r="S375" s="90"/>
      <c r="T375" s="91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16" t="s">
        <v>170</v>
      </c>
      <c r="AU375" s="16" t="s">
        <v>21</v>
      </c>
    </row>
    <row r="376" s="13" customFormat="1">
      <c r="A376" s="13"/>
      <c r="B376" s="234"/>
      <c r="C376" s="235"/>
      <c r="D376" s="229" t="s">
        <v>172</v>
      </c>
      <c r="E376" s="236" t="s">
        <v>1</v>
      </c>
      <c r="F376" s="237" t="s">
        <v>736</v>
      </c>
      <c r="G376" s="235"/>
      <c r="H376" s="238">
        <v>0.66000000000000003</v>
      </c>
      <c r="I376" s="239"/>
      <c r="J376" s="235"/>
      <c r="K376" s="235"/>
      <c r="L376" s="240"/>
      <c r="M376" s="241"/>
      <c r="N376" s="242"/>
      <c r="O376" s="242"/>
      <c r="P376" s="242"/>
      <c r="Q376" s="242"/>
      <c r="R376" s="242"/>
      <c r="S376" s="242"/>
      <c r="T376" s="24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4" t="s">
        <v>172</v>
      </c>
      <c r="AU376" s="244" t="s">
        <v>21</v>
      </c>
      <c r="AV376" s="13" t="s">
        <v>89</v>
      </c>
      <c r="AW376" s="13" t="s">
        <v>36</v>
      </c>
      <c r="AX376" s="13" t="s">
        <v>21</v>
      </c>
      <c r="AY376" s="244" t="s">
        <v>162</v>
      </c>
    </row>
    <row r="377" s="2" customFormat="1" ht="33" customHeight="1">
      <c r="A377" s="37"/>
      <c r="B377" s="38"/>
      <c r="C377" s="215" t="s">
        <v>737</v>
      </c>
      <c r="D377" s="215" t="s">
        <v>164</v>
      </c>
      <c r="E377" s="216" t="s">
        <v>738</v>
      </c>
      <c r="F377" s="217" t="s">
        <v>739</v>
      </c>
      <c r="G377" s="218" t="s">
        <v>186</v>
      </c>
      <c r="H377" s="219">
        <v>41.100999999999999</v>
      </c>
      <c r="I377" s="220"/>
      <c r="J377" s="221">
        <f>ROUND(I377*H377,2)</f>
        <v>0</v>
      </c>
      <c r="K377" s="222"/>
      <c r="L377" s="43"/>
      <c r="M377" s="223" t="s">
        <v>1</v>
      </c>
      <c r="N377" s="224" t="s">
        <v>45</v>
      </c>
      <c r="O377" s="90"/>
      <c r="P377" s="225">
        <f>O377*H377</f>
        <v>0</v>
      </c>
      <c r="Q377" s="225">
        <v>0.13050999999999999</v>
      </c>
      <c r="R377" s="225">
        <f>Q377*H377</f>
        <v>5.3640915099999997</v>
      </c>
      <c r="S377" s="225">
        <v>0.13800000000000001</v>
      </c>
      <c r="T377" s="226">
        <f>S377*H377</f>
        <v>5.6719379999999999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27" t="s">
        <v>168</v>
      </c>
      <c r="AT377" s="227" t="s">
        <v>164</v>
      </c>
      <c r="AU377" s="227" t="s">
        <v>21</v>
      </c>
      <c r="AY377" s="16" t="s">
        <v>162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16" t="s">
        <v>21</v>
      </c>
      <c r="BK377" s="228">
        <f>ROUND(I377*H377,2)</f>
        <v>0</v>
      </c>
      <c r="BL377" s="16" t="s">
        <v>168</v>
      </c>
      <c r="BM377" s="227" t="s">
        <v>740</v>
      </c>
    </row>
    <row r="378" s="2" customFormat="1">
      <c r="A378" s="37"/>
      <c r="B378" s="38"/>
      <c r="C378" s="39"/>
      <c r="D378" s="229" t="s">
        <v>170</v>
      </c>
      <c r="E378" s="39"/>
      <c r="F378" s="230" t="s">
        <v>741</v>
      </c>
      <c r="G378" s="39"/>
      <c r="H378" s="39"/>
      <c r="I378" s="231"/>
      <c r="J378" s="39"/>
      <c r="K378" s="39"/>
      <c r="L378" s="43"/>
      <c r="M378" s="232"/>
      <c r="N378" s="233"/>
      <c r="O378" s="90"/>
      <c r="P378" s="90"/>
      <c r="Q378" s="90"/>
      <c r="R378" s="90"/>
      <c r="S378" s="90"/>
      <c r="T378" s="91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T378" s="16" t="s">
        <v>170</v>
      </c>
      <c r="AU378" s="16" t="s">
        <v>21</v>
      </c>
    </row>
    <row r="379" s="13" customFormat="1">
      <c r="A379" s="13"/>
      <c r="B379" s="234"/>
      <c r="C379" s="235"/>
      <c r="D379" s="229" t="s">
        <v>172</v>
      </c>
      <c r="E379" s="236" t="s">
        <v>1</v>
      </c>
      <c r="F379" s="237" t="s">
        <v>742</v>
      </c>
      <c r="G379" s="235"/>
      <c r="H379" s="238">
        <v>41.100999999999999</v>
      </c>
      <c r="I379" s="239"/>
      <c r="J379" s="235"/>
      <c r="K379" s="235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172</v>
      </c>
      <c r="AU379" s="244" t="s">
        <v>21</v>
      </c>
      <c r="AV379" s="13" t="s">
        <v>89</v>
      </c>
      <c r="AW379" s="13" t="s">
        <v>36</v>
      </c>
      <c r="AX379" s="13" t="s">
        <v>21</v>
      </c>
      <c r="AY379" s="244" t="s">
        <v>162</v>
      </c>
    </row>
    <row r="380" s="2" customFormat="1" ht="16.5" customHeight="1">
      <c r="A380" s="37"/>
      <c r="B380" s="38"/>
      <c r="C380" s="215" t="s">
        <v>743</v>
      </c>
      <c r="D380" s="215" t="s">
        <v>164</v>
      </c>
      <c r="E380" s="216" t="s">
        <v>744</v>
      </c>
      <c r="F380" s="217" t="s">
        <v>745</v>
      </c>
      <c r="G380" s="218" t="s">
        <v>167</v>
      </c>
      <c r="H380" s="219">
        <v>233.32499999999999</v>
      </c>
      <c r="I380" s="220"/>
      <c r="J380" s="221">
        <f>ROUND(I380*H380,2)</f>
        <v>0</v>
      </c>
      <c r="K380" s="222"/>
      <c r="L380" s="43"/>
      <c r="M380" s="223" t="s">
        <v>1</v>
      </c>
      <c r="N380" s="224" t="s">
        <v>45</v>
      </c>
      <c r="O380" s="90"/>
      <c r="P380" s="225">
        <f>O380*H380</f>
        <v>0</v>
      </c>
      <c r="Q380" s="225">
        <v>0.00073999999999999999</v>
      </c>
      <c r="R380" s="225">
        <f>Q380*H380</f>
        <v>0.1726605</v>
      </c>
      <c r="S380" s="225">
        <v>0</v>
      </c>
      <c r="T380" s="226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27" t="s">
        <v>168</v>
      </c>
      <c r="AT380" s="227" t="s">
        <v>164</v>
      </c>
      <c r="AU380" s="227" t="s">
        <v>21</v>
      </c>
      <c r="AY380" s="16" t="s">
        <v>162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16" t="s">
        <v>21</v>
      </c>
      <c r="BK380" s="228">
        <f>ROUND(I380*H380,2)</f>
        <v>0</v>
      </c>
      <c r="BL380" s="16" t="s">
        <v>168</v>
      </c>
      <c r="BM380" s="227" t="s">
        <v>746</v>
      </c>
    </row>
    <row r="381" s="2" customFormat="1">
      <c r="A381" s="37"/>
      <c r="B381" s="38"/>
      <c r="C381" s="39"/>
      <c r="D381" s="229" t="s">
        <v>170</v>
      </c>
      <c r="E381" s="39"/>
      <c r="F381" s="230" t="s">
        <v>747</v>
      </c>
      <c r="G381" s="39"/>
      <c r="H381" s="39"/>
      <c r="I381" s="231"/>
      <c r="J381" s="39"/>
      <c r="K381" s="39"/>
      <c r="L381" s="43"/>
      <c r="M381" s="232"/>
      <c r="N381" s="233"/>
      <c r="O381" s="90"/>
      <c r="P381" s="90"/>
      <c r="Q381" s="90"/>
      <c r="R381" s="90"/>
      <c r="S381" s="90"/>
      <c r="T381" s="91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16" t="s">
        <v>170</v>
      </c>
      <c r="AU381" s="16" t="s">
        <v>21</v>
      </c>
    </row>
    <row r="382" s="13" customFormat="1">
      <c r="A382" s="13"/>
      <c r="B382" s="234"/>
      <c r="C382" s="235"/>
      <c r="D382" s="229" t="s">
        <v>172</v>
      </c>
      <c r="E382" s="236" t="s">
        <v>1</v>
      </c>
      <c r="F382" s="237" t="s">
        <v>748</v>
      </c>
      <c r="G382" s="235"/>
      <c r="H382" s="238">
        <v>233.32499999999999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172</v>
      </c>
      <c r="AU382" s="244" t="s">
        <v>21</v>
      </c>
      <c r="AV382" s="13" t="s">
        <v>89</v>
      </c>
      <c r="AW382" s="13" t="s">
        <v>36</v>
      </c>
      <c r="AX382" s="13" t="s">
        <v>21</v>
      </c>
      <c r="AY382" s="244" t="s">
        <v>162</v>
      </c>
    </row>
    <row r="383" s="2" customFormat="1" ht="24.15" customHeight="1">
      <c r="A383" s="37"/>
      <c r="B383" s="38"/>
      <c r="C383" s="215" t="s">
        <v>749</v>
      </c>
      <c r="D383" s="215" t="s">
        <v>164</v>
      </c>
      <c r="E383" s="216" t="s">
        <v>750</v>
      </c>
      <c r="F383" s="217" t="s">
        <v>751</v>
      </c>
      <c r="G383" s="218" t="s">
        <v>326</v>
      </c>
      <c r="H383" s="219">
        <v>1190.8910000000001</v>
      </c>
      <c r="I383" s="220"/>
      <c r="J383" s="221">
        <f>ROUND(I383*H383,2)</f>
        <v>0</v>
      </c>
      <c r="K383" s="222"/>
      <c r="L383" s="43"/>
      <c r="M383" s="223" t="s">
        <v>1</v>
      </c>
      <c r="N383" s="224" t="s">
        <v>45</v>
      </c>
      <c r="O383" s="90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27" t="s">
        <v>168</v>
      </c>
      <c r="AT383" s="227" t="s">
        <v>164</v>
      </c>
      <c r="AU383" s="227" t="s">
        <v>21</v>
      </c>
      <c r="AY383" s="16" t="s">
        <v>162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16" t="s">
        <v>21</v>
      </c>
      <c r="BK383" s="228">
        <f>ROUND(I383*H383,2)</f>
        <v>0</v>
      </c>
      <c r="BL383" s="16" t="s">
        <v>168</v>
      </c>
      <c r="BM383" s="227" t="s">
        <v>752</v>
      </c>
    </row>
    <row r="384" s="2" customFormat="1">
      <c r="A384" s="37"/>
      <c r="B384" s="38"/>
      <c r="C384" s="39"/>
      <c r="D384" s="229" t="s">
        <v>170</v>
      </c>
      <c r="E384" s="39"/>
      <c r="F384" s="230" t="s">
        <v>753</v>
      </c>
      <c r="G384" s="39"/>
      <c r="H384" s="39"/>
      <c r="I384" s="231"/>
      <c r="J384" s="39"/>
      <c r="K384" s="39"/>
      <c r="L384" s="43"/>
      <c r="M384" s="232"/>
      <c r="N384" s="233"/>
      <c r="O384" s="90"/>
      <c r="P384" s="90"/>
      <c r="Q384" s="90"/>
      <c r="R384" s="90"/>
      <c r="S384" s="90"/>
      <c r="T384" s="91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T384" s="16" t="s">
        <v>170</v>
      </c>
      <c r="AU384" s="16" t="s">
        <v>21</v>
      </c>
    </row>
    <row r="385" s="13" customFormat="1">
      <c r="A385" s="13"/>
      <c r="B385" s="234"/>
      <c r="C385" s="235"/>
      <c r="D385" s="229" t="s">
        <v>172</v>
      </c>
      <c r="E385" s="236" t="s">
        <v>1</v>
      </c>
      <c r="F385" s="237" t="s">
        <v>754</v>
      </c>
      <c r="G385" s="235"/>
      <c r="H385" s="238">
        <v>1190.8910000000001</v>
      </c>
      <c r="I385" s="239"/>
      <c r="J385" s="235"/>
      <c r="K385" s="235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172</v>
      </c>
      <c r="AU385" s="244" t="s">
        <v>21</v>
      </c>
      <c r="AV385" s="13" t="s">
        <v>89</v>
      </c>
      <c r="AW385" s="13" t="s">
        <v>36</v>
      </c>
      <c r="AX385" s="13" t="s">
        <v>21</v>
      </c>
      <c r="AY385" s="244" t="s">
        <v>162</v>
      </c>
    </row>
    <row r="386" s="2" customFormat="1" ht="24.15" customHeight="1">
      <c r="A386" s="37"/>
      <c r="B386" s="38"/>
      <c r="C386" s="245" t="s">
        <v>755</v>
      </c>
      <c r="D386" s="245" t="s">
        <v>234</v>
      </c>
      <c r="E386" s="246" t="s">
        <v>756</v>
      </c>
      <c r="F386" s="247" t="s">
        <v>757</v>
      </c>
      <c r="G386" s="248" t="s">
        <v>167</v>
      </c>
      <c r="H386" s="249">
        <v>256.65800000000002</v>
      </c>
      <c r="I386" s="250"/>
      <c r="J386" s="251">
        <f>ROUND(I386*H386,2)</f>
        <v>0</v>
      </c>
      <c r="K386" s="252"/>
      <c r="L386" s="253"/>
      <c r="M386" s="254" t="s">
        <v>1</v>
      </c>
      <c r="N386" s="255" t="s">
        <v>45</v>
      </c>
      <c r="O386" s="90"/>
      <c r="P386" s="225">
        <f>O386*H386</f>
        <v>0</v>
      </c>
      <c r="Q386" s="225">
        <v>0.0046499999999999996</v>
      </c>
      <c r="R386" s="225">
        <f>Q386*H386</f>
        <v>1.1934597</v>
      </c>
      <c r="S386" s="225">
        <v>0</v>
      </c>
      <c r="T386" s="226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27" t="s">
        <v>208</v>
      </c>
      <c r="AT386" s="227" t="s">
        <v>234</v>
      </c>
      <c r="AU386" s="227" t="s">
        <v>21</v>
      </c>
      <c r="AY386" s="16" t="s">
        <v>162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16" t="s">
        <v>21</v>
      </c>
      <c r="BK386" s="228">
        <f>ROUND(I386*H386,2)</f>
        <v>0</v>
      </c>
      <c r="BL386" s="16" t="s">
        <v>168</v>
      </c>
      <c r="BM386" s="227" t="s">
        <v>758</v>
      </c>
    </row>
    <row r="387" s="13" customFormat="1">
      <c r="A387" s="13"/>
      <c r="B387" s="234"/>
      <c r="C387" s="235"/>
      <c r="D387" s="229" t="s">
        <v>172</v>
      </c>
      <c r="E387" s="236" t="s">
        <v>1</v>
      </c>
      <c r="F387" s="237" t="s">
        <v>759</v>
      </c>
      <c r="G387" s="235"/>
      <c r="H387" s="238">
        <v>256.65800000000002</v>
      </c>
      <c r="I387" s="239"/>
      <c r="J387" s="235"/>
      <c r="K387" s="235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172</v>
      </c>
      <c r="AU387" s="244" t="s">
        <v>21</v>
      </c>
      <c r="AV387" s="13" t="s">
        <v>89</v>
      </c>
      <c r="AW387" s="13" t="s">
        <v>36</v>
      </c>
      <c r="AX387" s="13" t="s">
        <v>21</v>
      </c>
      <c r="AY387" s="244" t="s">
        <v>162</v>
      </c>
    </row>
    <row r="388" s="2" customFormat="1" ht="24.15" customHeight="1">
      <c r="A388" s="37"/>
      <c r="B388" s="38"/>
      <c r="C388" s="215" t="s">
        <v>760</v>
      </c>
      <c r="D388" s="215" t="s">
        <v>164</v>
      </c>
      <c r="E388" s="216" t="s">
        <v>761</v>
      </c>
      <c r="F388" s="217" t="s">
        <v>762</v>
      </c>
      <c r="G388" s="218" t="s">
        <v>226</v>
      </c>
      <c r="H388" s="219">
        <v>88</v>
      </c>
      <c r="I388" s="220"/>
      <c r="J388" s="221">
        <f>ROUND(I388*H388,2)</f>
        <v>0</v>
      </c>
      <c r="K388" s="222"/>
      <c r="L388" s="43"/>
      <c r="M388" s="223" t="s">
        <v>1</v>
      </c>
      <c r="N388" s="224" t="s">
        <v>45</v>
      </c>
      <c r="O388" s="90"/>
      <c r="P388" s="225">
        <f>O388*H388</f>
        <v>0</v>
      </c>
      <c r="Q388" s="225">
        <v>4.0000000000000003E-05</v>
      </c>
      <c r="R388" s="225">
        <f>Q388*H388</f>
        <v>0.0035200000000000001</v>
      </c>
      <c r="S388" s="225">
        <v>0</v>
      </c>
      <c r="T388" s="226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27" t="s">
        <v>168</v>
      </c>
      <c r="AT388" s="227" t="s">
        <v>164</v>
      </c>
      <c r="AU388" s="227" t="s">
        <v>21</v>
      </c>
      <c r="AY388" s="16" t="s">
        <v>162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16" t="s">
        <v>21</v>
      </c>
      <c r="BK388" s="228">
        <f>ROUND(I388*H388,2)</f>
        <v>0</v>
      </c>
      <c r="BL388" s="16" t="s">
        <v>168</v>
      </c>
      <c r="BM388" s="227" t="s">
        <v>763</v>
      </c>
    </row>
    <row r="389" s="2" customFormat="1">
      <c r="A389" s="37"/>
      <c r="B389" s="38"/>
      <c r="C389" s="39"/>
      <c r="D389" s="229" t="s">
        <v>170</v>
      </c>
      <c r="E389" s="39"/>
      <c r="F389" s="230" t="s">
        <v>764</v>
      </c>
      <c r="G389" s="39"/>
      <c r="H389" s="39"/>
      <c r="I389" s="231"/>
      <c r="J389" s="39"/>
      <c r="K389" s="39"/>
      <c r="L389" s="43"/>
      <c r="M389" s="232"/>
      <c r="N389" s="233"/>
      <c r="O389" s="90"/>
      <c r="P389" s="90"/>
      <c r="Q389" s="90"/>
      <c r="R389" s="90"/>
      <c r="S389" s="90"/>
      <c r="T389" s="91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16" t="s">
        <v>170</v>
      </c>
      <c r="AU389" s="16" t="s">
        <v>21</v>
      </c>
    </row>
    <row r="390" s="13" customFormat="1">
      <c r="A390" s="13"/>
      <c r="B390" s="234"/>
      <c r="C390" s="235"/>
      <c r="D390" s="229" t="s">
        <v>172</v>
      </c>
      <c r="E390" s="236" t="s">
        <v>1</v>
      </c>
      <c r="F390" s="237" t="s">
        <v>765</v>
      </c>
      <c r="G390" s="235"/>
      <c r="H390" s="238">
        <v>88</v>
      </c>
      <c r="I390" s="239"/>
      <c r="J390" s="235"/>
      <c r="K390" s="235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172</v>
      </c>
      <c r="AU390" s="244" t="s">
        <v>21</v>
      </c>
      <c r="AV390" s="13" t="s">
        <v>89</v>
      </c>
      <c r="AW390" s="13" t="s">
        <v>36</v>
      </c>
      <c r="AX390" s="13" t="s">
        <v>21</v>
      </c>
      <c r="AY390" s="244" t="s">
        <v>162</v>
      </c>
    </row>
    <row r="391" s="2" customFormat="1" ht="21.75" customHeight="1">
      <c r="A391" s="37"/>
      <c r="B391" s="38"/>
      <c r="C391" s="215" t="s">
        <v>766</v>
      </c>
      <c r="D391" s="215" t="s">
        <v>164</v>
      </c>
      <c r="E391" s="216" t="s">
        <v>767</v>
      </c>
      <c r="F391" s="217" t="s">
        <v>768</v>
      </c>
      <c r="G391" s="218" t="s">
        <v>226</v>
      </c>
      <c r="H391" s="219">
        <v>88</v>
      </c>
      <c r="I391" s="220"/>
      <c r="J391" s="221">
        <f>ROUND(I391*H391,2)</f>
        <v>0</v>
      </c>
      <c r="K391" s="222"/>
      <c r="L391" s="43"/>
      <c r="M391" s="223" t="s">
        <v>1</v>
      </c>
      <c r="N391" s="224" t="s">
        <v>45</v>
      </c>
      <c r="O391" s="90"/>
      <c r="P391" s="225">
        <f>O391*H391</f>
        <v>0</v>
      </c>
      <c r="Q391" s="225">
        <v>0.00027999999999999998</v>
      </c>
      <c r="R391" s="225">
        <f>Q391*H391</f>
        <v>0.024639999999999999</v>
      </c>
      <c r="S391" s="225">
        <v>0</v>
      </c>
      <c r="T391" s="226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27" t="s">
        <v>168</v>
      </c>
      <c r="AT391" s="227" t="s">
        <v>164</v>
      </c>
      <c r="AU391" s="227" t="s">
        <v>21</v>
      </c>
      <c r="AY391" s="16" t="s">
        <v>162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16" t="s">
        <v>21</v>
      </c>
      <c r="BK391" s="228">
        <f>ROUND(I391*H391,2)</f>
        <v>0</v>
      </c>
      <c r="BL391" s="16" t="s">
        <v>168</v>
      </c>
      <c r="BM391" s="227" t="s">
        <v>769</v>
      </c>
    </row>
    <row r="392" s="2" customFormat="1">
      <c r="A392" s="37"/>
      <c r="B392" s="38"/>
      <c r="C392" s="39"/>
      <c r="D392" s="229" t="s">
        <v>170</v>
      </c>
      <c r="E392" s="39"/>
      <c r="F392" s="230" t="s">
        <v>770</v>
      </c>
      <c r="G392" s="39"/>
      <c r="H392" s="39"/>
      <c r="I392" s="231"/>
      <c r="J392" s="39"/>
      <c r="K392" s="39"/>
      <c r="L392" s="43"/>
      <c r="M392" s="232"/>
      <c r="N392" s="233"/>
      <c r="O392" s="90"/>
      <c r="P392" s="90"/>
      <c r="Q392" s="90"/>
      <c r="R392" s="90"/>
      <c r="S392" s="90"/>
      <c r="T392" s="91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16" t="s">
        <v>170</v>
      </c>
      <c r="AU392" s="16" t="s">
        <v>21</v>
      </c>
    </row>
    <row r="393" s="2" customFormat="1" ht="16.5" customHeight="1">
      <c r="A393" s="37"/>
      <c r="B393" s="38"/>
      <c r="C393" s="245" t="s">
        <v>771</v>
      </c>
      <c r="D393" s="245" t="s">
        <v>234</v>
      </c>
      <c r="E393" s="246" t="s">
        <v>772</v>
      </c>
      <c r="F393" s="247" t="s">
        <v>773</v>
      </c>
      <c r="G393" s="248" t="s">
        <v>226</v>
      </c>
      <c r="H393" s="249">
        <v>88</v>
      </c>
      <c r="I393" s="250"/>
      <c r="J393" s="251">
        <f>ROUND(I393*H393,2)</f>
        <v>0</v>
      </c>
      <c r="K393" s="252"/>
      <c r="L393" s="253"/>
      <c r="M393" s="254" t="s">
        <v>1</v>
      </c>
      <c r="N393" s="255" t="s">
        <v>45</v>
      </c>
      <c r="O393" s="90"/>
      <c r="P393" s="225">
        <f>O393*H393</f>
        <v>0</v>
      </c>
      <c r="Q393" s="225">
        <v>4.0000000000000003E-05</v>
      </c>
      <c r="R393" s="225">
        <f>Q393*H393</f>
        <v>0.0035200000000000001</v>
      </c>
      <c r="S393" s="225">
        <v>0</v>
      </c>
      <c r="T393" s="226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27" t="s">
        <v>208</v>
      </c>
      <c r="AT393" s="227" t="s">
        <v>234</v>
      </c>
      <c r="AU393" s="227" t="s">
        <v>21</v>
      </c>
      <c r="AY393" s="16" t="s">
        <v>162</v>
      </c>
      <c r="BE393" s="228">
        <f>IF(N393="základní",J393,0)</f>
        <v>0</v>
      </c>
      <c r="BF393" s="228">
        <f>IF(N393="snížená",J393,0)</f>
        <v>0</v>
      </c>
      <c r="BG393" s="228">
        <f>IF(N393="zákl. přenesená",J393,0)</f>
        <v>0</v>
      </c>
      <c r="BH393" s="228">
        <f>IF(N393="sníž. přenesená",J393,0)</f>
        <v>0</v>
      </c>
      <c r="BI393" s="228">
        <f>IF(N393="nulová",J393,0)</f>
        <v>0</v>
      </c>
      <c r="BJ393" s="16" t="s">
        <v>21</v>
      </c>
      <c r="BK393" s="228">
        <f>ROUND(I393*H393,2)</f>
        <v>0</v>
      </c>
      <c r="BL393" s="16" t="s">
        <v>168</v>
      </c>
      <c r="BM393" s="227" t="s">
        <v>774</v>
      </c>
    </row>
    <row r="394" s="2" customFormat="1" ht="24.15" customHeight="1">
      <c r="A394" s="37"/>
      <c r="B394" s="38"/>
      <c r="C394" s="215" t="s">
        <v>775</v>
      </c>
      <c r="D394" s="215" t="s">
        <v>164</v>
      </c>
      <c r="E394" s="216" t="s">
        <v>776</v>
      </c>
      <c r="F394" s="217" t="s">
        <v>777</v>
      </c>
      <c r="G394" s="218" t="s">
        <v>167</v>
      </c>
      <c r="H394" s="219">
        <v>4</v>
      </c>
      <c r="I394" s="220"/>
      <c r="J394" s="221">
        <f>ROUND(I394*H394,2)</f>
        <v>0</v>
      </c>
      <c r="K394" s="222"/>
      <c r="L394" s="43"/>
      <c r="M394" s="223" t="s">
        <v>1</v>
      </c>
      <c r="N394" s="224" t="s">
        <v>45</v>
      </c>
      <c r="O394" s="90"/>
      <c r="P394" s="225">
        <f>O394*H394</f>
        <v>0</v>
      </c>
      <c r="Q394" s="225">
        <v>0.0024399999999999999</v>
      </c>
      <c r="R394" s="225">
        <f>Q394*H394</f>
        <v>0.0097599999999999996</v>
      </c>
      <c r="S394" s="225">
        <v>0.056000000000000001</v>
      </c>
      <c r="T394" s="226">
        <f>S394*H394</f>
        <v>0.22400000000000001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227" t="s">
        <v>168</v>
      </c>
      <c r="AT394" s="227" t="s">
        <v>164</v>
      </c>
      <c r="AU394" s="227" t="s">
        <v>21</v>
      </c>
      <c r="AY394" s="16" t="s">
        <v>162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16" t="s">
        <v>21</v>
      </c>
      <c r="BK394" s="228">
        <f>ROUND(I394*H394,2)</f>
        <v>0</v>
      </c>
      <c r="BL394" s="16" t="s">
        <v>168</v>
      </c>
      <c r="BM394" s="227" t="s">
        <v>778</v>
      </c>
    </row>
    <row r="395" s="2" customFormat="1">
      <c r="A395" s="37"/>
      <c r="B395" s="38"/>
      <c r="C395" s="39"/>
      <c r="D395" s="229" t="s">
        <v>170</v>
      </c>
      <c r="E395" s="39"/>
      <c r="F395" s="230" t="s">
        <v>779</v>
      </c>
      <c r="G395" s="39"/>
      <c r="H395" s="39"/>
      <c r="I395" s="231"/>
      <c r="J395" s="39"/>
      <c r="K395" s="39"/>
      <c r="L395" s="43"/>
      <c r="M395" s="232"/>
      <c r="N395" s="233"/>
      <c r="O395" s="90"/>
      <c r="P395" s="90"/>
      <c r="Q395" s="90"/>
      <c r="R395" s="90"/>
      <c r="S395" s="90"/>
      <c r="T395" s="91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16" t="s">
        <v>170</v>
      </c>
      <c r="AU395" s="16" t="s">
        <v>21</v>
      </c>
    </row>
    <row r="396" s="13" customFormat="1">
      <c r="A396" s="13"/>
      <c r="B396" s="234"/>
      <c r="C396" s="235"/>
      <c r="D396" s="229" t="s">
        <v>172</v>
      </c>
      <c r="E396" s="236" t="s">
        <v>1</v>
      </c>
      <c r="F396" s="237" t="s">
        <v>780</v>
      </c>
      <c r="G396" s="235"/>
      <c r="H396" s="238">
        <v>4</v>
      </c>
      <c r="I396" s="239"/>
      <c r="J396" s="235"/>
      <c r="K396" s="235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172</v>
      </c>
      <c r="AU396" s="244" t="s">
        <v>21</v>
      </c>
      <c r="AV396" s="13" t="s">
        <v>89</v>
      </c>
      <c r="AW396" s="13" t="s">
        <v>36</v>
      </c>
      <c r="AX396" s="13" t="s">
        <v>21</v>
      </c>
      <c r="AY396" s="244" t="s">
        <v>162</v>
      </c>
    </row>
    <row r="397" s="2" customFormat="1" ht="24.15" customHeight="1">
      <c r="A397" s="37"/>
      <c r="B397" s="38"/>
      <c r="C397" s="215" t="s">
        <v>781</v>
      </c>
      <c r="D397" s="215" t="s">
        <v>164</v>
      </c>
      <c r="E397" s="216" t="s">
        <v>782</v>
      </c>
      <c r="F397" s="217" t="s">
        <v>783</v>
      </c>
      <c r="G397" s="218" t="s">
        <v>192</v>
      </c>
      <c r="H397" s="219">
        <v>15</v>
      </c>
      <c r="I397" s="220"/>
      <c r="J397" s="221">
        <f>ROUND(I397*H397,2)</f>
        <v>0</v>
      </c>
      <c r="K397" s="222"/>
      <c r="L397" s="43"/>
      <c r="M397" s="223" t="s">
        <v>1</v>
      </c>
      <c r="N397" s="224" t="s">
        <v>45</v>
      </c>
      <c r="O397" s="90"/>
      <c r="P397" s="225">
        <f>O397*H397</f>
        <v>0</v>
      </c>
      <c r="Q397" s="225">
        <v>0</v>
      </c>
      <c r="R397" s="225">
        <f>Q397*H397</f>
        <v>0</v>
      </c>
      <c r="S397" s="225">
        <v>2.2999999999999998</v>
      </c>
      <c r="T397" s="226">
        <f>S397*H397</f>
        <v>34.5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227" t="s">
        <v>168</v>
      </c>
      <c r="AT397" s="227" t="s">
        <v>164</v>
      </c>
      <c r="AU397" s="227" t="s">
        <v>21</v>
      </c>
      <c r="AY397" s="16" t="s">
        <v>162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16" t="s">
        <v>21</v>
      </c>
      <c r="BK397" s="228">
        <f>ROUND(I397*H397,2)</f>
        <v>0</v>
      </c>
      <c r="BL397" s="16" t="s">
        <v>168</v>
      </c>
      <c r="BM397" s="227" t="s">
        <v>784</v>
      </c>
    </row>
    <row r="398" s="13" customFormat="1">
      <c r="A398" s="13"/>
      <c r="B398" s="234"/>
      <c r="C398" s="235"/>
      <c r="D398" s="229" t="s">
        <v>172</v>
      </c>
      <c r="E398" s="236" t="s">
        <v>128</v>
      </c>
      <c r="F398" s="237" t="s">
        <v>785</v>
      </c>
      <c r="G398" s="235"/>
      <c r="H398" s="238">
        <v>15</v>
      </c>
      <c r="I398" s="239"/>
      <c r="J398" s="235"/>
      <c r="K398" s="235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172</v>
      </c>
      <c r="AU398" s="244" t="s">
        <v>21</v>
      </c>
      <c r="AV398" s="13" t="s">
        <v>89</v>
      </c>
      <c r="AW398" s="13" t="s">
        <v>36</v>
      </c>
      <c r="AX398" s="13" t="s">
        <v>21</v>
      </c>
      <c r="AY398" s="244" t="s">
        <v>162</v>
      </c>
    </row>
    <row r="399" s="2" customFormat="1" ht="24.15" customHeight="1">
      <c r="A399" s="37"/>
      <c r="B399" s="38"/>
      <c r="C399" s="215" t="s">
        <v>786</v>
      </c>
      <c r="D399" s="215" t="s">
        <v>164</v>
      </c>
      <c r="E399" s="216" t="s">
        <v>787</v>
      </c>
      <c r="F399" s="217" t="s">
        <v>788</v>
      </c>
      <c r="G399" s="218" t="s">
        <v>186</v>
      </c>
      <c r="H399" s="219">
        <v>345.23399999999998</v>
      </c>
      <c r="I399" s="220"/>
      <c r="J399" s="221">
        <f>ROUND(I399*H399,2)</f>
        <v>0</v>
      </c>
      <c r="K399" s="222"/>
      <c r="L399" s="43"/>
      <c r="M399" s="223" t="s">
        <v>1</v>
      </c>
      <c r="N399" s="224" t="s">
        <v>45</v>
      </c>
      <c r="O399" s="90"/>
      <c r="P399" s="225">
        <f>O399*H399</f>
        <v>0</v>
      </c>
      <c r="Q399" s="225">
        <v>0</v>
      </c>
      <c r="R399" s="225">
        <f>Q399*H399</f>
        <v>0</v>
      </c>
      <c r="S399" s="225">
        <v>0.070000000000000007</v>
      </c>
      <c r="T399" s="226">
        <f>S399*H399</f>
        <v>24.16638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227" t="s">
        <v>168</v>
      </c>
      <c r="AT399" s="227" t="s">
        <v>164</v>
      </c>
      <c r="AU399" s="227" t="s">
        <v>21</v>
      </c>
      <c r="AY399" s="16" t="s">
        <v>162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16" t="s">
        <v>21</v>
      </c>
      <c r="BK399" s="228">
        <f>ROUND(I399*H399,2)</f>
        <v>0</v>
      </c>
      <c r="BL399" s="16" t="s">
        <v>168</v>
      </c>
      <c r="BM399" s="227" t="s">
        <v>789</v>
      </c>
    </row>
    <row r="400" s="2" customFormat="1">
      <c r="A400" s="37"/>
      <c r="B400" s="38"/>
      <c r="C400" s="39"/>
      <c r="D400" s="229" t="s">
        <v>170</v>
      </c>
      <c r="E400" s="39"/>
      <c r="F400" s="230" t="s">
        <v>790</v>
      </c>
      <c r="G400" s="39"/>
      <c r="H400" s="39"/>
      <c r="I400" s="231"/>
      <c r="J400" s="39"/>
      <c r="K400" s="39"/>
      <c r="L400" s="43"/>
      <c r="M400" s="232"/>
      <c r="N400" s="233"/>
      <c r="O400" s="90"/>
      <c r="P400" s="90"/>
      <c r="Q400" s="90"/>
      <c r="R400" s="90"/>
      <c r="S400" s="90"/>
      <c r="T400" s="91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T400" s="16" t="s">
        <v>170</v>
      </c>
      <c r="AU400" s="16" t="s">
        <v>21</v>
      </c>
    </row>
    <row r="401" s="13" customFormat="1">
      <c r="A401" s="13"/>
      <c r="B401" s="234"/>
      <c r="C401" s="235"/>
      <c r="D401" s="229" t="s">
        <v>172</v>
      </c>
      <c r="E401" s="236" t="s">
        <v>1</v>
      </c>
      <c r="F401" s="237" t="s">
        <v>791</v>
      </c>
      <c r="G401" s="235"/>
      <c r="H401" s="238">
        <v>345.23399999999998</v>
      </c>
      <c r="I401" s="239"/>
      <c r="J401" s="235"/>
      <c r="K401" s="235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172</v>
      </c>
      <c r="AU401" s="244" t="s">
        <v>21</v>
      </c>
      <c r="AV401" s="13" t="s">
        <v>89</v>
      </c>
      <c r="AW401" s="13" t="s">
        <v>36</v>
      </c>
      <c r="AX401" s="13" t="s">
        <v>21</v>
      </c>
      <c r="AY401" s="244" t="s">
        <v>162</v>
      </c>
    </row>
    <row r="402" s="2" customFormat="1" ht="33" customHeight="1">
      <c r="A402" s="37"/>
      <c r="B402" s="38"/>
      <c r="C402" s="215" t="s">
        <v>792</v>
      </c>
      <c r="D402" s="215" t="s">
        <v>164</v>
      </c>
      <c r="E402" s="216" t="s">
        <v>793</v>
      </c>
      <c r="F402" s="217" t="s">
        <v>794</v>
      </c>
      <c r="G402" s="218" t="s">
        <v>186</v>
      </c>
      <c r="H402" s="219">
        <v>209.48400000000001</v>
      </c>
      <c r="I402" s="220"/>
      <c r="J402" s="221">
        <f>ROUND(I402*H402,2)</f>
        <v>0</v>
      </c>
      <c r="K402" s="222"/>
      <c r="L402" s="43"/>
      <c r="M402" s="223" t="s">
        <v>1</v>
      </c>
      <c r="N402" s="224" t="s">
        <v>45</v>
      </c>
      <c r="O402" s="90"/>
      <c r="P402" s="225">
        <f>O402*H402</f>
        <v>0</v>
      </c>
      <c r="Q402" s="225">
        <v>0.02324</v>
      </c>
      <c r="R402" s="225">
        <f>Q402*H402</f>
        <v>4.8684081600000004</v>
      </c>
      <c r="S402" s="225">
        <v>0</v>
      </c>
      <c r="T402" s="226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227" t="s">
        <v>168</v>
      </c>
      <c r="AT402" s="227" t="s">
        <v>164</v>
      </c>
      <c r="AU402" s="227" t="s">
        <v>21</v>
      </c>
      <c r="AY402" s="16" t="s">
        <v>162</v>
      </c>
      <c r="BE402" s="228">
        <f>IF(N402="základní",J402,0)</f>
        <v>0</v>
      </c>
      <c r="BF402" s="228">
        <f>IF(N402="snížená",J402,0)</f>
        <v>0</v>
      </c>
      <c r="BG402" s="228">
        <f>IF(N402="zákl. přenesená",J402,0)</f>
        <v>0</v>
      </c>
      <c r="BH402" s="228">
        <f>IF(N402="sníž. přenesená",J402,0)</f>
        <v>0</v>
      </c>
      <c r="BI402" s="228">
        <f>IF(N402="nulová",J402,0)</f>
        <v>0</v>
      </c>
      <c r="BJ402" s="16" t="s">
        <v>21</v>
      </c>
      <c r="BK402" s="228">
        <f>ROUND(I402*H402,2)</f>
        <v>0</v>
      </c>
      <c r="BL402" s="16" t="s">
        <v>168</v>
      </c>
      <c r="BM402" s="227" t="s">
        <v>795</v>
      </c>
    </row>
    <row r="403" s="13" customFormat="1">
      <c r="A403" s="13"/>
      <c r="B403" s="234"/>
      <c r="C403" s="235"/>
      <c r="D403" s="229" t="s">
        <v>172</v>
      </c>
      <c r="E403" s="236" t="s">
        <v>1</v>
      </c>
      <c r="F403" s="237" t="s">
        <v>796</v>
      </c>
      <c r="G403" s="235"/>
      <c r="H403" s="238">
        <v>209.48400000000001</v>
      </c>
      <c r="I403" s="239"/>
      <c r="J403" s="235"/>
      <c r="K403" s="235"/>
      <c r="L403" s="240"/>
      <c r="M403" s="241"/>
      <c r="N403" s="242"/>
      <c r="O403" s="242"/>
      <c r="P403" s="242"/>
      <c r="Q403" s="242"/>
      <c r="R403" s="242"/>
      <c r="S403" s="242"/>
      <c r="T403" s="24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4" t="s">
        <v>172</v>
      </c>
      <c r="AU403" s="244" t="s">
        <v>21</v>
      </c>
      <c r="AV403" s="13" t="s">
        <v>89</v>
      </c>
      <c r="AW403" s="13" t="s">
        <v>36</v>
      </c>
      <c r="AX403" s="13" t="s">
        <v>21</v>
      </c>
      <c r="AY403" s="244" t="s">
        <v>162</v>
      </c>
    </row>
    <row r="404" s="2" customFormat="1" ht="24.15" customHeight="1">
      <c r="A404" s="37"/>
      <c r="B404" s="38"/>
      <c r="C404" s="215" t="s">
        <v>797</v>
      </c>
      <c r="D404" s="215" t="s">
        <v>164</v>
      </c>
      <c r="E404" s="216" t="s">
        <v>798</v>
      </c>
      <c r="F404" s="217" t="s">
        <v>799</v>
      </c>
      <c r="G404" s="218" t="s">
        <v>186</v>
      </c>
      <c r="H404" s="219">
        <v>209.48400000000001</v>
      </c>
      <c r="I404" s="220"/>
      <c r="J404" s="221">
        <f>ROUND(I404*H404,2)</f>
        <v>0</v>
      </c>
      <c r="K404" s="222"/>
      <c r="L404" s="43"/>
      <c r="M404" s="223" t="s">
        <v>1</v>
      </c>
      <c r="N404" s="224" t="s">
        <v>45</v>
      </c>
      <c r="O404" s="90"/>
      <c r="P404" s="225">
        <f>O404*H404</f>
        <v>0</v>
      </c>
      <c r="Q404" s="225">
        <v>0</v>
      </c>
      <c r="R404" s="225">
        <f>Q404*H404</f>
        <v>0</v>
      </c>
      <c r="S404" s="225">
        <v>0.077899999999999997</v>
      </c>
      <c r="T404" s="226">
        <f>S404*H404</f>
        <v>16.318803599999999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227" t="s">
        <v>168</v>
      </c>
      <c r="AT404" s="227" t="s">
        <v>164</v>
      </c>
      <c r="AU404" s="227" t="s">
        <v>21</v>
      </c>
      <c r="AY404" s="16" t="s">
        <v>162</v>
      </c>
      <c r="BE404" s="228">
        <f>IF(N404="základní",J404,0)</f>
        <v>0</v>
      </c>
      <c r="BF404" s="228">
        <f>IF(N404="snížená",J404,0)</f>
        <v>0</v>
      </c>
      <c r="BG404" s="228">
        <f>IF(N404="zákl. přenesená",J404,0)</f>
        <v>0</v>
      </c>
      <c r="BH404" s="228">
        <f>IF(N404="sníž. přenesená",J404,0)</f>
        <v>0</v>
      </c>
      <c r="BI404" s="228">
        <f>IF(N404="nulová",J404,0)</f>
        <v>0</v>
      </c>
      <c r="BJ404" s="16" t="s">
        <v>21</v>
      </c>
      <c r="BK404" s="228">
        <f>ROUND(I404*H404,2)</f>
        <v>0</v>
      </c>
      <c r="BL404" s="16" t="s">
        <v>168</v>
      </c>
      <c r="BM404" s="227" t="s">
        <v>800</v>
      </c>
    </row>
    <row r="405" s="2" customFormat="1" ht="24.15" customHeight="1">
      <c r="A405" s="37"/>
      <c r="B405" s="38"/>
      <c r="C405" s="215" t="s">
        <v>801</v>
      </c>
      <c r="D405" s="215" t="s">
        <v>164</v>
      </c>
      <c r="E405" s="216" t="s">
        <v>802</v>
      </c>
      <c r="F405" s="217" t="s">
        <v>803</v>
      </c>
      <c r="G405" s="218" t="s">
        <v>186</v>
      </c>
      <c r="H405" s="219">
        <v>209.48400000000001</v>
      </c>
      <c r="I405" s="220"/>
      <c r="J405" s="221">
        <f>ROUND(I405*H405,2)</f>
        <v>0</v>
      </c>
      <c r="K405" s="222"/>
      <c r="L405" s="43"/>
      <c r="M405" s="223" t="s">
        <v>1</v>
      </c>
      <c r="N405" s="224" t="s">
        <v>45</v>
      </c>
      <c r="O405" s="90"/>
      <c r="P405" s="225">
        <f>O405*H405</f>
        <v>0</v>
      </c>
      <c r="Q405" s="225">
        <v>0</v>
      </c>
      <c r="R405" s="225">
        <f>Q405*H405</f>
        <v>0</v>
      </c>
      <c r="S405" s="225">
        <v>0</v>
      </c>
      <c r="T405" s="226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27" t="s">
        <v>168</v>
      </c>
      <c r="AT405" s="227" t="s">
        <v>164</v>
      </c>
      <c r="AU405" s="227" t="s">
        <v>21</v>
      </c>
      <c r="AY405" s="16" t="s">
        <v>162</v>
      </c>
      <c r="BE405" s="228">
        <f>IF(N405="základní",J405,0)</f>
        <v>0</v>
      </c>
      <c r="BF405" s="228">
        <f>IF(N405="snížená",J405,0)</f>
        <v>0</v>
      </c>
      <c r="BG405" s="228">
        <f>IF(N405="zákl. přenesená",J405,0)</f>
        <v>0</v>
      </c>
      <c r="BH405" s="228">
        <f>IF(N405="sníž. přenesená",J405,0)</f>
        <v>0</v>
      </c>
      <c r="BI405" s="228">
        <f>IF(N405="nulová",J405,0)</f>
        <v>0</v>
      </c>
      <c r="BJ405" s="16" t="s">
        <v>21</v>
      </c>
      <c r="BK405" s="228">
        <f>ROUND(I405*H405,2)</f>
        <v>0</v>
      </c>
      <c r="BL405" s="16" t="s">
        <v>168</v>
      </c>
      <c r="BM405" s="227" t="s">
        <v>804</v>
      </c>
    </row>
    <row r="406" s="2" customFormat="1" ht="21.75" customHeight="1">
      <c r="A406" s="37"/>
      <c r="B406" s="38"/>
      <c r="C406" s="215" t="s">
        <v>805</v>
      </c>
      <c r="D406" s="215" t="s">
        <v>164</v>
      </c>
      <c r="E406" s="216" t="s">
        <v>806</v>
      </c>
      <c r="F406" s="217" t="s">
        <v>807</v>
      </c>
      <c r="G406" s="218" t="s">
        <v>186</v>
      </c>
      <c r="H406" s="219">
        <v>209.48400000000001</v>
      </c>
      <c r="I406" s="220"/>
      <c r="J406" s="221">
        <f>ROUND(I406*H406,2)</f>
        <v>0</v>
      </c>
      <c r="K406" s="222"/>
      <c r="L406" s="43"/>
      <c r="M406" s="223" t="s">
        <v>1</v>
      </c>
      <c r="N406" s="224" t="s">
        <v>45</v>
      </c>
      <c r="O406" s="90"/>
      <c r="P406" s="225">
        <f>O406*H406</f>
        <v>0</v>
      </c>
      <c r="Q406" s="225">
        <v>0.00046000000000000001</v>
      </c>
      <c r="R406" s="225">
        <f>Q406*H406</f>
        <v>0.096362640000000013</v>
      </c>
      <c r="S406" s="225">
        <v>0</v>
      </c>
      <c r="T406" s="226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227" t="s">
        <v>168</v>
      </c>
      <c r="AT406" s="227" t="s">
        <v>164</v>
      </c>
      <c r="AU406" s="227" t="s">
        <v>21</v>
      </c>
      <c r="AY406" s="16" t="s">
        <v>162</v>
      </c>
      <c r="BE406" s="228">
        <f>IF(N406="základní",J406,0)</f>
        <v>0</v>
      </c>
      <c r="BF406" s="228">
        <f>IF(N406="snížená",J406,0)</f>
        <v>0</v>
      </c>
      <c r="BG406" s="228">
        <f>IF(N406="zákl. přenesená",J406,0)</f>
        <v>0</v>
      </c>
      <c r="BH406" s="228">
        <f>IF(N406="sníž. přenesená",J406,0)</f>
        <v>0</v>
      </c>
      <c r="BI406" s="228">
        <f>IF(N406="nulová",J406,0)</f>
        <v>0</v>
      </c>
      <c r="BJ406" s="16" t="s">
        <v>21</v>
      </c>
      <c r="BK406" s="228">
        <f>ROUND(I406*H406,2)</f>
        <v>0</v>
      </c>
      <c r="BL406" s="16" t="s">
        <v>168</v>
      </c>
      <c r="BM406" s="227" t="s">
        <v>808</v>
      </c>
    </row>
    <row r="407" s="2" customFormat="1">
      <c r="A407" s="37"/>
      <c r="B407" s="38"/>
      <c r="C407" s="39"/>
      <c r="D407" s="229" t="s">
        <v>170</v>
      </c>
      <c r="E407" s="39"/>
      <c r="F407" s="230" t="s">
        <v>809</v>
      </c>
      <c r="G407" s="39"/>
      <c r="H407" s="39"/>
      <c r="I407" s="231"/>
      <c r="J407" s="39"/>
      <c r="K407" s="39"/>
      <c r="L407" s="43"/>
      <c r="M407" s="232"/>
      <c r="N407" s="233"/>
      <c r="O407" s="90"/>
      <c r="P407" s="90"/>
      <c r="Q407" s="90"/>
      <c r="R407" s="90"/>
      <c r="S407" s="90"/>
      <c r="T407" s="91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T407" s="16" t="s">
        <v>170</v>
      </c>
      <c r="AU407" s="16" t="s">
        <v>21</v>
      </c>
    </row>
    <row r="408" s="2" customFormat="1" ht="16.5" customHeight="1">
      <c r="A408" s="37"/>
      <c r="B408" s="38"/>
      <c r="C408" s="215" t="s">
        <v>810</v>
      </c>
      <c r="D408" s="215" t="s">
        <v>164</v>
      </c>
      <c r="E408" s="216" t="s">
        <v>811</v>
      </c>
      <c r="F408" s="217" t="s">
        <v>812</v>
      </c>
      <c r="G408" s="218" t="s">
        <v>267</v>
      </c>
      <c r="H408" s="219">
        <v>495.125</v>
      </c>
      <c r="I408" s="220"/>
      <c r="J408" s="221">
        <f>ROUND(I408*H408,2)</f>
        <v>0</v>
      </c>
      <c r="K408" s="222"/>
      <c r="L408" s="43"/>
      <c r="M408" s="223" t="s">
        <v>1</v>
      </c>
      <c r="N408" s="224" t="s">
        <v>45</v>
      </c>
      <c r="O408" s="90"/>
      <c r="P408" s="225">
        <f>O408*H408</f>
        <v>0</v>
      </c>
      <c r="Q408" s="225">
        <v>0</v>
      </c>
      <c r="R408" s="225">
        <f>Q408*H408</f>
        <v>0</v>
      </c>
      <c r="S408" s="225">
        <v>0</v>
      </c>
      <c r="T408" s="226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227" t="s">
        <v>168</v>
      </c>
      <c r="AT408" s="227" t="s">
        <v>164</v>
      </c>
      <c r="AU408" s="227" t="s">
        <v>21</v>
      </c>
      <c r="AY408" s="16" t="s">
        <v>162</v>
      </c>
      <c r="BE408" s="228">
        <f>IF(N408="základní",J408,0)</f>
        <v>0</v>
      </c>
      <c r="BF408" s="228">
        <f>IF(N408="snížená",J408,0)</f>
        <v>0</v>
      </c>
      <c r="BG408" s="228">
        <f>IF(N408="zákl. přenesená",J408,0)</f>
        <v>0</v>
      </c>
      <c r="BH408" s="228">
        <f>IF(N408="sníž. přenesená",J408,0)</f>
        <v>0</v>
      </c>
      <c r="BI408" s="228">
        <f>IF(N408="nulová",J408,0)</f>
        <v>0</v>
      </c>
      <c r="BJ408" s="16" t="s">
        <v>21</v>
      </c>
      <c r="BK408" s="228">
        <f>ROUND(I408*H408,2)</f>
        <v>0</v>
      </c>
      <c r="BL408" s="16" t="s">
        <v>168</v>
      </c>
      <c r="BM408" s="227" t="s">
        <v>813</v>
      </c>
    </row>
    <row r="409" s="13" customFormat="1">
      <c r="A409" s="13"/>
      <c r="B409" s="234"/>
      <c r="C409" s="235"/>
      <c r="D409" s="229" t="s">
        <v>172</v>
      </c>
      <c r="E409" s="236" t="s">
        <v>106</v>
      </c>
      <c r="F409" s="237" t="s">
        <v>814</v>
      </c>
      <c r="G409" s="235"/>
      <c r="H409" s="238">
        <v>495.125</v>
      </c>
      <c r="I409" s="239"/>
      <c r="J409" s="235"/>
      <c r="K409" s="235"/>
      <c r="L409" s="240"/>
      <c r="M409" s="241"/>
      <c r="N409" s="242"/>
      <c r="O409" s="242"/>
      <c r="P409" s="242"/>
      <c r="Q409" s="242"/>
      <c r="R409" s="242"/>
      <c r="S409" s="242"/>
      <c r="T409" s="24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4" t="s">
        <v>172</v>
      </c>
      <c r="AU409" s="244" t="s">
        <v>21</v>
      </c>
      <c r="AV409" s="13" t="s">
        <v>89</v>
      </c>
      <c r="AW409" s="13" t="s">
        <v>36</v>
      </c>
      <c r="AX409" s="13" t="s">
        <v>21</v>
      </c>
      <c r="AY409" s="244" t="s">
        <v>162</v>
      </c>
    </row>
    <row r="410" s="2" customFormat="1" ht="24.15" customHeight="1">
      <c r="A410" s="37"/>
      <c r="B410" s="38"/>
      <c r="C410" s="215" t="s">
        <v>815</v>
      </c>
      <c r="D410" s="215" t="s">
        <v>164</v>
      </c>
      <c r="E410" s="216" t="s">
        <v>816</v>
      </c>
      <c r="F410" s="217" t="s">
        <v>817</v>
      </c>
      <c r="G410" s="218" t="s">
        <v>267</v>
      </c>
      <c r="H410" s="219">
        <v>495.125</v>
      </c>
      <c r="I410" s="220"/>
      <c r="J410" s="221">
        <f>ROUND(I410*H410,2)</f>
        <v>0</v>
      </c>
      <c r="K410" s="222"/>
      <c r="L410" s="43"/>
      <c r="M410" s="223" t="s">
        <v>1</v>
      </c>
      <c r="N410" s="224" t="s">
        <v>45</v>
      </c>
      <c r="O410" s="90"/>
      <c r="P410" s="225">
        <f>O410*H410</f>
        <v>0</v>
      </c>
      <c r="Q410" s="225">
        <v>0</v>
      </c>
      <c r="R410" s="225">
        <f>Q410*H410</f>
        <v>0</v>
      </c>
      <c r="S410" s="225">
        <v>0</v>
      </c>
      <c r="T410" s="226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227" t="s">
        <v>168</v>
      </c>
      <c r="AT410" s="227" t="s">
        <v>164</v>
      </c>
      <c r="AU410" s="227" t="s">
        <v>21</v>
      </c>
      <c r="AY410" s="16" t="s">
        <v>162</v>
      </c>
      <c r="BE410" s="228">
        <f>IF(N410="základní",J410,0)</f>
        <v>0</v>
      </c>
      <c r="BF410" s="228">
        <f>IF(N410="snížená",J410,0)</f>
        <v>0</v>
      </c>
      <c r="BG410" s="228">
        <f>IF(N410="zákl. přenesená",J410,0)</f>
        <v>0</v>
      </c>
      <c r="BH410" s="228">
        <f>IF(N410="sníž. přenesená",J410,0)</f>
        <v>0</v>
      </c>
      <c r="BI410" s="228">
        <f>IF(N410="nulová",J410,0)</f>
        <v>0</v>
      </c>
      <c r="BJ410" s="16" t="s">
        <v>21</v>
      </c>
      <c r="BK410" s="228">
        <f>ROUND(I410*H410,2)</f>
        <v>0</v>
      </c>
      <c r="BL410" s="16" t="s">
        <v>168</v>
      </c>
      <c r="BM410" s="227" t="s">
        <v>818</v>
      </c>
    </row>
    <row r="411" s="13" customFormat="1">
      <c r="A411" s="13"/>
      <c r="B411" s="234"/>
      <c r="C411" s="235"/>
      <c r="D411" s="229" t="s">
        <v>172</v>
      </c>
      <c r="E411" s="236" t="s">
        <v>1</v>
      </c>
      <c r="F411" s="237" t="s">
        <v>106</v>
      </c>
      <c r="G411" s="235"/>
      <c r="H411" s="238">
        <v>495.125</v>
      </c>
      <c r="I411" s="239"/>
      <c r="J411" s="235"/>
      <c r="K411" s="235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172</v>
      </c>
      <c r="AU411" s="244" t="s">
        <v>21</v>
      </c>
      <c r="AV411" s="13" t="s">
        <v>89</v>
      </c>
      <c r="AW411" s="13" t="s">
        <v>36</v>
      </c>
      <c r="AX411" s="13" t="s">
        <v>21</v>
      </c>
      <c r="AY411" s="244" t="s">
        <v>162</v>
      </c>
    </row>
    <row r="412" s="2" customFormat="1" ht="24.15" customHeight="1">
      <c r="A412" s="37"/>
      <c r="B412" s="38"/>
      <c r="C412" s="215" t="s">
        <v>819</v>
      </c>
      <c r="D412" s="215" t="s">
        <v>164</v>
      </c>
      <c r="E412" s="216" t="s">
        <v>820</v>
      </c>
      <c r="F412" s="217" t="s">
        <v>821</v>
      </c>
      <c r="G412" s="218" t="s">
        <v>267</v>
      </c>
      <c r="H412" s="219">
        <v>9407.375</v>
      </c>
      <c r="I412" s="220"/>
      <c r="J412" s="221">
        <f>ROUND(I412*H412,2)</f>
        <v>0</v>
      </c>
      <c r="K412" s="222"/>
      <c r="L412" s="43"/>
      <c r="M412" s="223" t="s">
        <v>1</v>
      </c>
      <c r="N412" s="224" t="s">
        <v>45</v>
      </c>
      <c r="O412" s="90"/>
      <c r="P412" s="225">
        <f>O412*H412</f>
        <v>0</v>
      </c>
      <c r="Q412" s="225">
        <v>0</v>
      </c>
      <c r="R412" s="225">
        <f>Q412*H412</f>
        <v>0</v>
      </c>
      <c r="S412" s="225">
        <v>0</v>
      </c>
      <c r="T412" s="226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227" t="s">
        <v>168</v>
      </c>
      <c r="AT412" s="227" t="s">
        <v>164</v>
      </c>
      <c r="AU412" s="227" t="s">
        <v>21</v>
      </c>
      <c r="AY412" s="16" t="s">
        <v>162</v>
      </c>
      <c r="BE412" s="228">
        <f>IF(N412="základní",J412,0)</f>
        <v>0</v>
      </c>
      <c r="BF412" s="228">
        <f>IF(N412="snížená",J412,0)</f>
        <v>0</v>
      </c>
      <c r="BG412" s="228">
        <f>IF(N412="zákl. přenesená",J412,0)</f>
        <v>0</v>
      </c>
      <c r="BH412" s="228">
        <f>IF(N412="sníž. přenesená",J412,0)</f>
        <v>0</v>
      </c>
      <c r="BI412" s="228">
        <f>IF(N412="nulová",J412,0)</f>
        <v>0</v>
      </c>
      <c r="BJ412" s="16" t="s">
        <v>21</v>
      </c>
      <c r="BK412" s="228">
        <f>ROUND(I412*H412,2)</f>
        <v>0</v>
      </c>
      <c r="BL412" s="16" t="s">
        <v>168</v>
      </c>
      <c r="BM412" s="227" t="s">
        <v>822</v>
      </c>
    </row>
    <row r="413" s="2" customFormat="1">
      <c r="A413" s="37"/>
      <c r="B413" s="38"/>
      <c r="C413" s="39"/>
      <c r="D413" s="229" t="s">
        <v>170</v>
      </c>
      <c r="E413" s="39"/>
      <c r="F413" s="230" t="s">
        <v>823</v>
      </c>
      <c r="G413" s="39"/>
      <c r="H413" s="39"/>
      <c r="I413" s="231"/>
      <c r="J413" s="39"/>
      <c r="K413" s="39"/>
      <c r="L413" s="43"/>
      <c r="M413" s="232"/>
      <c r="N413" s="233"/>
      <c r="O413" s="90"/>
      <c r="P413" s="90"/>
      <c r="Q413" s="90"/>
      <c r="R413" s="90"/>
      <c r="S413" s="90"/>
      <c r="T413" s="91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T413" s="16" t="s">
        <v>170</v>
      </c>
      <c r="AU413" s="16" t="s">
        <v>21</v>
      </c>
    </row>
    <row r="414" s="13" customFormat="1">
      <c r="A414" s="13"/>
      <c r="B414" s="234"/>
      <c r="C414" s="235"/>
      <c r="D414" s="229" t="s">
        <v>172</v>
      </c>
      <c r="E414" s="236" t="s">
        <v>1</v>
      </c>
      <c r="F414" s="237" t="s">
        <v>824</v>
      </c>
      <c r="G414" s="235"/>
      <c r="H414" s="238">
        <v>9407.375</v>
      </c>
      <c r="I414" s="239"/>
      <c r="J414" s="235"/>
      <c r="K414" s="235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172</v>
      </c>
      <c r="AU414" s="244" t="s">
        <v>21</v>
      </c>
      <c r="AV414" s="13" t="s">
        <v>89</v>
      </c>
      <c r="AW414" s="13" t="s">
        <v>36</v>
      </c>
      <c r="AX414" s="13" t="s">
        <v>21</v>
      </c>
      <c r="AY414" s="244" t="s">
        <v>162</v>
      </c>
    </row>
    <row r="415" s="2" customFormat="1" ht="24.15" customHeight="1">
      <c r="A415" s="37"/>
      <c r="B415" s="38"/>
      <c r="C415" s="215" t="s">
        <v>825</v>
      </c>
      <c r="D415" s="215" t="s">
        <v>164</v>
      </c>
      <c r="E415" s="216" t="s">
        <v>826</v>
      </c>
      <c r="F415" s="217" t="s">
        <v>827</v>
      </c>
      <c r="G415" s="218" t="s">
        <v>267</v>
      </c>
      <c r="H415" s="219">
        <v>39.847999999999999</v>
      </c>
      <c r="I415" s="220"/>
      <c r="J415" s="221">
        <f>ROUND(I415*H415,2)</f>
        <v>0</v>
      </c>
      <c r="K415" s="222"/>
      <c r="L415" s="43"/>
      <c r="M415" s="223" t="s">
        <v>1</v>
      </c>
      <c r="N415" s="224" t="s">
        <v>45</v>
      </c>
      <c r="O415" s="90"/>
      <c r="P415" s="225">
        <f>O415*H415</f>
        <v>0</v>
      </c>
      <c r="Q415" s="225">
        <v>0</v>
      </c>
      <c r="R415" s="225">
        <f>Q415*H415</f>
        <v>0</v>
      </c>
      <c r="S415" s="225">
        <v>0</v>
      </c>
      <c r="T415" s="226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227" t="s">
        <v>168</v>
      </c>
      <c r="AT415" s="227" t="s">
        <v>164</v>
      </c>
      <c r="AU415" s="227" t="s">
        <v>21</v>
      </c>
      <c r="AY415" s="16" t="s">
        <v>162</v>
      </c>
      <c r="BE415" s="228">
        <f>IF(N415="základní",J415,0)</f>
        <v>0</v>
      </c>
      <c r="BF415" s="228">
        <f>IF(N415="snížená",J415,0)</f>
        <v>0</v>
      </c>
      <c r="BG415" s="228">
        <f>IF(N415="zákl. přenesená",J415,0)</f>
        <v>0</v>
      </c>
      <c r="BH415" s="228">
        <f>IF(N415="sníž. přenesená",J415,0)</f>
        <v>0</v>
      </c>
      <c r="BI415" s="228">
        <f>IF(N415="nulová",J415,0)</f>
        <v>0</v>
      </c>
      <c r="BJ415" s="16" t="s">
        <v>21</v>
      </c>
      <c r="BK415" s="228">
        <f>ROUND(I415*H415,2)</f>
        <v>0</v>
      </c>
      <c r="BL415" s="16" t="s">
        <v>168</v>
      </c>
      <c r="BM415" s="227" t="s">
        <v>828</v>
      </c>
    </row>
    <row r="416" s="2" customFormat="1">
      <c r="A416" s="37"/>
      <c r="B416" s="38"/>
      <c r="C416" s="39"/>
      <c r="D416" s="229" t="s">
        <v>170</v>
      </c>
      <c r="E416" s="39"/>
      <c r="F416" s="230" t="s">
        <v>829</v>
      </c>
      <c r="G416" s="39"/>
      <c r="H416" s="39"/>
      <c r="I416" s="231"/>
      <c r="J416" s="39"/>
      <c r="K416" s="39"/>
      <c r="L416" s="43"/>
      <c r="M416" s="232"/>
      <c r="N416" s="233"/>
      <c r="O416" s="90"/>
      <c r="P416" s="90"/>
      <c r="Q416" s="90"/>
      <c r="R416" s="90"/>
      <c r="S416" s="90"/>
      <c r="T416" s="91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T416" s="16" t="s">
        <v>170</v>
      </c>
      <c r="AU416" s="16" t="s">
        <v>21</v>
      </c>
    </row>
    <row r="417" s="13" customFormat="1">
      <c r="A417" s="13"/>
      <c r="B417" s="234"/>
      <c r="C417" s="235"/>
      <c r="D417" s="229" t="s">
        <v>172</v>
      </c>
      <c r="E417" s="236" t="s">
        <v>1</v>
      </c>
      <c r="F417" s="237" t="s">
        <v>830</v>
      </c>
      <c r="G417" s="235"/>
      <c r="H417" s="238">
        <v>39.847999999999999</v>
      </c>
      <c r="I417" s="239"/>
      <c r="J417" s="235"/>
      <c r="K417" s="235"/>
      <c r="L417" s="240"/>
      <c r="M417" s="241"/>
      <c r="N417" s="242"/>
      <c r="O417" s="242"/>
      <c r="P417" s="242"/>
      <c r="Q417" s="242"/>
      <c r="R417" s="242"/>
      <c r="S417" s="242"/>
      <c r="T417" s="24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4" t="s">
        <v>172</v>
      </c>
      <c r="AU417" s="244" t="s">
        <v>21</v>
      </c>
      <c r="AV417" s="13" t="s">
        <v>89</v>
      </c>
      <c r="AW417" s="13" t="s">
        <v>36</v>
      </c>
      <c r="AX417" s="13" t="s">
        <v>21</v>
      </c>
      <c r="AY417" s="244" t="s">
        <v>162</v>
      </c>
    </row>
    <row r="418" s="2" customFormat="1" ht="37.8" customHeight="1">
      <c r="A418" s="37"/>
      <c r="B418" s="38"/>
      <c r="C418" s="215" t="s">
        <v>831</v>
      </c>
      <c r="D418" s="215" t="s">
        <v>164</v>
      </c>
      <c r="E418" s="216" t="s">
        <v>832</v>
      </c>
      <c r="F418" s="217" t="s">
        <v>833</v>
      </c>
      <c r="G418" s="218" t="s">
        <v>267</v>
      </c>
      <c r="H418" s="219">
        <v>306.08499999999998</v>
      </c>
      <c r="I418" s="220"/>
      <c r="J418" s="221">
        <f>ROUND(I418*H418,2)</f>
        <v>0</v>
      </c>
      <c r="K418" s="222"/>
      <c r="L418" s="43"/>
      <c r="M418" s="223" t="s">
        <v>1</v>
      </c>
      <c r="N418" s="224" t="s">
        <v>45</v>
      </c>
      <c r="O418" s="90"/>
      <c r="P418" s="225">
        <f>O418*H418</f>
        <v>0</v>
      </c>
      <c r="Q418" s="225">
        <v>0</v>
      </c>
      <c r="R418" s="225">
        <f>Q418*H418</f>
        <v>0</v>
      </c>
      <c r="S418" s="225">
        <v>0</v>
      </c>
      <c r="T418" s="226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227" t="s">
        <v>168</v>
      </c>
      <c r="AT418" s="227" t="s">
        <v>164</v>
      </c>
      <c r="AU418" s="227" t="s">
        <v>21</v>
      </c>
      <c r="AY418" s="16" t="s">
        <v>162</v>
      </c>
      <c r="BE418" s="228">
        <f>IF(N418="základní",J418,0)</f>
        <v>0</v>
      </c>
      <c r="BF418" s="228">
        <f>IF(N418="snížená",J418,0)</f>
        <v>0</v>
      </c>
      <c r="BG418" s="228">
        <f>IF(N418="zákl. přenesená",J418,0)</f>
        <v>0</v>
      </c>
      <c r="BH418" s="228">
        <f>IF(N418="sníž. přenesená",J418,0)</f>
        <v>0</v>
      </c>
      <c r="BI418" s="228">
        <f>IF(N418="nulová",J418,0)</f>
        <v>0</v>
      </c>
      <c r="BJ418" s="16" t="s">
        <v>21</v>
      </c>
      <c r="BK418" s="228">
        <f>ROUND(I418*H418,2)</f>
        <v>0</v>
      </c>
      <c r="BL418" s="16" t="s">
        <v>168</v>
      </c>
      <c r="BM418" s="227" t="s">
        <v>834</v>
      </c>
    </row>
    <row r="419" s="13" customFormat="1">
      <c r="A419" s="13"/>
      <c r="B419" s="234"/>
      <c r="C419" s="235"/>
      <c r="D419" s="229" t="s">
        <v>172</v>
      </c>
      <c r="E419" s="236" t="s">
        <v>1</v>
      </c>
      <c r="F419" s="237" t="s">
        <v>835</v>
      </c>
      <c r="G419" s="235"/>
      <c r="H419" s="238">
        <v>306.08499999999998</v>
      </c>
      <c r="I419" s="239"/>
      <c r="J419" s="235"/>
      <c r="K419" s="235"/>
      <c r="L419" s="240"/>
      <c r="M419" s="241"/>
      <c r="N419" s="242"/>
      <c r="O419" s="242"/>
      <c r="P419" s="242"/>
      <c r="Q419" s="242"/>
      <c r="R419" s="242"/>
      <c r="S419" s="242"/>
      <c r="T419" s="2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4" t="s">
        <v>172</v>
      </c>
      <c r="AU419" s="244" t="s">
        <v>21</v>
      </c>
      <c r="AV419" s="13" t="s">
        <v>89</v>
      </c>
      <c r="AW419" s="13" t="s">
        <v>36</v>
      </c>
      <c r="AX419" s="13" t="s">
        <v>21</v>
      </c>
      <c r="AY419" s="244" t="s">
        <v>162</v>
      </c>
    </row>
    <row r="420" s="2" customFormat="1" ht="33" customHeight="1">
      <c r="A420" s="37"/>
      <c r="B420" s="38"/>
      <c r="C420" s="215" t="s">
        <v>836</v>
      </c>
      <c r="D420" s="215" t="s">
        <v>164</v>
      </c>
      <c r="E420" s="216" t="s">
        <v>837</v>
      </c>
      <c r="F420" s="217" t="s">
        <v>838</v>
      </c>
      <c r="G420" s="218" t="s">
        <v>267</v>
      </c>
      <c r="H420" s="219">
        <v>148.727</v>
      </c>
      <c r="I420" s="220"/>
      <c r="J420" s="221">
        <f>ROUND(I420*H420,2)</f>
        <v>0</v>
      </c>
      <c r="K420" s="222"/>
      <c r="L420" s="43"/>
      <c r="M420" s="223" t="s">
        <v>1</v>
      </c>
      <c r="N420" s="224" t="s">
        <v>45</v>
      </c>
      <c r="O420" s="90"/>
      <c r="P420" s="225">
        <f>O420*H420</f>
        <v>0</v>
      </c>
      <c r="Q420" s="225">
        <v>0</v>
      </c>
      <c r="R420" s="225">
        <f>Q420*H420</f>
        <v>0</v>
      </c>
      <c r="S420" s="225">
        <v>0</v>
      </c>
      <c r="T420" s="226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227" t="s">
        <v>168</v>
      </c>
      <c r="AT420" s="227" t="s">
        <v>164</v>
      </c>
      <c r="AU420" s="227" t="s">
        <v>21</v>
      </c>
      <c r="AY420" s="16" t="s">
        <v>162</v>
      </c>
      <c r="BE420" s="228">
        <f>IF(N420="základní",J420,0)</f>
        <v>0</v>
      </c>
      <c r="BF420" s="228">
        <f>IF(N420="snížená",J420,0)</f>
        <v>0</v>
      </c>
      <c r="BG420" s="228">
        <f>IF(N420="zákl. přenesená",J420,0)</f>
        <v>0</v>
      </c>
      <c r="BH420" s="228">
        <f>IF(N420="sníž. přenesená",J420,0)</f>
        <v>0</v>
      </c>
      <c r="BI420" s="228">
        <f>IF(N420="nulová",J420,0)</f>
        <v>0</v>
      </c>
      <c r="BJ420" s="16" t="s">
        <v>21</v>
      </c>
      <c r="BK420" s="228">
        <f>ROUND(I420*H420,2)</f>
        <v>0</v>
      </c>
      <c r="BL420" s="16" t="s">
        <v>168</v>
      </c>
      <c r="BM420" s="227" t="s">
        <v>839</v>
      </c>
    </row>
    <row r="421" s="13" customFormat="1">
      <c r="A421" s="13"/>
      <c r="B421" s="234"/>
      <c r="C421" s="235"/>
      <c r="D421" s="229" t="s">
        <v>172</v>
      </c>
      <c r="E421" s="236" t="s">
        <v>1</v>
      </c>
      <c r="F421" s="237" t="s">
        <v>840</v>
      </c>
      <c r="G421" s="235"/>
      <c r="H421" s="238">
        <v>148.727</v>
      </c>
      <c r="I421" s="239"/>
      <c r="J421" s="235"/>
      <c r="K421" s="235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172</v>
      </c>
      <c r="AU421" s="244" t="s">
        <v>21</v>
      </c>
      <c r="AV421" s="13" t="s">
        <v>89</v>
      </c>
      <c r="AW421" s="13" t="s">
        <v>36</v>
      </c>
      <c r="AX421" s="13" t="s">
        <v>21</v>
      </c>
      <c r="AY421" s="244" t="s">
        <v>162</v>
      </c>
    </row>
    <row r="422" s="12" customFormat="1" ht="22.8" customHeight="1">
      <c r="A422" s="12"/>
      <c r="B422" s="199"/>
      <c r="C422" s="200"/>
      <c r="D422" s="201" t="s">
        <v>79</v>
      </c>
      <c r="E422" s="213" t="s">
        <v>676</v>
      </c>
      <c r="F422" s="213" t="s">
        <v>841</v>
      </c>
      <c r="G422" s="200"/>
      <c r="H422" s="200"/>
      <c r="I422" s="203"/>
      <c r="J422" s="214">
        <f>BK422</f>
        <v>0</v>
      </c>
      <c r="K422" s="200"/>
      <c r="L422" s="205"/>
      <c r="M422" s="206"/>
      <c r="N422" s="207"/>
      <c r="O422" s="207"/>
      <c r="P422" s="208">
        <f>P423</f>
        <v>0</v>
      </c>
      <c r="Q422" s="207"/>
      <c r="R422" s="208">
        <f>R423</f>
        <v>0</v>
      </c>
      <c r="S422" s="207"/>
      <c r="T422" s="209">
        <f>T423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10" t="s">
        <v>21</v>
      </c>
      <c r="AT422" s="211" t="s">
        <v>79</v>
      </c>
      <c r="AU422" s="211" t="s">
        <v>21</v>
      </c>
      <c r="AY422" s="210" t="s">
        <v>162</v>
      </c>
      <c r="BK422" s="212">
        <f>BK423</f>
        <v>0</v>
      </c>
    </row>
    <row r="423" s="2" customFormat="1" ht="24.15" customHeight="1">
      <c r="A423" s="37"/>
      <c r="B423" s="38"/>
      <c r="C423" s="215" t="s">
        <v>842</v>
      </c>
      <c r="D423" s="215" t="s">
        <v>164</v>
      </c>
      <c r="E423" s="216" t="s">
        <v>843</v>
      </c>
      <c r="F423" s="217" t="s">
        <v>844</v>
      </c>
      <c r="G423" s="218" t="s">
        <v>267</v>
      </c>
      <c r="H423" s="219">
        <v>1475.2149999999999</v>
      </c>
      <c r="I423" s="220"/>
      <c r="J423" s="221">
        <f>ROUND(I423*H423,2)</f>
        <v>0</v>
      </c>
      <c r="K423" s="222"/>
      <c r="L423" s="43"/>
      <c r="M423" s="223" t="s">
        <v>1</v>
      </c>
      <c r="N423" s="224" t="s">
        <v>45</v>
      </c>
      <c r="O423" s="90"/>
      <c r="P423" s="225">
        <f>O423*H423</f>
        <v>0</v>
      </c>
      <c r="Q423" s="225">
        <v>0</v>
      </c>
      <c r="R423" s="225">
        <f>Q423*H423</f>
        <v>0</v>
      </c>
      <c r="S423" s="225">
        <v>0</v>
      </c>
      <c r="T423" s="226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227" t="s">
        <v>168</v>
      </c>
      <c r="AT423" s="227" t="s">
        <v>164</v>
      </c>
      <c r="AU423" s="227" t="s">
        <v>89</v>
      </c>
      <c r="AY423" s="16" t="s">
        <v>162</v>
      </c>
      <c r="BE423" s="228">
        <f>IF(N423="základní",J423,0)</f>
        <v>0</v>
      </c>
      <c r="BF423" s="228">
        <f>IF(N423="snížená",J423,0)</f>
        <v>0</v>
      </c>
      <c r="BG423" s="228">
        <f>IF(N423="zákl. přenesená",J423,0)</f>
        <v>0</v>
      </c>
      <c r="BH423" s="228">
        <f>IF(N423="sníž. přenesená",J423,0)</f>
        <v>0</v>
      </c>
      <c r="BI423" s="228">
        <f>IF(N423="nulová",J423,0)</f>
        <v>0</v>
      </c>
      <c r="BJ423" s="16" t="s">
        <v>21</v>
      </c>
      <c r="BK423" s="228">
        <f>ROUND(I423*H423,2)</f>
        <v>0</v>
      </c>
      <c r="BL423" s="16" t="s">
        <v>168</v>
      </c>
      <c r="BM423" s="227" t="s">
        <v>845</v>
      </c>
    </row>
    <row r="424" s="12" customFormat="1" ht="25.92" customHeight="1">
      <c r="A424" s="12"/>
      <c r="B424" s="199"/>
      <c r="C424" s="200"/>
      <c r="D424" s="201" t="s">
        <v>79</v>
      </c>
      <c r="E424" s="202" t="s">
        <v>846</v>
      </c>
      <c r="F424" s="202" t="s">
        <v>847</v>
      </c>
      <c r="G424" s="200"/>
      <c r="H424" s="200"/>
      <c r="I424" s="203"/>
      <c r="J424" s="204">
        <f>BK424</f>
        <v>0</v>
      </c>
      <c r="K424" s="200"/>
      <c r="L424" s="205"/>
      <c r="M424" s="206"/>
      <c r="N424" s="207"/>
      <c r="O424" s="207"/>
      <c r="P424" s="208">
        <f>P425</f>
        <v>0</v>
      </c>
      <c r="Q424" s="207"/>
      <c r="R424" s="208">
        <f>R425</f>
        <v>2.5631742400000004</v>
      </c>
      <c r="S424" s="207"/>
      <c r="T424" s="209">
        <f>T425</f>
        <v>0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10" t="s">
        <v>89</v>
      </c>
      <c r="AT424" s="211" t="s">
        <v>79</v>
      </c>
      <c r="AU424" s="211" t="s">
        <v>80</v>
      </c>
      <c r="AY424" s="210" t="s">
        <v>162</v>
      </c>
      <c r="BK424" s="212">
        <f>BK425</f>
        <v>0</v>
      </c>
    </row>
    <row r="425" s="12" customFormat="1" ht="22.8" customHeight="1">
      <c r="A425" s="12"/>
      <c r="B425" s="199"/>
      <c r="C425" s="200"/>
      <c r="D425" s="201" t="s">
        <v>79</v>
      </c>
      <c r="E425" s="213" t="s">
        <v>848</v>
      </c>
      <c r="F425" s="213" t="s">
        <v>849</v>
      </c>
      <c r="G425" s="200"/>
      <c r="H425" s="200"/>
      <c r="I425" s="203"/>
      <c r="J425" s="214">
        <f>BK425</f>
        <v>0</v>
      </c>
      <c r="K425" s="200"/>
      <c r="L425" s="205"/>
      <c r="M425" s="206"/>
      <c r="N425" s="207"/>
      <c r="O425" s="207"/>
      <c r="P425" s="208">
        <f>SUM(P426:P453)</f>
        <v>0</v>
      </c>
      <c r="Q425" s="207"/>
      <c r="R425" s="208">
        <f>SUM(R426:R453)</f>
        <v>2.5631742400000004</v>
      </c>
      <c r="S425" s="207"/>
      <c r="T425" s="209">
        <f>SUM(T426:T453)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10" t="s">
        <v>89</v>
      </c>
      <c r="AT425" s="211" t="s">
        <v>79</v>
      </c>
      <c r="AU425" s="211" t="s">
        <v>21</v>
      </c>
      <c r="AY425" s="210" t="s">
        <v>162</v>
      </c>
      <c r="BK425" s="212">
        <f>SUM(BK426:BK453)</f>
        <v>0</v>
      </c>
    </row>
    <row r="426" s="2" customFormat="1" ht="24.15" customHeight="1">
      <c r="A426" s="37"/>
      <c r="B426" s="38"/>
      <c r="C426" s="215" t="s">
        <v>850</v>
      </c>
      <c r="D426" s="215" t="s">
        <v>164</v>
      </c>
      <c r="E426" s="216" t="s">
        <v>851</v>
      </c>
      <c r="F426" s="217" t="s">
        <v>852</v>
      </c>
      <c r="G426" s="218" t="s">
        <v>186</v>
      </c>
      <c r="H426" s="219">
        <v>73.849000000000004</v>
      </c>
      <c r="I426" s="220"/>
      <c r="J426" s="221">
        <f>ROUND(I426*H426,2)</f>
        <v>0</v>
      </c>
      <c r="K426" s="222"/>
      <c r="L426" s="43"/>
      <c r="M426" s="223" t="s">
        <v>1</v>
      </c>
      <c r="N426" s="224" t="s">
        <v>45</v>
      </c>
      <c r="O426" s="90"/>
      <c r="P426" s="225">
        <f>O426*H426</f>
        <v>0</v>
      </c>
      <c r="Q426" s="225">
        <v>0</v>
      </c>
      <c r="R426" s="225">
        <f>Q426*H426</f>
        <v>0</v>
      </c>
      <c r="S426" s="225">
        <v>0</v>
      </c>
      <c r="T426" s="226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227" t="s">
        <v>246</v>
      </c>
      <c r="AT426" s="227" t="s">
        <v>164</v>
      </c>
      <c r="AU426" s="227" t="s">
        <v>89</v>
      </c>
      <c r="AY426" s="16" t="s">
        <v>162</v>
      </c>
      <c r="BE426" s="228">
        <f>IF(N426="základní",J426,0)</f>
        <v>0</v>
      </c>
      <c r="BF426" s="228">
        <f>IF(N426="snížená",J426,0)</f>
        <v>0</v>
      </c>
      <c r="BG426" s="228">
        <f>IF(N426="zákl. přenesená",J426,0)</f>
        <v>0</v>
      </c>
      <c r="BH426" s="228">
        <f>IF(N426="sníž. přenesená",J426,0)</f>
        <v>0</v>
      </c>
      <c r="BI426" s="228">
        <f>IF(N426="nulová",J426,0)</f>
        <v>0</v>
      </c>
      <c r="BJ426" s="16" t="s">
        <v>21</v>
      </c>
      <c r="BK426" s="228">
        <f>ROUND(I426*H426,2)</f>
        <v>0</v>
      </c>
      <c r="BL426" s="16" t="s">
        <v>246</v>
      </c>
      <c r="BM426" s="227" t="s">
        <v>853</v>
      </c>
    </row>
    <row r="427" s="2" customFormat="1">
      <c r="A427" s="37"/>
      <c r="B427" s="38"/>
      <c r="C427" s="39"/>
      <c r="D427" s="229" t="s">
        <v>170</v>
      </c>
      <c r="E427" s="39"/>
      <c r="F427" s="230" t="s">
        <v>854</v>
      </c>
      <c r="G427" s="39"/>
      <c r="H427" s="39"/>
      <c r="I427" s="231"/>
      <c r="J427" s="39"/>
      <c r="K427" s="39"/>
      <c r="L427" s="43"/>
      <c r="M427" s="232"/>
      <c r="N427" s="233"/>
      <c r="O427" s="90"/>
      <c r="P427" s="90"/>
      <c r="Q427" s="90"/>
      <c r="R427" s="90"/>
      <c r="S427" s="90"/>
      <c r="T427" s="91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T427" s="16" t="s">
        <v>170</v>
      </c>
      <c r="AU427" s="16" t="s">
        <v>89</v>
      </c>
    </row>
    <row r="428" s="13" customFormat="1">
      <c r="A428" s="13"/>
      <c r="B428" s="234"/>
      <c r="C428" s="235"/>
      <c r="D428" s="229" t="s">
        <v>172</v>
      </c>
      <c r="E428" s="236" t="s">
        <v>1</v>
      </c>
      <c r="F428" s="237" t="s">
        <v>855</v>
      </c>
      <c r="G428" s="235"/>
      <c r="H428" s="238">
        <v>73.849000000000004</v>
      </c>
      <c r="I428" s="239"/>
      <c r="J428" s="235"/>
      <c r="K428" s="235"/>
      <c r="L428" s="240"/>
      <c r="M428" s="241"/>
      <c r="N428" s="242"/>
      <c r="O428" s="242"/>
      <c r="P428" s="242"/>
      <c r="Q428" s="242"/>
      <c r="R428" s="242"/>
      <c r="S428" s="242"/>
      <c r="T428" s="24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4" t="s">
        <v>172</v>
      </c>
      <c r="AU428" s="244" t="s">
        <v>89</v>
      </c>
      <c r="AV428" s="13" t="s">
        <v>89</v>
      </c>
      <c r="AW428" s="13" t="s">
        <v>36</v>
      </c>
      <c r="AX428" s="13" t="s">
        <v>21</v>
      </c>
      <c r="AY428" s="244" t="s">
        <v>162</v>
      </c>
    </row>
    <row r="429" s="2" customFormat="1" ht="16.5" customHeight="1">
      <c r="A429" s="37"/>
      <c r="B429" s="38"/>
      <c r="C429" s="245" t="s">
        <v>856</v>
      </c>
      <c r="D429" s="245" t="s">
        <v>234</v>
      </c>
      <c r="E429" s="246" t="s">
        <v>857</v>
      </c>
      <c r="F429" s="247" t="s">
        <v>858</v>
      </c>
      <c r="G429" s="248" t="s">
        <v>267</v>
      </c>
      <c r="H429" s="249">
        <v>0.029999999999999999</v>
      </c>
      <c r="I429" s="250"/>
      <c r="J429" s="251">
        <f>ROUND(I429*H429,2)</f>
        <v>0</v>
      </c>
      <c r="K429" s="252"/>
      <c r="L429" s="253"/>
      <c r="M429" s="254" t="s">
        <v>1</v>
      </c>
      <c r="N429" s="255" t="s">
        <v>45</v>
      </c>
      <c r="O429" s="90"/>
      <c r="P429" s="225">
        <f>O429*H429</f>
        <v>0</v>
      </c>
      <c r="Q429" s="225">
        <v>0</v>
      </c>
      <c r="R429" s="225">
        <f>Q429*H429</f>
        <v>0</v>
      </c>
      <c r="S429" s="225">
        <v>0</v>
      </c>
      <c r="T429" s="226">
        <f>S429*H429</f>
        <v>0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227" t="s">
        <v>329</v>
      </c>
      <c r="AT429" s="227" t="s">
        <v>234</v>
      </c>
      <c r="AU429" s="227" t="s">
        <v>89</v>
      </c>
      <c r="AY429" s="16" t="s">
        <v>162</v>
      </c>
      <c r="BE429" s="228">
        <f>IF(N429="základní",J429,0)</f>
        <v>0</v>
      </c>
      <c r="BF429" s="228">
        <f>IF(N429="snížená",J429,0)</f>
        <v>0</v>
      </c>
      <c r="BG429" s="228">
        <f>IF(N429="zákl. přenesená",J429,0)</f>
        <v>0</v>
      </c>
      <c r="BH429" s="228">
        <f>IF(N429="sníž. přenesená",J429,0)</f>
        <v>0</v>
      </c>
      <c r="BI429" s="228">
        <f>IF(N429="nulová",J429,0)</f>
        <v>0</v>
      </c>
      <c r="BJ429" s="16" t="s">
        <v>21</v>
      </c>
      <c r="BK429" s="228">
        <f>ROUND(I429*H429,2)</f>
        <v>0</v>
      </c>
      <c r="BL429" s="16" t="s">
        <v>246</v>
      </c>
      <c r="BM429" s="227" t="s">
        <v>859</v>
      </c>
    </row>
    <row r="430" s="13" customFormat="1">
      <c r="A430" s="13"/>
      <c r="B430" s="234"/>
      <c r="C430" s="235"/>
      <c r="D430" s="229" t="s">
        <v>172</v>
      </c>
      <c r="E430" s="236" t="s">
        <v>1</v>
      </c>
      <c r="F430" s="237" t="s">
        <v>860</v>
      </c>
      <c r="G430" s="235"/>
      <c r="H430" s="238">
        <v>0.029999999999999999</v>
      </c>
      <c r="I430" s="239"/>
      <c r="J430" s="235"/>
      <c r="K430" s="235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172</v>
      </c>
      <c r="AU430" s="244" t="s">
        <v>89</v>
      </c>
      <c r="AV430" s="13" t="s">
        <v>89</v>
      </c>
      <c r="AW430" s="13" t="s">
        <v>36</v>
      </c>
      <c r="AX430" s="13" t="s">
        <v>80</v>
      </c>
      <c r="AY430" s="244" t="s">
        <v>162</v>
      </c>
    </row>
    <row r="431" s="14" customFormat="1">
      <c r="A431" s="14"/>
      <c r="B431" s="256"/>
      <c r="C431" s="257"/>
      <c r="D431" s="229" t="s">
        <v>172</v>
      </c>
      <c r="E431" s="258" t="s">
        <v>1</v>
      </c>
      <c r="F431" s="259" t="s">
        <v>290</v>
      </c>
      <c r="G431" s="257"/>
      <c r="H431" s="260">
        <v>0.029999999999999999</v>
      </c>
      <c r="I431" s="261"/>
      <c r="J431" s="257"/>
      <c r="K431" s="257"/>
      <c r="L431" s="262"/>
      <c r="M431" s="263"/>
      <c r="N431" s="264"/>
      <c r="O431" s="264"/>
      <c r="P431" s="264"/>
      <c r="Q431" s="264"/>
      <c r="R431" s="264"/>
      <c r="S431" s="264"/>
      <c r="T431" s="26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6" t="s">
        <v>172</v>
      </c>
      <c r="AU431" s="266" t="s">
        <v>89</v>
      </c>
      <c r="AV431" s="14" t="s">
        <v>168</v>
      </c>
      <c r="AW431" s="14" t="s">
        <v>36</v>
      </c>
      <c r="AX431" s="14" t="s">
        <v>21</v>
      </c>
      <c r="AY431" s="266" t="s">
        <v>162</v>
      </c>
    </row>
    <row r="432" s="2" customFormat="1" ht="24.15" customHeight="1">
      <c r="A432" s="37"/>
      <c r="B432" s="38"/>
      <c r="C432" s="215" t="s">
        <v>861</v>
      </c>
      <c r="D432" s="215" t="s">
        <v>164</v>
      </c>
      <c r="E432" s="216" t="s">
        <v>862</v>
      </c>
      <c r="F432" s="217" t="s">
        <v>863</v>
      </c>
      <c r="G432" s="218" t="s">
        <v>186</v>
      </c>
      <c r="H432" s="219">
        <v>147.69800000000001</v>
      </c>
      <c r="I432" s="220"/>
      <c r="J432" s="221">
        <f>ROUND(I432*H432,2)</f>
        <v>0</v>
      </c>
      <c r="K432" s="222"/>
      <c r="L432" s="43"/>
      <c r="M432" s="223" t="s">
        <v>1</v>
      </c>
      <c r="N432" s="224" t="s">
        <v>45</v>
      </c>
      <c r="O432" s="90"/>
      <c r="P432" s="225">
        <f>O432*H432</f>
        <v>0</v>
      </c>
      <c r="Q432" s="225">
        <v>3.0000000000000001E-05</v>
      </c>
      <c r="R432" s="225">
        <f>Q432*H432</f>
        <v>0.0044309400000000004</v>
      </c>
      <c r="S432" s="225">
        <v>0</v>
      </c>
      <c r="T432" s="226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227" t="s">
        <v>246</v>
      </c>
      <c r="AT432" s="227" t="s">
        <v>164</v>
      </c>
      <c r="AU432" s="227" t="s">
        <v>89</v>
      </c>
      <c r="AY432" s="16" t="s">
        <v>162</v>
      </c>
      <c r="BE432" s="228">
        <f>IF(N432="základní",J432,0)</f>
        <v>0</v>
      </c>
      <c r="BF432" s="228">
        <f>IF(N432="snížená",J432,0)</f>
        <v>0</v>
      </c>
      <c r="BG432" s="228">
        <f>IF(N432="zákl. přenesená",J432,0)</f>
        <v>0</v>
      </c>
      <c r="BH432" s="228">
        <f>IF(N432="sníž. přenesená",J432,0)</f>
        <v>0</v>
      </c>
      <c r="BI432" s="228">
        <f>IF(N432="nulová",J432,0)</f>
        <v>0</v>
      </c>
      <c r="BJ432" s="16" t="s">
        <v>21</v>
      </c>
      <c r="BK432" s="228">
        <f>ROUND(I432*H432,2)</f>
        <v>0</v>
      </c>
      <c r="BL432" s="16" t="s">
        <v>246</v>
      </c>
      <c r="BM432" s="227" t="s">
        <v>864</v>
      </c>
    </row>
    <row r="433" s="13" customFormat="1">
      <c r="A433" s="13"/>
      <c r="B433" s="234"/>
      <c r="C433" s="235"/>
      <c r="D433" s="229" t="s">
        <v>172</v>
      </c>
      <c r="E433" s="236" t="s">
        <v>1</v>
      </c>
      <c r="F433" s="237" t="s">
        <v>865</v>
      </c>
      <c r="G433" s="235"/>
      <c r="H433" s="238">
        <v>147.69800000000001</v>
      </c>
      <c r="I433" s="239"/>
      <c r="J433" s="235"/>
      <c r="K433" s="235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172</v>
      </c>
      <c r="AU433" s="244" t="s">
        <v>89</v>
      </c>
      <c r="AV433" s="13" t="s">
        <v>89</v>
      </c>
      <c r="AW433" s="13" t="s">
        <v>36</v>
      </c>
      <c r="AX433" s="13" t="s">
        <v>21</v>
      </c>
      <c r="AY433" s="244" t="s">
        <v>162</v>
      </c>
    </row>
    <row r="434" s="2" customFormat="1" ht="16.5" customHeight="1">
      <c r="A434" s="37"/>
      <c r="B434" s="38"/>
      <c r="C434" s="245" t="s">
        <v>866</v>
      </c>
      <c r="D434" s="245" t="s">
        <v>234</v>
      </c>
      <c r="E434" s="246" t="s">
        <v>867</v>
      </c>
      <c r="F434" s="247" t="s">
        <v>868</v>
      </c>
      <c r="G434" s="248" t="s">
        <v>267</v>
      </c>
      <c r="H434" s="249">
        <v>0.058999999999999997</v>
      </c>
      <c r="I434" s="250"/>
      <c r="J434" s="251">
        <f>ROUND(I434*H434,2)</f>
        <v>0</v>
      </c>
      <c r="K434" s="252"/>
      <c r="L434" s="253"/>
      <c r="M434" s="254" t="s">
        <v>1</v>
      </c>
      <c r="N434" s="255" t="s">
        <v>45</v>
      </c>
      <c r="O434" s="90"/>
      <c r="P434" s="225">
        <f>O434*H434</f>
        <v>0</v>
      </c>
      <c r="Q434" s="225">
        <v>1</v>
      </c>
      <c r="R434" s="225">
        <f>Q434*H434</f>
        <v>0.058999999999999997</v>
      </c>
      <c r="S434" s="225">
        <v>0</v>
      </c>
      <c r="T434" s="226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227" t="s">
        <v>329</v>
      </c>
      <c r="AT434" s="227" t="s">
        <v>234</v>
      </c>
      <c r="AU434" s="227" t="s">
        <v>89</v>
      </c>
      <c r="AY434" s="16" t="s">
        <v>162</v>
      </c>
      <c r="BE434" s="228">
        <f>IF(N434="základní",J434,0)</f>
        <v>0</v>
      </c>
      <c r="BF434" s="228">
        <f>IF(N434="snížená",J434,0)</f>
        <v>0</v>
      </c>
      <c r="BG434" s="228">
        <f>IF(N434="zákl. přenesená",J434,0)</f>
        <v>0</v>
      </c>
      <c r="BH434" s="228">
        <f>IF(N434="sníž. přenesená",J434,0)</f>
        <v>0</v>
      </c>
      <c r="BI434" s="228">
        <f>IF(N434="nulová",J434,0)</f>
        <v>0</v>
      </c>
      <c r="BJ434" s="16" t="s">
        <v>21</v>
      </c>
      <c r="BK434" s="228">
        <f>ROUND(I434*H434,2)</f>
        <v>0</v>
      </c>
      <c r="BL434" s="16" t="s">
        <v>246</v>
      </c>
      <c r="BM434" s="227" t="s">
        <v>869</v>
      </c>
    </row>
    <row r="435" s="13" customFormat="1">
      <c r="A435" s="13"/>
      <c r="B435" s="234"/>
      <c r="C435" s="235"/>
      <c r="D435" s="229" t="s">
        <v>172</v>
      </c>
      <c r="E435" s="236" t="s">
        <v>1</v>
      </c>
      <c r="F435" s="237" t="s">
        <v>870</v>
      </c>
      <c r="G435" s="235"/>
      <c r="H435" s="238">
        <v>0.058999999999999997</v>
      </c>
      <c r="I435" s="239"/>
      <c r="J435" s="235"/>
      <c r="K435" s="235"/>
      <c r="L435" s="240"/>
      <c r="M435" s="241"/>
      <c r="N435" s="242"/>
      <c r="O435" s="242"/>
      <c r="P435" s="242"/>
      <c r="Q435" s="242"/>
      <c r="R435" s="242"/>
      <c r="S435" s="242"/>
      <c r="T435" s="24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4" t="s">
        <v>172</v>
      </c>
      <c r="AU435" s="244" t="s">
        <v>89</v>
      </c>
      <c r="AV435" s="13" t="s">
        <v>89</v>
      </c>
      <c r="AW435" s="13" t="s">
        <v>36</v>
      </c>
      <c r="AX435" s="13" t="s">
        <v>21</v>
      </c>
      <c r="AY435" s="244" t="s">
        <v>162</v>
      </c>
    </row>
    <row r="436" s="2" customFormat="1" ht="24.15" customHeight="1">
      <c r="A436" s="37"/>
      <c r="B436" s="38"/>
      <c r="C436" s="215" t="s">
        <v>871</v>
      </c>
      <c r="D436" s="215" t="s">
        <v>164</v>
      </c>
      <c r="E436" s="216" t="s">
        <v>872</v>
      </c>
      <c r="F436" s="217" t="s">
        <v>873</v>
      </c>
      <c r="G436" s="218" t="s">
        <v>186</v>
      </c>
      <c r="H436" s="219">
        <v>183.619</v>
      </c>
      <c r="I436" s="220"/>
      <c r="J436" s="221">
        <f>ROUND(I436*H436,2)</f>
        <v>0</v>
      </c>
      <c r="K436" s="222"/>
      <c r="L436" s="43"/>
      <c r="M436" s="223" t="s">
        <v>1</v>
      </c>
      <c r="N436" s="224" t="s">
        <v>45</v>
      </c>
      <c r="O436" s="90"/>
      <c r="P436" s="225">
        <f>O436*H436</f>
        <v>0</v>
      </c>
      <c r="Q436" s="225">
        <v>0</v>
      </c>
      <c r="R436" s="225">
        <f>Q436*H436</f>
        <v>0</v>
      </c>
      <c r="S436" s="225">
        <v>0</v>
      </c>
      <c r="T436" s="226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227" t="s">
        <v>246</v>
      </c>
      <c r="AT436" s="227" t="s">
        <v>164</v>
      </c>
      <c r="AU436" s="227" t="s">
        <v>89</v>
      </c>
      <c r="AY436" s="16" t="s">
        <v>162</v>
      </c>
      <c r="BE436" s="228">
        <f>IF(N436="základní",J436,0)</f>
        <v>0</v>
      </c>
      <c r="BF436" s="228">
        <f>IF(N436="snížená",J436,0)</f>
        <v>0</v>
      </c>
      <c r="BG436" s="228">
        <f>IF(N436="zákl. přenesená",J436,0)</f>
        <v>0</v>
      </c>
      <c r="BH436" s="228">
        <f>IF(N436="sníž. přenesená",J436,0)</f>
        <v>0</v>
      </c>
      <c r="BI436" s="228">
        <f>IF(N436="nulová",J436,0)</f>
        <v>0</v>
      </c>
      <c r="BJ436" s="16" t="s">
        <v>21</v>
      </c>
      <c r="BK436" s="228">
        <f>ROUND(I436*H436,2)</f>
        <v>0</v>
      </c>
      <c r="BL436" s="16" t="s">
        <v>246</v>
      </c>
      <c r="BM436" s="227" t="s">
        <v>874</v>
      </c>
    </row>
    <row r="437" s="2" customFormat="1">
      <c r="A437" s="37"/>
      <c r="B437" s="38"/>
      <c r="C437" s="39"/>
      <c r="D437" s="229" t="s">
        <v>170</v>
      </c>
      <c r="E437" s="39"/>
      <c r="F437" s="230" t="s">
        <v>875</v>
      </c>
      <c r="G437" s="39"/>
      <c r="H437" s="39"/>
      <c r="I437" s="231"/>
      <c r="J437" s="39"/>
      <c r="K437" s="39"/>
      <c r="L437" s="43"/>
      <c r="M437" s="232"/>
      <c r="N437" s="233"/>
      <c r="O437" s="90"/>
      <c r="P437" s="90"/>
      <c r="Q437" s="90"/>
      <c r="R437" s="90"/>
      <c r="S437" s="90"/>
      <c r="T437" s="91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T437" s="16" t="s">
        <v>170</v>
      </c>
      <c r="AU437" s="16" t="s">
        <v>89</v>
      </c>
    </row>
    <row r="438" s="13" customFormat="1">
      <c r="A438" s="13"/>
      <c r="B438" s="234"/>
      <c r="C438" s="235"/>
      <c r="D438" s="229" t="s">
        <v>172</v>
      </c>
      <c r="E438" s="236" t="s">
        <v>1</v>
      </c>
      <c r="F438" s="237" t="s">
        <v>876</v>
      </c>
      <c r="G438" s="235"/>
      <c r="H438" s="238">
        <v>183.619</v>
      </c>
      <c r="I438" s="239"/>
      <c r="J438" s="235"/>
      <c r="K438" s="235"/>
      <c r="L438" s="240"/>
      <c r="M438" s="241"/>
      <c r="N438" s="242"/>
      <c r="O438" s="242"/>
      <c r="P438" s="242"/>
      <c r="Q438" s="242"/>
      <c r="R438" s="242"/>
      <c r="S438" s="242"/>
      <c r="T438" s="24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4" t="s">
        <v>172</v>
      </c>
      <c r="AU438" s="244" t="s">
        <v>89</v>
      </c>
      <c r="AV438" s="13" t="s">
        <v>89</v>
      </c>
      <c r="AW438" s="13" t="s">
        <v>36</v>
      </c>
      <c r="AX438" s="13" t="s">
        <v>21</v>
      </c>
      <c r="AY438" s="244" t="s">
        <v>162</v>
      </c>
    </row>
    <row r="439" s="2" customFormat="1" ht="24.15" customHeight="1">
      <c r="A439" s="37"/>
      <c r="B439" s="38"/>
      <c r="C439" s="245" t="s">
        <v>877</v>
      </c>
      <c r="D439" s="245" t="s">
        <v>234</v>
      </c>
      <c r="E439" s="246" t="s">
        <v>878</v>
      </c>
      <c r="F439" s="247" t="s">
        <v>879</v>
      </c>
      <c r="G439" s="248" t="s">
        <v>186</v>
      </c>
      <c r="H439" s="249">
        <v>220.34299999999999</v>
      </c>
      <c r="I439" s="250"/>
      <c r="J439" s="251">
        <f>ROUND(I439*H439,2)</f>
        <v>0</v>
      </c>
      <c r="K439" s="252"/>
      <c r="L439" s="253"/>
      <c r="M439" s="254" t="s">
        <v>1</v>
      </c>
      <c r="N439" s="255" t="s">
        <v>45</v>
      </c>
      <c r="O439" s="90"/>
      <c r="P439" s="225">
        <f>O439*H439</f>
        <v>0</v>
      </c>
      <c r="Q439" s="225">
        <v>0.001</v>
      </c>
      <c r="R439" s="225">
        <f>Q439*H439</f>
        <v>0.22034299999999998</v>
      </c>
      <c r="S439" s="225">
        <v>0</v>
      </c>
      <c r="T439" s="226">
        <f>S439*H439</f>
        <v>0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227" t="s">
        <v>329</v>
      </c>
      <c r="AT439" s="227" t="s">
        <v>234</v>
      </c>
      <c r="AU439" s="227" t="s">
        <v>89</v>
      </c>
      <c r="AY439" s="16" t="s">
        <v>162</v>
      </c>
      <c r="BE439" s="228">
        <f>IF(N439="základní",J439,0)</f>
        <v>0</v>
      </c>
      <c r="BF439" s="228">
        <f>IF(N439="snížená",J439,0)</f>
        <v>0</v>
      </c>
      <c r="BG439" s="228">
        <f>IF(N439="zákl. přenesená",J439,0)</f>
        <v>0</v>
      </c>
      <c r="BH439" s="228">
        <f>IF(N439="sníž. přenesená",J439,0)</f>
        <v>0</v>
      </c>
      <c r="BI439" s="228">
        <f>IF(N439="nulová",J439,0)</f>
        <v>0</v>
      </c>
      <c r="BJ439" s="16" t="s">
        <v>21</v>
      </c>
      <c r="BK439" s="228">
        <f>ROUND(I439*H439,2)</f>
        <v>0</v>
      </c>
      <c r="BL439" s="16" t="s">
        <v>246</v>
      </c>
      <c r="BM439" s="227" t="s">
        <v>880</v>
      </c>
    </row>
    <row r="440" s="13" customFormat="1">
      <c r="A440" s="13"/>
      <c r="B440" s="234"/>
      <c r="C440" s="235"/>
      <c r="D440" s="229" t="s">
        <v>172</v>
      </c>
      <c r="E440" s="236" t="s">
        <v>1</v>
      </c>
      <c r="F440" s="237" t="s">
        <v>881</v>
      </c>
      <c r="G440" s="235"/>
      <c r="H440" s="238">
        <v>220.34299999999999</v>
      </c>
      <c r="I440" s="239"/>
      <c r="J440" s="235"/>
      <c r="K440" s="235"/>
      <c r="L440" s="240"/>
      <c r="M440" s="241"/>
      <c r="N440" s="242"/>
      <c r="O440" s="242"/>
      <c r="P440" s="242"/>
      <c r="Q440" s="242"/>
      <c r="R440" s="242"/>
      <c r="S440" s="242"/>
      <c r="T440" s="24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4" t="s">
        <v>172</v>
      </c>
      <c r="AU440" s="244" t="s">
        <v>89</v>
      </c>
      <c r="AV440" s="13" t="s">
        <v>89</v>
      </c>
      <c r="AW440" s="13" t="s">
        <v>36</v>
      </c>
      <c r="AX440" s="13" t="s">
        <v>21</v>
      </c>
      <c r="AY440" s="244" t="s">
        <v>162</v>
      </c>
    </row>
    <row r="441" s="2" customFormat="1" ht="21.75" customHeight="1">
      <c r="A441" s="37"/>
      <c r="B441" s="38"/>
      <c r="C441" s="215" t="s">
        <v>882</v>
      </c>
      <c r="D441" s="215" t="s">
        <v>164</v>
      </c>
      <c r="E441" s="216" t="s">
        <v>883</v>
      </c>
      <c r="F441" s="217" t="s">
        <v>884</v>
      </c>
      <c r="G441" s="218" t="s">
        <v>186</v>
      </c>
      <c r="H441" s="219">
        <v>276.10500000000002</v>
      </c>
      <c r="I441" s="220"/>
      <c r="J441" s="221">
        <f>ROUND(I441*H441,2)</f>
        <v>0</v>
      </c>
      <c r="K441" s="222"/>
      <c r="L441" s="43"/>
      <c r="M441" s="223" t="s">
        <v>1</v>
      </c>
      <c r="N441" s="224" t="s">
        <v>45</v>
      </c>
      <c r="O441" s="90"/>
      <c r="P441" s="225">
        <f>O441*H441</f>
        <v>0</v>
      </c>
      <c r="Q441" s="225">
        <v>0.00038000000000000002</v>
      </c>
      <c r="R441" s="225">
        <f>Q441*H441</f>
        <v>0.10491990000000001</v>
      </c>
      <c r="S441" s="225">
        <v>0</v>
      </c>
      <c r="T441" s="226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227" t="s">
        <v>246</v>
      </c>
      <c r="AT441" s="227" t="s">
        <v>164</v>
      </c>
      <c r="AU441" s="227" t="s">
        <v>89</v>
      </c>
      <c r="AY441" s="16" t="s">
        <v>162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16" t="s">
        <v>21</v>
      </c>
      <c r="BK441" s="228">
        <f>ROUND(I441*H441,2)</f>
        <v>0</v>
      </c>
      <c r="BL441" s="16" t="s">
        <v>246</v>
      </c>
      <c r="BM441" s="227" t="s">
        <v>885</v>
      </c>
    </row>
    <row r="442" s="2" customFormat="1">
      <c r="A442" s="37"/>
      <c r="B442" s="38"/>
      <c r="C442" s="39"/>
      <c r="D442" s="229" t="s">
        <v>170</v>
      </c>
      <c r="E442" s="39"/>
      <c r="F442" s="230" t="s">
        <v>886</v>
      </c>
      <c r="G442" s="39"/>
      <c r="H442" s="39"/>
      <c r="I442" s="231"/>
      <c r="J442" s="39"/>
      <c r="K442" s="39"/>
      <c r="L442" s="43"/>
      <c r="M442" s="232"/>
      <c r="N442" s="233"/>
      <c r="O442" s="90"/>
      <c r="P442" s="90"/>
      <c r="Q442" s="90"/>
      <c r="R442" s="90"/>
      <c r="S442" s="90"/>
      <c r="T442" s="91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T442" s="16" t="s">
        <v>170</v>
      </c>
      <c r="AU442" s="16" t="s">
        <v>89</v>
      </c>
    </row>
    <row r="443" s="13" customFormat="1">
      <c r="A443" s="13"/>
      <c r="B443" s="234"/>
      <c r="C443" s="235"/>
      <c r="D443" s="229" t="s">
        <v>172</v>
      </c>
      <c r="E443" s="236" t="s">
        <v>1</v>
      </c>
      <c r="F443" s="237" t="s">
        <v>887</v>
      </c>
      <c r="G443" s="235"/>
      <c r="H443" s="238">
        <v>276.10500000000002</v>
      </c>
      <c r="I443" s="239"/>
      <c r="J443" s="235"/>
      <c r="K443" s="235"/>
      <c r="L443" s="240"/>
      <c r="M443" s="241"/>
      <c r="N443" s="242"/>
      <c r="O443" s="242"/>
      <c r="P443" s="242"/>
      <c r="Q443" s="242"/>
      <c r="R443" s="242"/>
      <c r="S443" s="242"/>
      <c r="T443" s="24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4" t="s">
        <v>172</v>
      </c>
      <c r="AU443" s="244" t="s">
        <v>89</v>
      </c>
      <c r="AV443" s="13" t="s">
        <v>89</v>
      </c>
      <c r="AW443" s="13" t="s">
        <v>36</v>
      </c>
      <c r="AX443" s="13" t="s">
        <v>21</v>
      </c>
      <c r="AY443" s="244" t="s">
        <v>162</v>
      </c>
    </row>
    <row r="444" s="2" customFormat="1" ht="49.05" customHeight="1">
      <c r="A444" s="37"/>
      <c r="B444" s="38"/>
      <c r="C444" s="245" t="s">
        <v>888</v>
      </c>
      <c r="D444" s="245" t="s">
        <v>234</v>
      </c>
      <c r="E444" s="246" t="s">
        <v>889</v>
      </c>
      <c r="F444" s="247" t="s">
        <v>890</v>
      </c>
      <c r="G444" s="248" t="s">
        <v>186</v>
      </c>
      <c r="H444" s="249">
        <v>290.334</v>
      </c>
      <c r="I444" s="250"/>
      <c r="J444" s="251">
        <f>ROUND(I444*H444,2)</f>
        <v>0</v>
      </c>
      <c r="K444" s="252"/>
      <c r="L444" s="253"/>
      <c r="M444" s="254" t="s">
        <v>1</v>
      </c>
      <c r="N444" s="255" t="s">
        <v>45</v>
      </c>
      <c r="O444" s="90"/>
      <c r="P444" s="225">
        <f>O444*H444</f>
        <v>0</v>
      </c>
      <c r="Q444" s="225">
        <v>0.0064000000000000003</v>
      </c>
      <c r="R444" s="225">
        <f>Q444*H444</f>
        <v>1.8581376000000001</v>
      </c>
      <c r="S444" s="225">
        <v>0</v>
      </c>
      <c r="T444" s="226">
        <f>S444*H444</f>
        <v>0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227" t="s">
        <v>329</v>
      </c>
      <c r="AT444" s="227" t="s">
        <v>234</v>
      </c>
      <c r="AU444" s="227" t="s">
        <v>89</v>
      </c>
      <c r="AY444" s="16" t="s">
        <v>162</v>
      </c>
      <c r="BE444" s="228">
        <f>IF(N444="základní",J444,0)</f>
        <v>0</v>
      </c>
      <c r="BF444" s="228">
        <f>IF(N444="snížená",J444,0)</f>
        <v>0</v>
      </c>
      <c r="BG444" s="228">
        <f>IF(N444="zákl. přenesená",J444,0)</f>
        <v>0</v>
      </c>
      <c r="BH444" s="228">
        <f>IF(N444="sníž. přenesená",J444,0)</f>
        <v>0</v>
      </c>
      <c r="BI444" s="228">
        <f>IF(N444="nulová",J444,0)</f>
        <v>0</v>
      </c>
      <c r="BJ444" s="16" t="s">
        <v>21</v>
      </c>
      <c r="BK444" s="228">
        <f>ROUND(I444*H444,2)</f>
        <v>0</v>
      </c>
      <c r="BL444" s="16" t="s">
        <v>246</v>
      </c>
      <c r="BM444" s="227" t="s">
        <v>891</v>
      </c>
    </row>
    <row r="445" s="13" customFormat="1">
      <c r="A445" s="13"/>
      <c r="B445" s="234"/>
      <c r="C445" s="235"/>
      <c r="D445" s="229" t="s">
        <v>172</v>
      </c>
      <c r="E445" s="236" t="s">
        <v>1</v>
      </c>
      <c r="F445" s="237" t="s">
        <v>892</v>
      </c>
      <c r="G445" s="235"/>
      <c r="H445" s="238">
        <v>290.334</v>
      </c>
      <c r="I445" s="239"/>
      <c r="J445" s="235"/>
      <c r="K445" s="235"/>
      <c r="L445" s="240"/>
      <c r="M445" s="241"/>
      <c r="N445" s="242"/>
      <c r="O445" s="242"/>
      <c r="P445" s="242"/>
      <c r="Q445" s="242"/>
      <c r="R445" s="242"/>
      <c r="S445" s="242"/>
      <c r="T445" s="24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4" t="s">
        <v>172</v>
      </c>
      <c r="AU445" s="244" t="s">
        <v>89</v>
      </c>
      <c r="AV445" s="13" t="s">
        <v>89</v>
      </c>
      <c r="AW445" s="13" t="s">
        <v>36</v>
      </c>
      <c r="AX445" s="13" t="s">
        <v>21</v>
      </c>
      <c r="AY445" s="244" t="s">
        <v>162</v>
      </c>
    </row>
    <row r="446" s="2" customFormat="1" ht="44.25" customHeight="1">
      <c r="A446" s="37"/>
      <c r="B446" s="38"/>
      <c r="C446" s="245" t="s">
        <v>893</v>
      </c>
      <c r="D446" s="245" t="s">
        <v>234</v>
      </c>
      <c r="E446" s="246" t="s">
        <v>894</v>
      </c>
      <c r="F446" s="247" t="s">
        <v>895</v>
      </c>
      <c r="G446" s="248" t="s">
        <v>186</v>
      </c>
      <c r="H446" s="249">
        <v>40.991999999999997</v>
      </c>
      <c r="I446" s="250"/>
      <c r="J446" s="251">
        <f>ROUND(I446*H446,2)</f>
        <v>0</v>
      </c>
      <c r="K446" s="252"/>
      <c r="L446" s="253"/>
      <c r="M446" s="254" t="s">
        <v>1</v>
      </c>
      <c r="N446" s="255" t="s">
        <v>45</v>
      </c>
      <c r="O446" s="90"/>
      <c r="P446" s="225">
        <f>O446*H446</f>
        <v>0</v>
      </c>
      <c r="Q446" s="225">
        <v>0.0054000000000000003</v>
      </c>
      <c r="R446" s="225">
        <f>Q446*H446</f>
        <v>0.22135679999999999</v>
      </c>
      <c r="S446" s="225">
        <v>0</v>
      </c>
      <c r="T446" s="226">
        <f>S446*H446</f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227" t="s">
        <v>329</v>
      </c>
      <c r="AT446" s="227" t="s">
        <v>234</v>
      </c>
      <c r="AU446" s="227" t="s">
        <v>89</v>
      </c>
      <c r="AY446" s="16" t="s">
        <v>162</v>
      </c>
      <c r="BE446" s="228">
        <f>IF(N446="základní",J446,0)</f>
        <v>0</v>
      </c>
      <c r="BF446" s="228">
        <f>IF(N446="snížená",J446,0)</f>
        <v>0</v>
      </c>
      <c r="BG446" s="228">
        <f>IF(N446="zákl. přenesená",J446,0)</f>
        <v>0</v>
      </c>
      <c r="BH446" s="228">
        <f>IF(N446="sníž. přenesená",J446,0)</f>
        <v>0</v>
      </c>
      <c r="BI446" s="228">
        <f>IF(N446="nulová",J446,0)</f>
        <v>0</v>
      </c>
      <c r="BJ446" s="16" t="s">
        <v>21</v>
      </c>
      <c r="BK446" s="228">
        <f>ROUND(I446*H446,2)</f>
        <v>0</v>
      </c>
      <c r="BL446" s="16" t="s">
        <v>246</v>
      </c>
      <c r="BM446" s="227" t="s">
        <v>896</v>
      </c>
    </row>
    <row r="447" s="2" customFormat="1">
      <c r="A447" s="37"/>
      <c r="B447" s="38"/>
      <c r="C447" s="39"/>
      <c r="D447" s="229" t="s">
        <v>170</v>
      </c>
      <c r="E447" s="39"/>
      <c r="F447" s="230" t="s">
        <v>897</v>
      </c>
      <c r="G447" s="39"/>
      <c r="H447" s="39"/>
      <c r="I447" s="231"/>
      <c r="J447" s="39"/>
      <c r="K447" s="39"/>
      <c r="L447" s="43"/>
      <c r="M447" s="232"/>
      <c r="N447" s="233"/>
      <c r="O447" s="90"/>
      <c r="P447" s="90"/>
      <c r="Q447" s="90"/>
      <c r="R447" s="90"/>
      <c r="S447" s="90"/>
      <c r="T447" s="91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T447" s="16" t="s">
        <v>170</v>
      </c>
      <c r="AU447" s="16" t="s">
        <v>89</v>
      </c>
    </row>
    <row r="448" s="13" customFormat="1">
      <c r="A448" s="13"/>
      <c r="B448" s="234"/>
      <c r="C448" s="235"/>
      <c r="D448" s="229" t="s">
        <v>172</v>
      </c>
      <c r="E448" s="236" t="s">
        <v>1</v>
      </c>
      <c r="F448" s="237" t="s">
        <v>898</v>
      </c>
      <c r="G448" s="235"/>
      <c r="H448" s="238">
        <v>40.991999999999997</v>
      </c>
      <c r="I448" s="239"/>
      <c r="J448" s="235"/>
      <c r="K448" s="235"/>
      <c r="L448" s="240"/>
      <c r="M448" s="241"/>
      <c r="N448" s="242"/>
      <c r="O448" s="242"/>
      <c r="P448" s="242"/>
      <c r="Q448" s="242"/>
      <c r="R448" s="242"/>
      <c r="S448" s="242"/>
      <c r="T448" s="24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4" t="s">
        <v>172</v>
      </c>
      <c r="AU448" s="244" t="s">
        <v>89</v>
      </c>
      <c r="AV448" s="13" t="s">
        <v>89</v>
      </c>
      <c r="AW448" s="13" t="s">
        <v>36</v>
      </c>
      <c r="AX448" s="13" t="s">
        <v>21</v>
      </c>
      <c r="AY448" s="244" t="s">
        <v>162</v>
      </c>
    </row>
    <row r="449" s="2" customFormat="1" ht="24.15" customHeight="1">
      <c r="A449" s="37"/>
      <c r="B449" s="38"/>
      <c r="C449" s="215" t="s">
        <v>899</v>
      </c>
      <c r="D449" s="215" t="s">
        <v>164</v>
      </c>
      <c r="E449" s="216" t="s">
        <v>900</v>
      </c>
      <c r="F449" s="217" t="s">
        <v>901</v>
      </c>
      <c r="G449" s="218" t="s">
        <v>186</v>
      </c>
      <c r="H449" s="219">
        <v>175.90000000000001</v>
      </c>
      <c r="I449" s="220"/>
      <c r="J449" s="221">
        <f>ROUND(I449*H449,2)</f>
        <v>0</v>
      </c>
      <c r="K449" s="222"/>
      <c r="L449" s="43"/>
      <c r="M449" s="223" t="s">
        <v>1</v>
      </c>
      <c r="N449" s="224" t="s">
        <v>45</v>
      </c>
      <c r="O449" s="90"/>
      <c r="P449" s="225">
        <f>O449*H449</f>
        <v>0</v>
      </c>
      <c r="Q449" s="225">
        <v>0.00054000000000000001</v>
      </c>
      <c r="R449" s="225">
        <f>Q449*H449</f>
        <v>0.094986000000000001</v>
      </c>
      <c r="S449" s="225">
        <v>0</v>
      </c>
      <c r="T449" s="226">
        <f>S449*H449</f>
        <v>0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227" t="s">
        <v>246</v>
      </c>
      <c r="AT449" s="227" t="s">
        <v>164</v>
      </c>
      <c r="AU449" s="227" t="s">
        <v>89</v>
      </c>
      <c r="AY449" s="16" t="s">
        <v>162</v>
      </c>
      <c r="BE449" s="228">
        <f>IF(N449="základní",J449,0)</f>
        <v>0</v>
      </c>
      <c r="BF449" s="228">
        <f>IF(N449="snížená",J449,0)</f>
        <v>0</v>
      </c>
      <c r="BG449" s="228">
        <f>IF(N449="zákl. přenesená",J449,0)</f>
        <v>0</v>
      </c>
      <c r="BH449" s="228">
        <f>IF(N449="sníž. přenesená",J449,0)</f>
        <v>0</v>
      </c>
      <c r="BI449" s="228">
        <f>IF(N449="nulová",J449,0)</f>
        <v>0</v>
      </c>
      <c r="BJ449" s="16" t="s">
        <v>21</v>
      </c>
      <c r="BK449" s="228">
        <f>ROUND(I449*H449,2)</f>
        <v>0</v>
      </c>
      <c r="BL449" s="16" t="s">
        <v>246</v>
      </c>
      <c r="BM449" s="227" t="s">
        <v>902</v>
      </c>
    </row>
    <row r="450" s="2" customFormat="1">
      <c r="A450" s="37"/>
      <c r="B450" s="38"/>
      <c r="C450" s="39"/>
      <c r="D450" s="229" t="s">
        <v>170</v>
      </c>
      <c r="E450" s="39"/>
      <c r="F450" s="230" t="s">
        <v>903</v>
      </c>
      <c r="G450" s="39"/>
      <c r="H450" s="39"/>
      <c r="I450" s="231"/>
      <c r="J450" s="39"/>
      <c r="K450" s="39"/>
      <c r="L450" s="43"/>
      <c r="M450" s="232"/>
      <c r="N450" s="233"/>
      <c r="O450" s="90"/>
      <c r="P450" s="90"/>
      <c r="Q450" s="90"/>
      <c r="R450" s="90"/>
      <c r="S450" s="90"/>
      <c r="T450" s="91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T450" s="16" t="s">
        <v>170</v>
      </c>
      <c r="AU450" s="16" t="s">
        <v>89</v>
      </c>
    </row>
    <row r="451" s="13" customFormat="1">
      <c r="A451" s="13"/>
      <c r="B451" s="234"/>
      <c r="C451" s="235"/>
      <c r="D451" s="229" t="s">
        <v>172</v>
      </c>
      <c r="E451" s="236" t="s">
        <v>1</v>
      </c>
      <c r="F451" s="237" t="s">
        <v>904</v>
      </c>
      <c r="G451" s="235"/>
      <c r="H451" s="238">
        <v>175.90000000000001</v>
      </c>
      <c r="I451" s="239"/>
      <c r="J451" s="235"/>
      <c r="K451" s="235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172</v>
      </c>
      <c r="AU451" s="244" t="s">
        <v>89</v>
      </c>
      <c r="AV451" s="13" t="s">
        <v>89</v>
      </c>
      <c r="AW451" s="13" t="s">
        <v>36</v>
      </c>
      <c r="AX451" s="13" t="s">
        <v>21</v>
      </c>
      <c r="AY451" s="244" t="s">
        <v>162</v>
      </c>
    </row>
    <row r="452" s="2" customFormat="1" ht="16.5" customHeight="1">
      <c r="A452" s="37"/>
      <c r="B452" s="38"/>
      <c r="C452" s="215" t="s">
        <v>905</v>
      </c>
      <c r="D452" s="215" t="s">
        <v>164</v>
      </c>
      <c r="E452" s="216" t="s">
        <v>906</v>
      </c>
      <c r="F452" s="217" t="s">
        <v>907</v>
      </c>
      <c r="G452" s="218" t="s">
        <v>186</v>
      </c>
      <c r="H452" s="219">
        <v>175.90000000000001</v>
      </c>
      <c r="I452" s="220"/>
      <c r="J452" s="221">
        <f>ROUND(I452*H452,2)</f>
        <v>0</v>
      </c>
      <c r="K452" s="222"/>
      <c r="L452" s="43"/>
      <c r="M452" s="223" t="s">
        <v>1</v>
      </c>
      <c r="N452" s="224" t="s">
        <v>45</v>
      </c>
      <c r="O452" s="90"/>
      <c r="P452" s="225">
        <f>O452*H452</f>
        <v>0</v>
      </c>
      <c r="Q452" s="225">
        <v>0</v>
      </c>
      <c r="R452" s="225">
        <f>Q452*H452</f>
        <v>0</v>
      </c>
      <c r="S452" s="225">
        <v>0</v>
      </c>
      <c r="T452" s="226">
        <f>S452*H452</f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227" t="s">
        <v>246</v>
      </c>
      <c r="AT452" s="227" t="s">
        <v>164</v>
      </c>
      <c r="AU452" s="227" t="s">
        <v>89</v>
      </c>
      <c r="AY452" s="16" t="s">
        <v>162</v>
      </c>
      <c r="BE452" s="228">
        <f>IF(N452="základní",J452,0)</f>
        <v>0</v>
      </c>
      <c r="BF452" s="228">
        <f>IF(N452="snížená",J452,0)</f>
        <v>0</v>
      </c>
      <c r="BG452" s="228">
        <f>IF(N452="zákl. přenesená",J452,0)</f>
        <v>0</v>
      </c>
      <c r="BH452" s="228">
        <f>IF(N452="sníž. přenesená",J452,0)</f>
        <v>0</v>
      </c>
      <c r="BI452" s="228">
        <f>IF(N452="nulová",J452,0)</f>
        <v>0</v>
      </c>
      <c r="BJ452" s="16" t="s">
        <v>21</v>
      </c>
      <c r="BK452" s="228">
        <f>ROUND(I452*H452,2)</f>
        <v>0</v>
      </c>
      <c r="BL452" s="16" t="s">
        <v>246</v>
      </c>
      <c r="BM452" s="227" t="s">
        <v>908</v>
      </c>
    </row>
    <row r="453" s="2" customFormat="1">
      <c r="A453" s="37"/>
      <c r="B453" s="38"/>
      <c r="C453" s="39"/>
      <c r="D453" s="229" t="s">
        <v>170</v>
      </c>
      <c r="E453" s="39"/>
      <c r="F453" s="230" t="s">
        <v>909</v>
      </c>
      <c r="G453" s="39"/>
      <c r="H453" s="39"/>
      <c r="I453" s="231"/>
      <c r="J453" s="39"/>
      <c r="K453" s="39"/>
      <c r="L453" s="43"/>
      <c r="M453" s="232"/>
      <c r="N453" s="233"/>
      <c r="O453" s="90"/>
      <c r="P453" s="90"/>
      <c r="Q453" s="90"/>
      <c r="R453" s="90"/>
      <c r="S453" s="90"/>
      <c r="T453" s="91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T453" s="16" t="s">
        <v>170</v>
      </c>
      <c r="AU453" s="16" t="s">
        <v>89</v>
      </c>
    </row>
    <row r="454" s="12" customFormat="1" ht="25.92" customHeight="1">
      <c r="A454" s="12"/>
      <c r="B454" s="199"/>
      <c r="C454" s="200"/>
      <c r="D454" s="201" t="s">
        <v>79</v>
      </c>
      <c r="E454" s="202" t="s">
        <v>910</v>
      </c>
      <c r="F454" s="202" t="s">
        <v>911</v>
      </c>
      <c r="G454" s="200"/>
      <c r="H454" s="200"/>
      <c r="I454" s="203"/>
      <c r="J454" s="204">
        <f>BK454</f>
        <v>0</v>
      </c>
      <c r="K454" s="200"/>
      <c r="L454" s="205"/>
      <c r="M454" s="206"/>
      <c r="N454" s="207"/>
      <c r="O454" s="207"/>
      <c r="P454" s="208">
        <f>P455</f>
        <v>0</v>
      </c>
      <c r="Q454" s="207"/>
      <c r="R454" s="208">
        <f>R455</f>
        <v>0</v>
      </c>
      <c r="S454" s="207"/>
      <c r="T454" s="209">
        <f>T455</f>
        <v>0</v>
      </c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R454" s="210" t="s">
        <v>21</v>
      </c>
      <c r="AT454" s="211" t="s">
        <v>79</v>
      </c>
      <c r="AU454" s="211" t="s">
        <v>80</v>
      </c>
      <c r="AY454" s="210" t="s">
        <v>162</v>
      </c>
      <c r="BK454" s="212">
        <f>BK455</f>
        <v>0</v>
      </c>
    </row>
    <row r="455" s="12" customFormat="1" ht="22.8" customHeight="1">
      <c r="A455" s="12"/>
      <c r="B455" s="199"/>
      <c r="C455" s="200"/>
      <c r="D455" s="201" t="s">
        <v>79</v>
      </c>
      <c r="E455" s="213" t="s">
        <v>80</v>
      </c>
      <c r="F455" s="213" t="s">
        <v>912</v>
      </c>
      <c r="G455" s="200"/>
      <c r="H455" s="200"/>
      <c r="I455" s="203"/>
      <c r="J455" s="214">
        <f>BK455</f>
        <v>0</v>
      </c>
      <c r="K455" s="200"/>
      <c r="L455" s="205"/>
      <c r="M455" s="206"/>
      <c r="N455" s="207"/>
      <c r="O455" s="207"/>
      <c r="P455" s="208">
        <f>SUM(P456:P476)</f>
        <v>0</v>
      </c>
      <c r="Q455" s="207"/>
      <c r="R455" s="208">
        <f>SUM(R456:R476)</f>
        <v>0</v>
      </c>
      <c r="S455" s="207"/>
      <c r="T455" s="209">
        <f>SUM(T456:T476)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10" t="s">
        <v>21</v>
      </c>
      <c r="AT455" s="211" t="s">
        <v>79</v>
      </c>
      <c r="AU455" s="211" t="s">
        <v>21</v>
      </c>
      <c r="AY455" s="210" t="s">
        <v>162</v>
      </c>
      <c r="BK455" s="212">
        <f>SUM(BK456:BK476)</f>
        <v>0</v>
      </c>
    </row>
    <row r="456" s="2" customFormat="1" ht="16.5" customHeight="1">
      <c r="A456" s="37"/>
      <c r="B456" s="38"/>
      <c r="C456" s="215" t="s">
        <v>913</v>
      </c>
      <c r="D456" s="215" t="s">
        <v>164</v>
      </c>
      <c r="E456" s="216" t="s">
        <v>914</v>
      </c>
      <c r="F456" s="217" t="s">
        <v>915</v>
      </c>
      <c r="G456" s="218" t="s">
        <v>718</v>
      </c>
      <c r="H456" s="219">
        <v>1</v>
      </c>
      <c r="I456" s="220"/>
      <c r="J456" s="221">
        <f>ROUND(I456*H456,2)</f>
        <v>0</v>
      </c>
      <c r="K456" s="222"/>
      <c r="L456" s="43"/>
      <c r="M456" s="223" t="s">
        <v>1</v>
      </c>
      <c r="N456" s="224" t="s">
        <v>45</v>
      </c>
      <c r="O456" s="90"/>
      <c r="P456" s="225">
        <f>O456*H456</f>
        <v>0</v>
      </c>
      <c r="Q456" s="225">
        <v>0</v>
      </c>
      <c r="R456" s="225">
        <f>Q456*H456</f>
        <v>0</v>
      </c>
      <c r="S456" s="225">
        <v>0</v>
      </c>
      <c r="T456" s="226">
        <f>S456*H456</f>
        <v>0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227" t="s">
        <v>916</v>
      </c>
      <c r="AT456" s="227" t="s">
        <v>164</v>
      </c>
      <c r="AU456" s="227" t="s">
        <v>89</v>
      </c>
      <c r="AY456" s="16" t="s">
        <v>162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16" t="s">
        <v>21</v>
      </c>
      <c r="BK456" s="228">
        <f>ROUND(I456*H456,2)</f>
        <v>0</v>
      </c>
      <c r="BL456" s="16" t="s">
        <v>916</v>
      </c>
      <c r="BM456" s="227" t="s">
        <v>917</v>
      </c>
    </row>
    <row r="457" s="2" customFormat="1">
      <c r="A457" s="37"/>
      <c r="B457" s="38"/>
      <c r="C457" s="39"/>
      <c r="D457" s="229" t="s">
        <v>170</v>
      </c>
      <c r="E457" s="39"/>
      <c r="F457" s="230" t="s">
        <v>918</v>
      </c>
      <c r="G457" s="39"/>
      <c r="H457" s="39"/>
      <c r="I457" s="231"/>
      <c r="J457" s="39"/>
      <c r="K457" s="39"/>
      <c r="L457" s="43"/>
      <c r="M457" s="232"/>
      <c r="N457" s="233"/>
      <c r="O457" s="90"/>
      <c r="P457" s="90"/>
      <c r="Q457" s="90"/>
      <c r="R457" s="90"/>
      <c r="S457" s="90"/>
      <c r="T457" s="91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T457" s="16" t="s">
        <v>170</v>
      </c>
      <c r="AU457" s="16" t="s">
        <v>89</v>
      </c>
    </row>
    <row r="458" s="2" customFormat="1" ht="16.5" customHeight="1">
      <c r="A458" s="37"/>
      <c r="B458" s="38"/>
      <c r="C458" s="215" t="s">
        <v>919</v>
      </c>
      <c r="D458" s="215" t="s">
        <v>164</v>
      </c>
      <c r="E458" s="216" t="s">
        <v>920</v>
      </c>
      <c r="F458" s="217" t="s">
        <v>921</v>
      </c>
      <c r="G458" s="218" t="s">
        <v>718</v>
      </c>
      <c r="H458" s="219">
        <v>1</v>
      </c>
      <c r="I458" s="220"/>
      <c r="J458" s="221">
        <f>ROUND(I458*H458,2)</f>
        <v>0</v>
      </c>
      <c r="K458" s="222"/>
      <c r="L458" s="43"/>
      <c r="M458" s="223" t="s">
        <v>1</v>
      </c>
      <c r="N458" s="224" t="s">
        <v>45</v>
      </c>
      <c r="O458" s="90"/>
      <c r="P458" s="225">
        <f>O458*H458</f>
        <v>0</v>
      </c>
      <c r="Q458" s="225">
        <v>0</v>
      </c>
      <c r="R458" s="225">
        <f>Q458*H458</f>
        <v>0</v>
      </c>
      <c r="S458" s="225">
        <v>0</v>
      </c>
      <c r="T458" s="226">
        <f>S458*H458</f>
        <v>0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227" t="s">
        <v>916</v>
      </c>
      <c r="AT458" s="227" t="s">
        <v>164</v>
      </c>
      <c r="AU458" s="227" t="s">
        <v>89</v>
      </c>
      <c r="AY458" s="16" t="s">
        <v>162</v>
      </c>
      <c r="BE458" s="228">
        <f>IF(N458="základní",J458,0)</f>
        <v>0</v>
      </c>
      <c r="BF458" s="228">
        <f>IF(N458="snížená",J458,0)</f>
        <v>0</v>
      </c>
      <c r="BG458" s="228">
        <f>IF(N458="zákl. přenesená",J458,0)</f>
        <v>0</v>
      </c>
      <c r="BH458" s="228">
        <f>IF(N458="sníž. přenesená",J458,0)</f>
        <v>0</v>
      </c>
      <c r="BI458" s="228">
        <f>IF(N458="nulová",J458,0)</f>
        <v>0</v>
      </c>
      <c r="BJ458" s="16" t="s">
        <v>21</v>
      </c>
      <c r="BK458" s="228">
        <f>ROUND(I458*H458,2)</f>
        <v>0</v>
      </c>
      <c r="BL458" s="16" t="s">
        <v>916</v>
      </c>
      <c r="BM458" s="227" t="s">
        <v>922</v>
      </c>
    </row>
    <row r="459" s="2" customFormat="1">
      <c r="A459" s="37"/>
      <c r="B459" s="38"/>
      <c r="C459" s="39"/>
      <c r="D459" s="229" t="s">
        <v>170</v>
      </c>
      <c r="E459" s="39"/>
      <c r="F459" s="230" t="s">
        <v>923</v>
      </c>
      <c r="G459" s="39"/>
      <c r="H459" s="39"/>
      <c r="I459" s="231"/>
      <c r="J459" s="39"/>
      <c r="K459" s="39"/>
      <c r="L459" s="43"/>
      <c r="M459" s="232"/>
      <c r="N459" s="233"/>
      <c r="O459" s="90"/>
      <c r="P459" s="90"/>
      <c r="Q459" s="90"/>
      <c r="R459" s="90"/>
      <c r="S459" s="90"/>
      <c r="T459" s="91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T459" s="16" t="s">
        <v>170</v>
      </c>
      <c r="AU459" s="16" t="s">
        <v>89</v>
      </c>
    </row>
    <row r="460" s="2" customFormat="1" ht="16.5" customHeight="1">
      <c r="A460" s="37"/>
      <c r="B460" s="38"/>
      <c r="C460" s="215" t="s">
        <v>99</v>
      </c>
      <c r="D460" s="215" t="s">
        <v>164</v>
      </c>
      <c r="E460" s="216" t="s">
        <v>924</v>
      </c>
      <c r="F460" s="217" t="s">
        <v>925</v>
      </c>
      <c r="G460" s="218" t="s">
        <v>718</v>
      </c>
      <c r="H460" s="219">
        <v>1</v>
      </c>
      <c r="I460" s="220"/>
      <c r="J460" s="221">
        <f>ROUND(I460*H460,2)</f>
        <v>0</v>
      </c>
      <c r="K460" s="222"/>
      <c r="L460" s="43"/>
      <c r="M460" s="223" t="s">
        <v>1</v>
      </c>
      <c r="N460" s="224" t="s">
        <v>45</v>
      </c>
      <c r="O460" s="90"/>
      <c r="P460" s="225">
        <f>O460*H460</f>
        <v>0</v>
      </c>
      <c r="Q460" s="225">
        <v>0</v>
      </c>
      <c r="R460" s="225">
        <f>Q460*H460</f>
        <v>0</v>
      </c>
      <c r="S460" s="225">
        <v>0</v>
      </c>
      <c r="T460" s="226">
        <f>S460*H460</f>
        <v>0</v>
      </c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R460" s="227" t="s">
        <v>168</v>
      </c>
      <c r="AT460" s="227" t="s">
        <v>164</v>
      </c>
      <c r="AU460" s="227" t="s">
        <v>89</v>
      </c>
      <c r="AY460" s="16" t="s">
        <v>162</v>
      </c>
      <c r="BE460" s="228">
        <f>IF(N460="základní",J460,0)</f>
        <v>0</v>
      </c>
      <c r="BF460" s="228">
        <f>IF(N460="snížená",J460,0)</f>
        <v>0</v>
      </c>
      <c r="BG460" s="228">
        <f>IF(N460="zákl. přenesená",J460,0)</f>
        <v>0</v>
      </c>
      <c r="BH460" s="228">
        <f>IF(N460="sníž. přenesená",J460,0)</f>
        <v>0</v>
      </c>
      <c r="BI460" s="228">
        <f>IF(N460="nulová",J460,0)</f>
        <v>0</v>
      </c>
      <c r="BJ460" s="16" t="s">
        <v>21</v>
      </c>
      <c r="BK460" s="228">
        <f>ROUND(I460*H460,2)</f>
        <v>0</v>
      </c>
      <c r="BL460" s="16" t="s">
        <v>168</v>
      </c>
      <c r="BM460" s="227" t="s">
        <v>926</v>
      </c>
    </row>
    <row r="461" s="2" customFormat="1" ht="16.5" customHeight="1">
      <c r="A461" s="37"/>
      <c r="B461" s="38"/>
      <c r="C461" s="215" t="s">
        <v>927</v>
      </c>
      <c r="D461" s="215" t="s">
        <v>164</v>
      </c>
      <c r="E461" s="216" t="s">
        <v>928</v>
      </c>
      <c r="F461" s="217" t="s">
        <v>929</v>
      </c>
      <c r="G461" s="218" t="s">
        <v>718</v>
      </c>
      <c r="H461" s="219">
        <v>1</v>
      </c>
      <c r="I461" s="220"/>
      <c r="J461" s="221">
        <f>ROUND(I461*H461,2)</f>
        <v>0</v>
      </c>
      <c r="K461" s="222"/>
      <c r="L461" s="43"/>
      <c r="M461" s="223" t="s">
        <v>1</v>
      </c>
      <c r="N461" s="224" t="s">
        <v>45</v>
      </c>
      <c r="O461" s="90"/>
      <c r="P461" s="225">
        <f>O461*H461</f>
        <v>0</v>
      </c>
      <c r="Q461" s="225">
        <v>0</v>
      </c>
      <c r="R461" s="225">
        <f>Q461*H461</f>
        <v>0</v>
      </c>
      <c r="S461" s="225">
        <v>0</v>
      </c>
      <c r="T461" s="226">
        <f>S461*H461</f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227" t="s">
        <v>916</v>
      </c>
      <c r="AT461" s="227" t="s">
        <v>164</v>
      </c>
      <c r="AU461" s="227" t="s">
        <v>89</v>
      </c>
      <c r="AY461" s="16" t="s">
        <v>162</v>
      </c>
      <c r="BE461" s="228">
        <f>IF(N461="základní",J461,0)</f>
        <v>0</v>
      </c>
      <c r="BF461" s="228">
        <f>IF(N461="snížená",J461,0)</f>
        <v>0</v>
      </c>
      <c r="BG461" s="228">
        <f>IF(N461="zákl. přenesená",J461,0)</f>
        <v>0</v>
      </c>
      <c r="BH461" s="228">
        <f>IF(N461="sníž. přenesená",J461,0)</f>
        <v>0</v>
      </c>
      <c r="BI461" s="228">
        <f>IF(N461="nulová",J461,0)</f>
        <v>0</v>
      </c>
      <c r="BJ461" s="16" t="s">
        <v>21</v>
      </c>
      <c r="BK461" s="228">
        <f>ROUND(I461*H461,2)</f>
        <v>0</v>
      </c>
      <c r="BL461" s="16" t="s">
        <v>916</v>
      </c>
      <c r="BM461" s="227" t="s">
        <v>930</v>
      </c>
    </row>
    <row r="462" s="2" customFormat="1">
      <c r="A462" s="37"/>
      <c r="B462" s="38"/>
      <c r="C462" s="39"/>
      <c r="D462" s="229" t="s">
        <v>170</v>
      </c>
      <c r="E462" s="39"/>
      <c r="F462" s="230" t="s">
        <v>931</v>
      </c>
      <c r="G462" s="39"/>
      <c r="H462" s="39"/>
      <c r="I462" s="231"/>
      <c r="J462" s="39"/>
      <c r="K462" s="39"/>
      <c r="L462" s="43"/>
      <c r="M462" s="232"/>
      <c r="N462" s="233"/>
      <c r="O462" s="90"/>
      <c r="P462" s="90"/>
      <c r="Q462" s="90"/>
      <c r="R462" s="90"/>
      <c r="S462" s="90"/>
      <c r="T462" s="91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T462" s="16" t="s">
        <v>170</v>
      </c>
      <c r="AU462" s="16" t="s">
        <v>89</v>
      </c>
    </row>
    <row r="463" s="2" customFormat="1" ht="16.5" customHeight="1">
      <c r="A463" s="37"/>
      <c r="B463" s="38"/>
      <c r="C463" s="215" t="s">
        <v>932</v>
      </c>
      <c r="D463" s="215" t="s">
        <v>164</v>
      </c>
      <c r="E463" s="216" t="s">
        <v>933</v>
      </c>
      <c r="F463" s="217" t="s">
        <v>934</v>
      </c>
      <c r="G463" s="218" t="s">
        <v>718</v>
      </c>
      <c r="H463" s="219">
        <v>1</v>
      </c>
      <c r="I463" s="220"/>
      <c r="J463" s="221">
        <f>ROUND(I463*H463,2)</f>
        <v>0</v>
      </c>
      <c r="K463" s="222"/>
      <c r="L463" s="43"/>
      <c r="M463" s="223" t="s">
        <v>1</v>
      </c>
      <c r="N463" s="224" t="s">
        <v>45</v>
      </c>
      <c r="O463" s="90"/>
      <c r="P463" s="225">
        <f>O463*H463</f>
        <v>0</v>
      </c>
      <c r="Q463" s="225">
        <v>0</v>
      </c>
      <c r="R463" s="225">
        <f>Q463*H463</f>
        <v>0</v>
      </c>
      <c r="S463" s="225">
        <v>0</v>
      </c>
      <c r="T463" s="226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227" t="s">
        <v>916</v>
      </c>
      <c r="AT463" s="227" t="s">
        <v>164</v>
      </c>
      <c r="AU463" s="227" t="s">
        <v>89</v>
      </c>
      <c r="AY463" s="16" t="s">
        <v>162</v>
      </c>
      <c r="BE463" s="228">
        <f>IF(N463="základní",J463,0)</f>
        <v>0</v>
      </c>
      <c r="BF463" s="228">
        <f>IF(N463="snížená",J463,0)</f>
        <v>0</v>
      </c>
      <c r="BG463" s="228">
        <f>IF(N463="zákl. přenesená",J463,0)</f>
        <v>0</v>
      </c>
      <c r="BH463" s="228">
        <f>IF(N463="sníž. přenesená",J463,0)</f>
        <v>0</v>
      </c>
      <c r="BI463" s="228">
        <f>IF(N463="nulová",J463,0)</f>
        <v>0</v>
      </c>
      <c r="BJ463" s="16" t="s">
        <v>21</v>
      </c>
      <c r="BK463" s="228">
        <f>ROUND(I463*H463,2)</f>
        <v>0</v>
      </c>
      <c r="BL463" s="16" t="s">
        <v>916</v>
      </c>
      <c r="BM463" s="227" t="s">
        <v>935</v>
      </c>
    </row>
    <row r="464" s="2" customFormat="1" ht="16.5" customHeight="1">
      <c r="A464" s="37"/>
      <c r="B464" s="38"/>
      <c r="C464" s="215" t="s">
        <v>936</v>
      </c>
      <c r="D464" s="215" t="s">
        <v>164</v>
      </c>
      <c r="E464" s="216" t="s">
        <v>937</v>
      </c>
      <c r="F464" s="217" t="s">
        <v>938</v>
      </c>
      <c r="G464" s="218" t="s">
        <v>718</v>
      </c>
      <c r="H464" s="219">
        <v>1</v>
      </c>
      <c r="I464" s="220"/>
      <c r="J464" s="221">
        <f>ROUND(I464*H464,2)</f>
        <v>0</v>
      </c>
      <c r="K464" s="222"/>
      <c r="L464" s="43"/>
      <c r="M464" s="223" t="s">
        <v>1</v>
      </c>
      <c r="N464" s="224" t="s">
        <v>45</v>
      </c>
      <c r="O464" s="90"/>
      <c r="P464" s="225">
        <f>O464*H464</f>
        <v>0</v>
      </c>
      <c r="Q464" s="225">
        <v>0</v>
      </c>
      <c r="R464" s="225">
        <f>Q464*H464</f>
        <v>0</v>
      </c>
      <c r="S464" s="225">
        <v>0</v>
      </c>
      <c r="T464" s="226">
        <f>S464*H464</f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227" t="s">
        <v>916</v>
      </c>
      <c r="AT464" s="227" t="s">
        <v>164</v>
      </c>
      <c r="AU464" s="227" t="s">
        <v>89</v>
      </c>
      <c r="AY464" s="16" t="s">
        <v>162</v>
      </c>
      <c r="BE464" s="228">
        <f>IF(N464="základní",J464,0)</f>
        <v>0</v>
      </c>
      <c r="BF464" s="228">
        <f>IF(N464="snížená",J464,0)</f>
        <v>0</v>
      </c>
      <c r="BG464" s="228">
        <f>IF(N464="zákl. přenesená",J464,0)</f>
        <v>0</v>
      </c>
      <c r="BH464" s="228">
        <f>IF(N464="sníž. přenesená",J464,0)</f>
        <v>0</v>
      </c>
      <c r="BI464" s="228">
        <f>IF(N464="nulová",J464,0)</f>
        <v>0</v>
      </c>
      <c r="BJ464" s="16" t="s">
        <v>21</v>
      </c>
      <c r="BK464" s="228">
        <f>ROUND(I464*H464,2)</f>
        <v>0</v>
      </c>
      <c r="BL464" s="16" t="s">
        <v>916</v>
      </c>
      <c r="BM464" s="227" t="s">
        <v>939</v>
      </c>
    </row>
    <row r="465" s="2" customFormat="1" ht="16.5" customHeight="1">
      <c r="A465" s="37"/>
      <c r="B465" s="38"/>
      <c r="C465" s="215" t="s">
        <v>940</v>
      </c>
      <c r="D465" s="215" t="s">
        <v>164</v>
      </c>
      <c r="E465" s="216" t="s">
        <v>941</v>
      </c>
      <c r="F465" s="217" t="s">
        <v>942</v>
      </c>
      <c r="G465" s="218" t="s">
        <v>718</v>
      </c>
      <c r="H465" s="219">
        <v>1</v>
      </c>
      <c r="I465" s="220"/>
      <c r="J465" s="221">
        <f>ROUND(I465*H465,2)</f>
        <v>0</v>
      </c>
      <c r="K465" s="222"/>
      <c r="L465" s="43"/>
      <c r="M465" s="223" t="s">
        <v>1</v>
      </c>
      <c r="N465" s="224" t="s">
        <v>45</v>
      </c>
      <c r="O465" s="90"/>
      <c r="P465" s="225">
        <f>O465*H465</f>
        <v>0</v>
      </c>
      <c r="Q465" s="225">
        <v>0</v>
      </c>
      <c r="R465" s="225">
        <f>Q465*H465</f>
        <v>0</v>
      </c>
      <c r="S465" s="225">
        <v>0</v>
      </c>
      <c r="T465" s="226">
        <f>S465*H465</f>
        <v>0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227" t="s">
        <v>916</v>
      </c>
      <c r="AT465" s="227" t="s">
        <v>164</v>
      </c>
      <c r="AU465" s="227" t="s">
        <v>89</v>
      </c>
      <c r="AY465" s="16" t="s">
        <v>162</v>
      </c>
      <c r="BE465" s="228">
        <f>IF(N465="základní",J465,0)</f>
        <v>0</v>
      </c>
      <c r="BF465" s="228">
        <f>IF(N465="snížená",J465,0)</f>
        <v>0</v>
      </c>
      <c r="BG465" s="228">
        <f>IF(N465="zákl. přenesená",J465,0)</f>
        <v>0</v>
      </c>
      <c r="BH465" s="228">
        <f>IF(N465="sníž. přenesená",J465,0)</f>
        <v>0</v>
      </c>
      <c r="BI465" s="228">
        <f>IF(N465="nulová",J465,0)</f>
        <v>0</v>
      </c>
      <c r="BJ465" s="16" t="s">
        <v>21</v>
      </c>
      <c r="BK465" s="228">
        <f>ROUND(I465*H465,2)</f>
        <v>0</v>
      </c>
      <c r="BL465" s="16" t="s">
        <v>916</v>
      </c>
      <c r="BM465" s="227" t="s">
        <v>943</v>
      </c>
    </row>
    <row r="466" s="2" customFormat="1">
      <c r="A466" s="37"/>
      <c r="B466" s="38"/>
      <c r="C466" s="39"/>
      <c r="D466" s="229" t="s">
        <v>170</v>
      </c>
      <c r="E466" s="39"/>
      <c r="F466" s="230" t="s">
        <v>944</v>
      </c>
      <c r="G466" s="39"/>
      <c r="H466" s="39"/>
      <c r="I466" s="231"/>
      <c r="J466" s="39"/>
      <c r="K466" s="39"/>
      <c r="L466" s="43"/>
      <c r="M466" s="232"/>
      <c r="N466" s="233"/>
      <c r="O466" s="90"/>
      <c r="P466" s="90"/>
      <c r="Q466" s="90"/>
      <c r="R466" s="90"/>
      <c r="S466" s="90"/>
      <c r="T466" s="91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T466" s="16" t="s">
        <v>170</v>
      </c>
      <c r="AU466" s="16" t="s">
        <v>89</v>
      </c>
    </row>
    <row r="467" s="2" customFormat="1" ht="16.5" customHeight="1">
      <c r="A467" s="37"/>
      <c r="B467" s="38"/>
      <c r="C467" s="215" t="s">
        <v>945</v>
      </c>
      <c r="D467" s="215" t="s">
        <v>164</v>
      </c>
      <c r="E467" s="216" t="s">
        <v>946</v>
      </c>
      <c r="F467" s="217" t="s">
        <v>947</v>
      </c>
      <c r="G467" s="218" t="s">
        <v>718</v>
      </c>
      <c r="H467" s="219">
        <v>1</v>
      </c>
      <c r="I467" s="220"/>
      <c r="J467" s="221">
        <f>ROUND(I467*H467,2)</f>
        <v>0</v>
      </c>
      <c r="K467" s="222"/>
      <c r="L467" s="43"/>
      <c r="M467" s="223" t="s">
        <v>1</v>
      </c>
      <c r="N467" s="224" t="s">
        <v>45</v>
      </c>
      <c r="O467" s="90"/>
      <c r="P467" s="225">
        <f>O467*H467</f>
        <v>0</v>
      </c>
      <c r="Q467" s="225">
        <v>0</v>
      </c>
      <c r="R467" s="225">
        <f>Q467*H467</f>
        <v>0</v>
      </c>
      <c r="S467" s="225">
        <v>0</v>
      </c>
      <c r="T467" s="226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227" t="s">
        <v>168</v>
      </c>
      <c r="AT467" s="227" t="s">
        <v>164</v>
      </c>
      <c r="AU467" s="227" t="s">
        <v>89</v>
      </c>
      <c r="AY467" s="16" t="s">
        <v>162</v>
      </c>
      <c r="BE467" s="228">
        <f>IF(N467="základní",J467,0)</f>
        <v>0</v>
      </c>
      <c r="BF467" s="228">
        <f>IF(N467="snížená",J467,0)</f>
        <v>0</v>
      </c>
      <c r="BG467" s="228">
        <f>IF(N467="zákl. přenesená",J467,0)</f>
        <v>0</v>
      </c>
      <c r="BH467" s="228">
        <f>IF(N467="sníž. přenesená",J467,0)</f>
        <v>0</v>
      </c>
      <c r="BI467" s="228">
        <f>IF(N467="nulová",J467,0)</f>
        <v>0</v>
      </c>
      <c r="BJ467" s="16" t="s">
        <v>21</v>
      </c>
      <c r="BK467" s="228">
        <f>ROUND(I467*H467,2)</f>
        <v>0</v>
      </c>
      <c r="BL467" s="16" t="s">
        <v>168</v>
      </c>
      <c r="BM467" s="227" t="s">
        <v>948</v>
      </c>
    </row>
    <row r="468" s="2" customFormat="1" ht="16.5" customHeight="1">
      <c r="A468" s="37"/>
      <c r="B468" s="38"/>
      <c r="C468" s="215" t="s">
        <v>949</v>
      </c>
      <c r="D468" s="215" t="s">
        <v>164</v>
      </c>
      <c r="E468" s="216" t="s">
        <v>950</v>
      </c>
      <c r="F468" s="217" t="s">
        <v>951</v>
      </c>
      <c r="G468" s="218" t="s">
        <v>718</v>
      </c>
      <c r="H468" s="219">
        <v>1</v>
      </c>
      <c r="I468" s="220"/>
      <c r="J468" s="221">
        <f>ROUND(I468*H468,2)</f>
        <v>0</v>
      </c>
      <c r="K468" s="222"/>
      <c r="L468" s="43"/>
      <c r="M468" s="223" t="s">
        <v>1</v>
      </c>
      <c r="N468" s="224" t="s">
        <v>45</v>
      </c>
      <c r="O468" s="90"/>
      <c r="P468" s="225">
        <f>O468*H468</f>
        <v>0</v>
      </c>
      <c r="Q468" s="225">
        <v>0</v>
      </c>
      <c r="R468" s="225">
        <f>Q468*H468</f>
        <v>0</v>
      </c>
      <c r="S468" s="225">
        <v>0</v>
      </c>
      <c r="T468" s="226">
        <f>S468*H468</f>
        <v>0</v>
      </c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R468" s="227" t="s">
        <v>916</v>
      </c>
      <c r="AT468" s="227" t="s">
        <v>164</v>
      </c>
      <c r="AU468" s="227" t="s">
        <v>89</v>
      </c>
      <c r="AY468" s="16" t="s">
        <v>162</v>
      </c>
      <c r="BE468" s="228">
        <f>IF(N468="základní",J468,0)</f>
        <v>0</v>
      </c>
      <c r="BF468" s="228">
        <f>IF(N468="snížená",J468,0)</f>
        <v>0</v>
      </c>
      <c r="BG468" s="228">
        <f>IF(N468="zákl. přenesená",J468,0)</f>
        <v>0</v>
      </c>
      <c r="BH468" s="228">
        <f>IF(N468="sníž. přenesená",J468,0)</f>
        <v>0</v>
      </c>
      <c r="BI468" s="228">
        <f>IF(N468="nulová",J468,0)</f>
        <v>0</v>
      </c>
      <c r="BJ468" s="16" t="s">
        <v>21</v>
      </c>
      <c r="BK468" s="228">
        <f>ROUND(I468*H468,2)</f>
        <v>0</v>
      </c>
      <c r="BL468" s="16" t="s">
        <v>916</v>
      </c>
      <c r="BM468" s="227" t="s">
        <v>952</v>
      </c>
    </row>
    <row r="469" s="2" customFormat="1" ht="16.5" customHeight="1">
      <c r="A469" s="37"/>
      <c r="B469" s="38"/>
      <c r="C469" s="215" t="s">
        <v>953</v>
      </c>
      <c r="D469" s="215" t="s">
        <v>164</v>
      </c>
      <c r="E469" s="216" t="s">
        <v>954</v>
      </c>
      <c r="F469" s="217" t="s">
        <v>955</v>
      </c>
      <c r="G469" s="218" t="s">
        <v>718</v>
      </c>
      <c r="H469" s="219">
        <v>1</v>
      </c>
      <c r="I469" s="220"/>
      <c r="J469" s="221">
        <f>ROUND(I469*H469,2)</f>
        <v>0</v>
      </c>
      <c r="K469" s="222"/>
      <c r="L469" s="43"/>
      <c r="M469" s="223" t="s">
        <v>1</v>
      </c>
      <c r="N469" s="224" t="s">
        <v>45</v>
      </c>
      <c r="O469" s="90"/>
      <c r="P469" s="225">
        <f>O469*H469</f>
        <v>0</v>
      </c>
      <c r="Q469" s="225">
        <v>0</v>
      </c>
      <c r="R469" s="225">
        <f>Q469*H469</f>
        <v>0</v>
      </c>
      <c r="S469" s="225">
        <v>0</v>
      </c>
      <c r="T469" s="226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227" t="s">
        <v>168</v>
      </c>
      <c r="AT469" s="227" t="s">
        <v>164</v>
      </c>
      <c r="AU469" s="227" t="s">
        <v>89</v>
      </c>
      <c r="AY469" s="16" t="s">
        <v>162</v>
      </c>
      <c r="BE469" s="228">
        <f>IF(N469="základní",J469,0)</f>
        <v>0</v>
      </c>
      <c r="BF469" s="228">
        <f>IF(N469="snížená",J469,0)</f>
        <v>0</v>
      </c>
      <c r="BG469" s="228">
        <f>IF(N469="zákl. přenesená",J469,0)</f>
        <v>0</v>
      </c>
      <c r="BH469" s="228">
        <f>IF(N469="sníž. přenesená",J469,0)</f>
        <v>0</v>
      </c>
      <c r="BI469" s="228">
        <f>IF(N469="nulová",J469,0)</f>
        <v>0</v>
      </c>
      <c r="BJ469" s="16" t="s">
        <v>21</v>
      </c>
      <c r="BK469" s="228">
        <f>ROUND(I469*H469,2)</f>
        <v>0</v>
      </c>
      <c r="BL469" s="16" t="s">
        <v>168</v>
      </c>
      <c r="BM469" s="227" t="s">
        <v>956</v>
      </c>
    </row>
    <row r="470" s="2" customFormat="1">
      <c r="A470" s="37"/>
      <c r="B470" s="38"/>
      <c r="C470" s="39"/>
      <c r="D470" s="229" t="s">
        <v>170</v>
      </c>
      <c r="E470" s="39"/>
      <c r="F470" s="230" t="s">
        <v>957</v>
      </c>
      <c r="G470" s="39"/>
      <c r="H470" s="39"/>
      <c r="I470" s="231"/>
      <c r="J470" s="39"/>
      <c r="K470" s="39"/>
      <c r="L470" s="43"/>
      <c r="M470" s="232"/>
      <c r="N470" s="233"/>
      <c r="O470" s="90"/>
      <c r="P470" s="90"/>
      <c r="Q470" s="90"/>
      <c r="R470" s="90"/>
      <c r="S470" s="90"/>
      <c r="T470" s="91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T470" s="16" t="s">
        <v>170</v>
      </c>
      <c r="AU470" s="16" t="s">
        <v>89</v>
      </c>
    </row>
    <row r="471" s="2" customFormat="1" ht="16.5" customHeight="1">
      <c r="A471" s="37"/>
      <c r="B471" s="38"/>
      <c r="C471" s="215" t="s">
        <v>958</v>
      </c>
      <c r="D471" s="215" t="s">
        <v>164</v>
      </c>
      <c r="E471" s="216" t="s">
        <v>959</v>
      </c>
      <c r="F471" s="217" t="s">
        <v>960</v>
      </c>
      <c r="G471" s="218" t="s">
        <v>718</v>
      </c>
      <c r="H471" s="219">
        <v>1</v>
      </c>
      <c r="I471" s="220"/>
      <c r="J471" s="221">
        <f>ROUND(I471*H471,2)</f>
        <v>0</v>
      </c>
      <c r="K471" s="222"/>
      <c r="L471" s="43"/>
      <c r="M471" s="223" t="s">
        <v>1</v>
      </c>
      <c r="N471" s="224" t="s">
        <v>45</v>
      </c>
      <c r="O471" s="90"/>
      <c r="P471" s="225">
        <f>O471*H471</f>
        <v>0</v>
      </c>
      <c r="Q471" s="225">
        <v>0</v>
      </c>
      <c r="R471" s="225">
        <f>Q471*H471</f>
        <v>0</v>
      </c>
      <c r="S471" s="225">
        <v>0</v>
      </c>
      <c r="T471" s="226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227" t="s">
        <v>916</v>
      </c>
      <c r="AT471" s="227" t="s">
        <v>164</v>
      </c>
      <c r="AU471" s="227" t="s">
        <v>89</v>
      </c>
      <c r="AY471" s="16" t="s">
        <v>162</v>
      </c>
      <c r="BE471" s="228">
        <f>IF(N471="základní",J471,0)</f>
        <v>0</v>
      </c>
      <c r="BF471" s="228">
        <f>IF(N471="snížená",J471,0)</f>
        <v>0</v>
      </c>
      <c r="BG471" s="228">
        <f>IF(N471="zákl. přenesená",J471,0)</f>
        <v>0</v>
      </c>
      <c r="BH471" s="228">
        <f>IF(N471="sníž. přenesená",J471,0)</f>
        <v>0</v>
      </c>
      <c r="BI471" s="228">
        <f>IF(N471="nulová",J471,0)</f>
        <v>0</v>
      </c>
      <c r="BJ471" s="16" t="s">
        <v>21</v>
      </c>
      <c r="BK471" s="228">
        <f>ROUND(I471*H471,2)</f>
        <v>0</v>
      </c>
      <c r="BL471" s="16" t="s">
        <v>916</v>
      </c>
      <c r="BM471" s="227" t="s">
        <v>961</v>
      </c>
    </row>
    <row r="472" s="2" customFormat="1">
      <c r="A472" s="37"/>
      <c r="B472" s="38"/>
      <c r="C472" s="39"/>
      <c r="D472" s="229" t="s">
        <v>170</v>
      </c>
      <c r="E472" s="39"/>
      <c r="F472" s="230" t="s">
        <v>962</v>
      </c>
      <c r="G472" s="39"/>
      <c r="H472" s="39"/>
      <c r="I472" s="231"/>
      <c r="J472" s="39"/>
      <c r="K472" s="39"/>
      <c r="L472" s="43"/>
      <c r="M472" s="232"/>
      <c r="N472" s="233"/>
      <c r="O472" s="90"/>
      <c r="P472" s="90"/>
      <c r="Q472" s="90"/>
      <c r="R472" s="90"/>
      <c r="S472" s="90"/>
      <c r="T472" s="91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T472" s="16" t="s">
        <v>170</v>
      </c>
      <c r="AU472" s="16" t="s">
        <v>89</v>
      </c>
    </row>
    <row r="473" s="2" customFormat="1" ht="16.5" customHeight="1">
      <c r="A473" s="37"/>
      <c r="B473" s="38"/>
      <c r="C473" s="215" t="s">
        <v>963</v>
      </c>
      <c r="D473" s="215" t="s">
        <v>164</v>
      </c>
      <c r="E473" s="216" t="s">
        <v>964</v>
      </c>
      <c r="F473" s="217" t="s">
        <v>965</v>
      </c>
      <c r="G473" s="218" t="s">
        <v>718</v>
      </c>
      <c r="H473" s="219">
        <v>1</v>
      </c>
      <c r="I473" s="220"/>
      <c r="J473" s="221">
        <f>ROUND(I473*H473,2)</f>
        <v>0</v>
      </c>
      <c r="K473" s="222"/>
      <c r="L473" s="43"/>
      <c r="M473" s="223" t="s">
        <v>1</v>
      </c>
      <c r="N473" s="224" t="s">
        <v>45</v>
      </c>
      <c r="O473" s="90"/>
      <c r="P473" s="225">
        <f>O473*H473</f>
        <v>0</v>
      </c>
      <c r="Q473" s="225">
        <v>0</v>
      </c>
      <c r="R473" s="225">
        <f>Q473*H473</f>
        <v>0</v>
      </c>
      <c r="S473" s="225">
        <v>0</v>
      </c>
      <c r="T473" s="226">
        <f>S473*H473</f>
        <v>0</v>
      </c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R473" s="227" t="s">
        <v>916</v>
      </c>
      <c r="AT473" s="227" t="s">
        <v>164</v>
      </c>
      <c r="AU473" s="227" t="s">
        <v>89</v>
      </c>
      <c r="AY473" s="16" t="s">
        <v>162</v>
      </c>
      <c r="BE473" s="228">
        <f>IF(N473="základní",J473,0)</f>
        <v>0</v>
      </c>
      <c r="BF473" s="228">
        <f>IF(N473="snížená",J473,0)</f>
        <v>0</v>
      </c>
      <c r="BG473" s="228">
        <f>IF(N473="zákl. přenesená",J473,0)</f>
        <v>0</v>
      </c>
      <c r="BH473" s="228">
        <f>IF(N473="sníž. přenesená",J473,0)</f>
        <v>0</v>
      </c>
      <c r="BI473" s="228">
        <f>IF(N473="nulová",J473,0)</f>
        <v>0</v>
      </c>
      <c r="BJ473" s="16" t="s">
        <v>21</v>
      </c>
      <c r="BK473" s="228">
        <f>ROUND(I473*H473,2)</f>
        <v>0</v>
      </c>
      <c r="BL473" s="16" t="s">
        <v>916</v>
      </c>
      <c r="BM473" s="227" t="s">
        <v>966</v>
      </c>
    </row>
    <row r="474" s="2" customFormat="1">
      <c r="A474" s="37"/>
      <c r="B474" s="38"/>
      <c r="C474" s="39"/>
      <c r="D474" s="229" t="s">
        <v>170</v>
      </c>
      <c r="E474" s="39"/>
      <c r="F474" s="230" t="s">
        <v>967</v>
      </c>
      <c r="G474" s="39"/>
      <c r="H474" s="39"/>
      <c r="I474" s="231"/>
      <c r="J474" s="39"/>
      <c r="K474" s="39"/>
      <c r="L474" s="43"/>
      <c r="M474" s="232"/>
      <c r="N474" s="233"/>
      <c r="O474" s="90"/>
      <c r="P474" s="90"/>
      <c r="Q474" s="90"/>
      <c r="R474" s="90"/>
      <c r="S474" s="90"/>
      <c r="T474" s="91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T474" s="16" t="s">
        <v>170</v>
      </c>
      <c r="AU474" s="16" t="s">
        <v>89</v>
      </c>
    </row>
    <row r="475" s="2" customFormat="1" ht="21.75" customHeight="1">
      <c r="A475" s="37"/>
      <c r="B475" s="38"/>
      <c r="C475" s="215" t="s">
        <v>968</v>
      </c>
      <c r="D475" s="215" t="s">
        <v>164</v>
      </c>
      <c r="E475" s="216" t="s">
        <v>969</v>
      </c>
      <c r="F475" s="217" t="s">
        <v>970</v>
      </c>
      <c r="G475" s="218" t="s">
        <v>718</v>
      </c>
      <c r="H475" s="219">
        <v>1</v>
      </c>
      <c r="I475" s="220"/>
      <c r="J475" s="221">
        <f>ROUND(I475*H475,2)</f>
        <v>0</v>
      </c>
      <c r="K475" s="222"/>
      <c r="L475" s="43"/>
      <c r="M475" s="223" t="s">
        <v>1</v>
      </c>
      <c r="N475" s="224" t="s">
        <v>45</v>
      </c>
      <c r="O475" s="90"/>
      <c r="P475" s="225">
        <f>O475*H475</f>
        <v>0</v>
      </c>
      <c r="Q475" s="225">
        <v>0</v>
      </c>
      <c r="R475" s="225">
        <f>Q475*H475</f>
        <v>0</v>
      </c>
      <c r="S475" s="225">
        <v>0</v>
      </c>
      <c r="T475" s="226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227" t="s">
        <v>916</v>
      </c>
      <c r="AT475" s="227" t="s">
        <v>164</v>
      </c>
      <c r="AU475" s="227" t="s">
        <v>89</v>
      </c>
      <c r="AY475" s="16" t="s">
        <v>162</v>
      </c>
      <c r="BE475" s="228">
        <f>IF(N475="základní",J475,0)</f>
        <v>0</v>
      </c>
      <c r="BF475" s="228">
        <f>IF(N475="snížená",J475,0)</f>
        <v>0</v>
      </c>
      <c r="BG475" s="228">
        <f>IF(N475="zákl. přenesená",J475,0)</f>
        <v>0</v>
      </c>
      <c r="BH475" s="228">
        <f>IF(N475="sníž. přenesená",J475,0)</f>
        <v>0</v>
      </c>
      <c r="BI475" s="228">
        <f>IF(N475="nulová",J475,0)</f>
        <v>0</v>
      </c>
      <c r="BJ475" s="16" t="s">
        <v>21</v>
      </c>
      <c r="BK475" s="228">
        <f>ROUND(I475*H475,2)</f>
        <v>0</v>
      </c>
      <c r="BL475" s="16" t="s">
        <v>916</v>
      </c>
      <c r="BM475" s="227" t="s">
        <v>971</v>
      </c>
    </row>
    <row r="476" s="2" customFormat="1">
      <c r="A476" s="37"/>
      <c r="B476" s="38"/>
      <c r="C476" s="39"/>
      <c r="D476" s="229" t="s">
        <v>170</v>
      </c>
      <c r="E476" s="39"/>
      <c r="F476" s="230" t="s">
        <v>972</v>
      </c>
      <c r="G476" s="39"/>
      <c r="H476" s="39"/>
      <c r="I476" s="231"/>
      <c r="J476" s="39"/>
      <c r="K476" s="39"/>
      <c r="L476" s="43"/>
      <c r="M476" s="267"/>
      <c r="N476" s="268"/>
      <c r="O476" s="269"/>
      <c r="P476" s="269"/>
      <c r="Q476" s="269"/>
      <c r="R476" s="269"/>
      <c r="S476" s="269"/>
      <c r="T476" s="270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T476" s="16" t="s">
        <v>170</v>
      </c>
      <c r="AU476" s="16" t="s">
        <v>89</v>
      </c>
    </row>
    <row r="477" s="2" customFormat="1" ht="6.96" customHeight="1">
      <c r="A477" s="37"/>
      <c r="B477" s="65"/>
      <c r="C477" s="66"/>
      <c r="D477" s="66"/>
      <c r="E477" s="66"/>
      <c r="F477" s="66"/>
      <c r="G477" s="66"/>
      <c r="H477" s="66"/>
      <c r="I477" s="66"/>
      <c r="J477" s="66"/>
      <c r="K477" s="66"/>
      <c r="L477" s="43"/>
      <c r="M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</row>
  </sheetData>
  <sheetProtection sheet="1" autoFilter="0" formatColumns="0" formatRows="0" objects="1" scenarios="1" spinCount="100000" saltValue="HOBF41biw24VzMfS6p8mcs2RgRkD/ILx2VSSrsPQCDrwxclwqVy82PRycnTlZHJXIOzKEeymXgRUW24n7mIzEA==" hashValue="dthbLQI9k/W48Oxmtv0Vu/iRC+twEOPwkuGgFymXqeN0a99zsZOfPMMOvTdtdiJYzfstKh8iFh98m7TjSMkxNA==" algorithmName="SHA-512" password="CC35"/>
  <autoFilter ref="C127:K476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2"/>
      <c r="C3" s="133"/>
      <c r="D3" s="133"/>
      <c r="E3" s="133"/>
      <c r="F3" s="133"/>
      <c r="G3" s="133"/>
      <c r="H3" s="19"/>
    </row>
    <row r="4" s="1" customFormat="1" ht="24.96" customHeight="1">
      <c r="B4" s="19"/>
      <c r="C4" s="134" t="s">
        <v>973</v>
      </c>
      <c r="H4" s="19"/>
    </row>
    <row r="5" s="1" customFormat="1" ht="12" customHeight="1">
      <c r="B5" s="19"/>
      <c r="C5" s="271" t="s">
        <v>13</v>
      </c>
      <c r="D5" s="143" t="s">
        <v>14</v>
      </c>
      <c r="E5" s="1"/>
      <c r="F5" s="1"/>
      <c r="H5" s="19"/>
    </row>
    <row r="6" s="1" customFormat="1" ht="36.96" customHeight="1">
      <c r="B6" s="19"/>
      <c r="C6" s="272" t="s">
        <v>16</v>
      </c>
      <c r="D6" s="273" t="s">
        <v>17</v>
      </c>
      <c r="E6" s="1"/>
      <c r="F6" s="1"/>
      <c r="H6" s="19"/>
    </row>
    <row r="7" s="1" customFormat="1" ht="16.5" customHeight="1">
      <c r="B7" s="19"/>
      <c r="C7" s="136" t="s">
        <v>24</v>
      </c>
      <c r="D7" s="140" t="str">
        <f>'Rekapitulace stavby'!AN8</f>
        <v>7. 10. 2024</v>
      </c>
      <c r="H7" s="19"/>
    </row>
    <row r="8" s="2" customFormat="1" ht="10.8" customHeight="1">
      <c r="A8" s="37"/>
      <c r="B8" s="43"/>
      <c r="C8" s="37"/>
      <c r="D8" s="37"/>
      <c r="E8" s="37"/>
      <c r="F8" s="37"/>
      <c r="G8" s="37"/>
      <c r="H8" s="43"/>
    </row>
    <row r="9" s="11" customFormat="1" ht="29.28" customHeight="1">
      <c r="A9" s="187"/>
      <c r="B9" s="274"/>
      <c r="C9" s="275" t="s">
        <v>61</v>
      </c>
      <c r="D9" s="276" t="s">
        <v>62</v>
      </c>
      <c r="E9" s="276" t="s">
        <v>149</v>
      </c>
      <c r="F9" s="277" t="s">
        <v>974</v>
      </c>
      <c r="G9" s="187"/>
      <c r="H9" s="274"/>
    </row>
    <row r="10" s="2" customFormat="1" ht="26.4" customHeight="1">
      <c r="A10" s="37"/>
      <c r="B10" s="43"/>
      <c r="C10" s="278" t="s">
        <v>85</v>
      </c>
      <c r="D10" s="278" t="s">
        <v>86</v>
      </c>
      <c r="E10" s="37"/>
      <c r="F10" s="37"/>
      <c r="G10" s="37"/>
      <c r="H10" s="43"/>
    </row>
    <row r="11" s="2" customFormat="1" ht="16.8" customHeight="1">
      <c r="A11" s="37"/>
      <c r="B11" s="43"/>
      <c r="C11" s="279" t="s">
        <v>128</v>
      </c>
      <c r="D11" s="280" t="s">
        <v>129</v>
      </c>
      <c r="E11" s="281" t="s">
        <v>1</v>
      </c>
      <c r="F11" s="282">
        <v>15</v>
      </c>
      <c r="G11" s="37"/>
      <c r="H11" s="43"/>
    </row>
    <row r="12" s="2" customFormat="1" ht="16.8" customHeight="1">
      <c r="A12" s="37"/>
      <c r="B12" s="43"/>
      <c r="C12" s="283" t="s">
        <v>128</v>
      </c>
      <c r="D12" s="283" t="s">
        <v>785</v>
      </c>
      <c r="E12" s="16" t="s">
        <v>1</v>
      </c>
      <c r="F12" s="284">
        <v>15</v>
      </c>
      <c r="G12" s="37"/>
      <c r="H12" s="43"/>
    </row>
    <row r="13" s="2" customFormat="1" ht="16.8" customHeight="1">
      <c r="A13" s="37"/>
      <c r="B13" s="43"/>
      <c r="C13" s="285" t="s">
        <v>975</v>
      </c>
      <c r="D13" s="37"/>
      <c r="E13" s="37"/>
      <c r="F13" s="37"/>
      <c r="G13" s="37"/>
      <c r="H13" s="43"/>
    </row>
    <row r="14" s="2" customFormat="1" ht="16.8" customHeight="1">
      <c r="A14" s="37"/>
      <c r="B14" s="43"/>
      <c r="C14" s="283" t="s">
        <v>782</v>
      </c>
      <c r="D14" s="283" t="s">
        <v>783</v>
      </c>
      <c r="E14" s="16" t="s">
        <v>192</v>
      </c>
      <c r="F14" s="284">
        <v>15</v>
      </c>
      <c r="G14" s="37"/>
      <c r="H14" s="43"/>
    </row>
    <row r="15" s="2" customFormat="1" ht="16.8" customHeight="1">
      <c r="A15" s="37"/>
      <c r="B15" s="43"/>
      <c r="C15" s="283" t="s">
        <v>826</v>
      </c>
      <c r="D15" s="283" t="s">
        <v>827</v>
      </c>
      <c r="E15" s="16" t="s">
        <v>267</v>
      </c>
      <c r="F15" s="284">
        <v>39.847999999999999</v>
      </c>
      <c r="G15" s="37"/>
      <c r="H15" s="43"/>
    </row>
    <row r="16" s="2" customFormat="1" ht="16.8" customHeight="1">
      <c r="A16" s="37"/>
      <c r="B16" s="43"/>
      <c r="C16" s="283" t="s">
        <v>811</v>
      </c>
      <c r="D16" s="283" t="s">
        <v>812</v>
      </c>
      <c r="E16" s="16" t="s">
        <v>267</v>
      </c>
      <c r="F16" s="284">
        <v>495.125</v>
      </c>
      <c r="G16" s="37"/>
      <c r="H16" s="43"/>
    </row>
    <row r="17" s="2" customFormat="1" ht="16.8" customHeight="1">
      <c r="A17" s="37"/>
      <c r="B17" s="43"/>
      <c r="C17" s="279" t="s">
        <v>117</v>
      </c>
      <c r="D17" s="280" t="s">
        <v>118</v>
      </c>
      <c r="E17" s="281" t="s">
        <v>1</v>
      </c>
      <c r="F17" s="282">
        <v>113.84</v>
      </c>
      <c r="G17" s="37"/>
      <c r="H17" s="43"/>
    </row>
    <row r="18" s="2" customFormat="1" ht="16.8" customHeight="1">
      <c r="A18" s="37"/>
      <c r="B18" s="43"/>
      <c r="C18" s="283" t="s">
        <v>117</v>
      </c>
      <c r="D18" s="283" t="s">
        <v>587</v>
      </c>
      <c r="E18" s="16" t="s">
        <v>1</v>
      </c>
      <c r="F18" s="284">
        <v>113.84</v>
      </c>
      <c r="G18" s="37"/>
      <c r="H18" s="43"/>
    </row>
    <row r="19" s="2" customFormat="1" ht="16.8" customHeight="1">
      <c r="A19" s="37"/>
      <c r="B19" s="43"/>
      <c r="C19" s="285" t="s">
        <v>975</v>
      </c>
      <c r="D19" s="37"/>
      <c r="E19" s="37"/>
      <c r="F19" s="37"/>
      <c r="G19" s="37"/>
      <c r="H19" s="43"/>
    </row>
    <row r="20" s="2" customFormat="1" ht="16.8" customHeight="1">
      <c r="A20" s="37"/>
      <c r="B20" s="43"/>
      <c r="C20" s="283" t="s">
        <v>583</v>
      </c>
      <c r="D20" s="283" t="s">
        <v>584</v>
      </c>
      <c r="E20" s="16" t="s">
        <v>186</v>
      </c>
      <c r="F20" s="284">
        <v>113.84</v>
      </c>
      <c r="G20" s="37"/>
      <c r="H20" s="43"/>
    </row>
    <row r="21" s="2" customFormat="1">
      <c r="A21" s="37"/>
      <c r="B21" s="43"/>
      <c r="C21" s="283" t="s">
        <v>837</v>
      </c>
      <c r="D21" s="283" t="s">
        <v>838</v>
      </c>
      <c r="E21" s="16" t="s">
        <v>267</v>
      </c>
      <c r="F21" s="284">
        <v>148.727</v>
      </c>
      <c r="G21" s="37"/>
      <c r="H21" s="43"/>
    </row>
    <row r="22" s="2" customFormat="1" ht="16.8" customHeight="1">
      <c r="A22" s="37"/>
      <c r="B22" s="43"/>
      <c r="C22" s="283" t="s">
        <v>811</v>
      </c>
      <c r="D22" s="283" t="s">
        <v>812</v>
      </c>
      <c r="E22" s="16" t="s">
        <v>267</v>
      </c>
      <c r="F22" s="284">
        <v>495.125</v>
      </c>
      <c r="G22" s="37"/>
      <c r="H22" s="43"/>
    </row>
    <row r="23" s="2" customFormat="1" ht="16.8" customHeight="1">
      <c r="A23" s="37"/>
      <c r="B23" s="43"/>
      <c r="C23" s="279" t="s">
        <v>120</v>
      </c>
      <c r="D23" s="280" t="s">
        <v>121</v>
      </c>
      <c r="E23" s="281" t="s">
        <v>1</v>
      </c>
      <c r="F23" s="282">
        <v>532.79999999999995</v>
      </c>
      <c r="G23" s="37"/>
      <c r="H23" s="43"/>
    </row>
    <row r="24" s="2" customFormat="1" ht="16.8" customHeight="1">
      <c r="A24" s="37"/>
      <c r="B24" s="43"/>
      <c r="C24" s="283" t="s">
        <v>120</v>
      </c>
      <c r="D24" s="283" t="s">
        <v>122</v>
      </c>
      <c r="E24" s="16" t="s">
        <v>1</v>
      </c>
      <c r="F24" s="284">
        <v>532.79999999999995</v>
      </c>
      <c r="G24" s="37"/>
      <c r="H24" s="43"/>
    </row>
    <row r="25" s="2" customFormat="1" ht="16.8" customHeight="1">
      <c r="A25" s="37"/>
      <c r="B25" s="43"/>
      <c r="C25" s="285" t="s">
        <v>975</v>
      </c>
      <c r="D25" s="37"/>
      <c r="E25" s="37"/>
      <c r="F25" s="37"/>
      <c r="G25" s="37"/>
      <c r="H25" s="43"/>
    </row>
    <row r="26" s="2" customFormat="1" ht="16.8" customHeight="1">
      <c r="A26" s="37"/>
      <c r="B26" s="43"/>
      <c r="C26" s="283" t="s">
        <v>589</v>
      </c>
      <c r="D26" s="283" t="s">
        <v>590</v>
      </c>
      <c r="E26" s="16" t="s">
        <v>186</v>
      </c>
      <c r="F26" s="284">
        <v>532.79999999999995</v>
      </c>
      <c r="G26" s="37"/>
      <c r="H26" s="43"/>
    </row>
    <row r="27" s="2" customFormat="1">
      <c r="A27" s="37"/>
      <c r="B27" s="43"/>
      <c r="C27" s="283" t="s">
        <v>837</v>
      </c>
      <c r="D27" s="283" t="s">
        <v>838</v>
      </c>
      <c r="E27" s="16" t="s">
        <v>267</v>
      </c>
      <c r="F27" s="284">
        <v>148.727</v>
      </c>
      <c r="G27" s="37"/>
      <c r="H27" s="43"/>
    </row>
    <row r="28" s="2" customFormat="1" ht="16.8" customHeight="1">
      <c r="A28" s="37"/>
      <c r="B28" s="43"/>
      <c r="C28" s="283" t="s">
        <v>811</v>
      </c>
      <c r="D28" s="283" t="s">
        <v>812</v>
      </c>
      <c r="E28" s="16" t="s">
        <v>267</v>
      </c>
      <c r="F28" s="284">
        <v>495.125</v>
      </c>
      <c r="G28" s="37"/>
      <c r="H28" s="43"/>
    </row>
    <row r="29" s="2" customFormat="1" ht="16.8" customHeight="1">
      <c r="A29" s="37"/>
      <c r="B29" s="43"/>
      <c r="C29" s="279" t="s">
        <v>90</v>
      </c>
      <c r="D29" s="280" t="s">
        <v>91</v>
      </c>
      <c r="E29" s="281" t="s">
        <v>1</v>
      </c>
      <c r="F29" s="282">
        <v>418.24700000000001</v>
      </c>
      <c r="G29" s="37"/>
      <c r="H29" s="43"/>
    </row>
    <row r="30" s="2" customFormat="1">
      <c r="A30" s="37"/>
      <c r="B30" s="43"/>
      <c r="C30" s="283" t="s">
        <v>90</v>
      </c>
      <c r="D30" s="283" t="s">
        <v>284</v>
      </c>
      <c r="E30" s="16" t="s">
        <v>1</v>
      </c>
      <c r="F30" s="284">
        <v>418.24700000000001</v>
      </c>
      <c r="G30" s="37"/>
      <c r="H30" s="43"/>
    </row>
    <row r="31" s="2" customFormat="1" ht="16.8" customHeight="1">
      <c r="A31" s="37"/>
      <c r="B31" s="43"/>
      <c r="C31" s="285" t="s">
        <v>975</v>
      </c>
      <c r="D31" s="37"/>
      <c r="E31" s="37"/>
      <c r="F31" s="37"/>
      <c r="G31" s="37"/>
      <c r="H31" s="43"/>
    </row>
    <row r="32" s="2" customFormat="1" ht="16.8" customHeight="1">
      <c r="A32" s="37"/>
      <c r="B32" s="43"/>
      <c r="C32" s="283" t="s">
        <v>281</v>
      </c>
      <c r="D32" s="283" t="s">
        <v>282</v>
      </c>
      <c r="E32" s="16" t="s">
        <v>192</v>
      </c>
      <c r="F32" s="284">
        <v>418.24700000000001</v>
      </c>
      <c r="G32" s="37"/>
      <c r="H32" s="43"/>
    </row>
    <row r="33" s="2" customFormat="1" ht="16.8" customHeight="1">
      <c r="A33" s="37"/>
      <c r="B33" s="43"/>
      <c r="C33" s="283" t="s">
        <v>286</v>
      </c>
      <c r="D33" s="283" t="s">
        <v>287</v>
      </c>
      <c r="E33" s="16" t="s">
        <v>192</v>
      </c>
      <c r="F33" s="284">
        <v>731.96500000000003</v>
      </c>
      <c r="G33" s="37"/>
      <c r="H33" s="43"/>
    </row>
    <row r="34" s="2" customFormat="1" ht="16.8" customHeight="1">
      <c r="A34" s="37"/>
      <c r="B34" s="43"/>
      <c r="C34" s="279" t="s">
        <v>93</v>
      </c>
      <c r="D34" s="280" t="s">
        <v>94</v>
      </c>
      <c r="E34" s="281" t="s">
        <v>1</v>
      </c>
      <c r="F34" s="282">
        <v>207.05799999999999</v>
      </c>
      <c r="G34" s="37"/>
      <c r="H34" s="43"/>
    </row>
    <row r="35" s="2" customFormat="1" ht="16.8" customHeight="1">
      <c r="A35" s="37"/>
      <c r="B35" s="43"/>
      <c r="C35" s="283" t="s">
        <v>93</v>
      </c>
      <c r="D35" s="283" t="s">
        <v>195</v>
      </c>
      <c r="E35" s="16" t="s">
        <v>1</v>
      </c>
      <c r="F35" s="284">
        <v>207.05799999999999</v>
      </c>
      <c r="G35" s="37"/>
      <c r="H35" s="43"/>
    </row>
    <row r="36" s="2" customFormat="1" ht="16.8" customHeight="1">
      <c r="A36" s="37"/>
      <c r="B36" s="43"/>
      <c r="C36" s="285" t="s">
        <v>975</v>
      </c>
      <c r="D36" s="37"/>
      <c r="E36" s="37"/>
      <c r="F36" s="37"/>
      <c r="G36" s="37"/>
      <c r="H36" s="43"/>
    </row>
    <row r="37" s="2" customFormat="1">
      <c r="A37" s="37"/>
      <c r="B37" s="43"/>
      <c r="C37" s="283" t="s">
        <v>190</v>
      </c>
      <c r="D37" s="283" t="s">
        <v>191</v>
      </c>
      <c r="E37" s="16" t="s">
        <v>192</v>
      </c>
      <c r="F37" s="284">
        <v>207.05799999999999</v>
      </c>
      <c r="G37" s="37"/>
      <c r="H37" s="43"/>
    </row>
    <row r="38" s="2" customFormat="1" ht="16.8" customHeight="1">
      <c r="A38" s="37"/>
      <c r="B38" s="43"/>
      <c r="C38" s="283" t="s">
        <v>286</v>
      </c>
      <c r="D38" s="283" t="s">
        <v>287</v>
      </c>
      <c r="E38" s="16" t="s">
        <v>192</v>
      </c>
      <c r="F38" s="284">
        <v>731.96500000000003</v>
      </c>
      <c r="G38" s="37"/>
      <c r="H38" s="43"/>
    </row>
    <row r="39" s="2" customFormat="1" ht="16.8" customHeight="1">
      <c r="A39" s="37"/>
      <c r="B39" s="43"/>
      <c r="C39" s="279" t="s">
        <v>126</v>
      </c>
      <c r="D39" s="280" t="s">
        <v>127</v>
      </c>
      <c r="E39" s="281" t="s">
        <v>1</v>
      </c>
      <c r="F39" s="282">
        <v>31</v>
      </c>
      <c r="G39" s="37"/>
      <c r="H39" s="43"/>
    </row>
    <row r="40" s="2" customFormat="1" ht="16.8" customHeight="1">
      <c r="A40" s="37"/>
      <c r="B40" s="43"/>
      <c r="C40" s="283" t="s">
        <v>126</v>
      </c>
      <c r="D40" s="283" t="s">
        <v>125</v>
      </c>
      <c r="E40" s="16" t="s">
        <v>1</v>
      </c>
      <c r="F40" s="284">
        <v>31</v>
      </c>
      <c r="G40" s="37"/>
      <c r="H40" s="43"/>
    </row>
    <row r="41" s="2" customFormat="1" ht="16.8" customHeight="1">
      <c r="A41" s="37"/>
      <c r="B41" s="43"/>
      <c r="C41" s="285" t="s">
        <v>975</v>
      </c>
      <c r="D41" s="37"/>
      <c r="E41" s="37"/>
      <c r="F41" s="37"/>
      <c r="G41" s="37"/>
      <c r="H41" s="43"/>
    </row>
    <row r="42" s="2" customFormat="1" ht="16.8" customHeight="1">
      <c r="A42" s="37"/>
      <c r="B42" s="43"/>
      <c r="C42" s="283" t="s">
        <v>599</v>
      </c>
      <c r="D42" s="283" t="s">
        <v>600</v>
      </c>
      <c r="E42" s="16" t="s">
        <v>167</v>
      </c>
      <c r="F42" s="284">
        <v>31</v>
      </c>
      <c r="G42" s="37"/>
      <c r="H42" s="43"/>
    </row>
    <row r="43" s="2" customFormat="1" ht="16.8" customHeight="1">
      <c r="A43" s="37"/>
      <c r="B43" s="43"/>
      <c r="C43" s="283" t="s">
        <v>826</v>
      </c>
      <c r="D43" s="283" t="s">
        <v>827</v>
      </c>
      <c r="E43" s="16" t="s">
        <v>267</v>
      </c>
      <c r="F43" s="284">
        <v>39.847999999999999</v>
      </c>
      <c r="G43" s="37"/>
      <c r="H43" s="43"/>
    </row>
    <row r="44" s="2" customFormat="1" ht="16.8" customHeight="1">
      <c r="A44" s="37"/>
      <c r="B44" s="43"/>
      <c r="C44" s="283" t="s">
        <v>811</v>
      </c>
      <c r="D44" s="283" t="s">
        <v>812</v>
      </c>
      <c r="E44" s="16" t="s">
        <v>267</v>
      </c>
      <c r="F44" s="284">
        <v>495.125</v>
      </c>
      <c r="G44" s="37"/>
      <c r="H44" s="43"/>
    </row>
    <row r="45" s="2" customFormat="1" ht="16.8" customHeight="1">
      <c r="A45" s="37"/>
      <c r="B45" s="43"/>
      <c r="C45" s="279" t="s">
        <v>976</v>
      </c>
      <c r="D45" s="280" t="s">
        <v>977</v>
      </c>
      <c r="E45" s="281" t="s">
        <v>1</v>
      </c>
      <c r="F45" s="282">
        <v>42.872999999999998</v>
      </c>
      <c r="G45" s="37"/>
      <c r="H45" s="43"/>
    </row>
    <row r="46" s="2" customFormat="1" ht="16.8" customHeight="1">
      <c r="A46" s="37"/>
      <c r="B46" s="43"/>
      <c r="C46" s="283" t="s">
        <v>976</v>
      </c>
      <c r="D46" s="283" t="s">
        <v>978</v>
      </c>
      <c r="E46" s="16" t="s">
        <v>1</v>
      </c>
      <c r="F46" s="284">
        <v>42.872999999999998</v>
      </c>
      <c r="G46" s="37"/>
      <c r="H46" s="43"/>
    </row>
    <row r="47" s="2" customFormat="1" ht="16.8" customHeight="1">
      <c r="A47" s="37"/>
      <c r="B47" s="43"/>
      <c r="C47" s="279" t="s">
        <v>97</v>
      </c>
      <c r="D47" s="280" t="s">
        <v>98</v>
      </c>
      <c r="E47" s="281" t="s">
        <v>1</v>
      </c>
      <c r="F47" s="282">
        <v>146</v>
      </c>
      <c r="G47" s="37"/>
      <c r="H47" s="43"/>
    </row>
    <row r="48" s="2" customFormat="1" ht="16.8" customHeight="1">
      <c r="A48" s="37"/>
      <c r="B48" s="43"/>
      <c r="C48" s="283" t="s">
        <v>97</v>
      </c>
      <c r="D48" s="283" t="s">
        <v>188</v>
      </c>
      <c r="E48" s="16" t="s">
        <v>1</v>
      </c>
      <c r="F48" s="284">
        <v>146</v>
      </c>
      <c r="G48" s="37"/>
      <c r="H48" s="43"/>
    </row>
    <row r="49" s="2" customFormat="1" ht="16.8" customHeight="1">
      <c r="A49" s="37"/>
      <c r="B49" s="43"/>
      <c r="C49" s="285" t="s">
        <v>975</v>
      </c>
      <c r="D49" s="37"/>
      <c r="E49" s="37"/>
      <c r="F49" s="37"/>
      <c r="G49" s="37"/>
      <c r="H49" s="43"/>
    </row>
    <row r="50" s="2" customFormat="1" ht="16.8" customHeight="1">
      <c r="A50" s="37"/>
      <c r="B50" s="43"/>
      <c r="C50" s="283" t="s">
        <v>184</v>
      </c>
      <c r="D50" s="283" t="s">
        <v>185</v>
      </c>
      <c r="E50" s="16" t="s">
        <v>186</v>
      </c>
      <c r="F50" s="284">
        <v>146</v>
      </c>
      <c r="G50" s="37"/>
      <c r="H50" s="43"/>
    </row>
    <row r="51" s="2" customFormat="1" ht="16.8" customHeight="1">
      <c r="A51" s="37"/>
      <c r="B51" s="43"/>
      <c r="C51" s="283" t="s">
        <v>286</v>
      </c>
      <c r="D51" s="283" t="s">
        <v>287</v>
      </c>
      <c r="E51" s="16" t="s">
        <v>192</v>
      </c>
      <c r="F51" s="284">
        <v>731.96500000000003</v>
      </c>
      <c r="G51" s="37"/>
      <c r="H51" s="43"/>
    </row>
    <row r="52" s="2" customFormat="1" ht="16.8" customHeight="1">
      <c r="A52" s="37"/>
      <c r="B52" s="43"/>
      <c r="C52" s="279" t="s">
        <v>123</v>
      </c>
      <c r="D52" s="280" t="s">
        <v>124</v>
      </c>
      <c r="E52" s="281" t="s">
        <v>1</v>
      </c>
      <c r="F52" s="282">
        <v>31</v>
      </c>
      <c r="G52" s="37"/>
      <c r="H52" s="43"/>
    </row>
    <row r="53" s="2" customFormat="1" ht="16.8" customHeight="1">
      <c r="A53" s="37"/>
      <c r="B53" s="43"/>
      <c r="C53" s="283" t="s">
        <v>123</v>
      </c>
      <c r="D53" s="283" t="s">
        <v>597</v>
      </c>
      <c r="E53" s="16" t="s">
        <v>1</v>
      </c>
      <c r="F53" s="284">
        <v>31</v>
      </c>
      <c r="G53" s="37"/>
      <c r="H53" s="43"/>
    </row>
    <row r="54" s="2" customFormat="1" ht="16.8" customHeight="1">
      <c r="A54" s="37"/>
      <c r="B54" s="43"/>
      <c r="C54" s="285" t="s">
        <v>975</v>
      </c>
      <c r="D54" s="37"/>
      <c r="E54" s="37"/>
      <c r="F54" s="37"/>
      <c r="G54" s="37"/>
      <c r="H54" s="43"/>
    </row>
    <row r="55" s="2" customFormat="1" ht="16.8" customHeight="1">
      <c r="A55" s="37"/>
      <c r="B55" s="43"/>
      <c r="C55" s="283" t="s">
        <v>593</v>
      </c>
      <c r="D55" s="283" t="s">
        <v>594</v>
      </c>
      <c r="E55" s="16" t="s">
        <v>167</v>
      </c>
      <c r="F55" s="284">
        <v>31</v>
      </c>
      <c r="G55" s="37"/>
      <c r="H55" s="43"/>
    </row>
    <row r="56" s="2" customFormat="1" ht="16.8" customHeight="1">
      <c r="A56" s="37"/>
      <c r="B56" s="43"/>
      <c r="C56" s="283" t="s">
        <v>826</v>
      </c>
      <c r="D56" s="283" t="s">
        <v>827</v>
      </c>
      <c r="E56" s="16" t="s">
        <v>267</v>
      </c>
      <c r="F56" s="284">
        <v>39.847999999999999</v>
      </c>
      <c r="G56" s="37"/>
      <c r="H56" s="43"/>
    </row>
    <row r="57" s="2" customFormat="1" ht="16.8" customHeight="1">
      <c r="A57" s="37"/>
      <c r="B57" s="43"/>
      <c r="C57" s="283" t="s">
        <v>811</v>
      </c>
      <c r="D57" s="283" t="s">
        <v>812</v>
      </c>
      <c r="E57" s="16" t="s">
        <v>267</v>
      </c>
      <c r="F57" s="284">
        <v>495.125</v>
      </c>
      <c r="G57" s="37"/>
      <c r="H57" s="43"/>
    </row>
    <row r="58" s="2" customFormat="1" ht="16.8" customHeight="1">
      <c r="A58" s="37"/>
      <c r="B58" s="43"/>
      <c r="C58" s="279" t="s">
        <v>100</v>
      </c>
      <c r="D58" s="280" t="s">
        <v>101</v>
      </c>
      <c r="E58" s="281" t="s">
        <v>1</v>
      </c>
      <c r="F58" s="282">
        <v>167</v>
      </c>
      <c r="G58" s="37"/>
      <c r="H58" s="43"/>
    </row>
    <row r="59" s="2" customFormat="1" ht="16.8" customHeight="1">
      <c r="A59" s="37"/>
      <c r="B59" s="43"/>
      <c r="C59" s="283" t="s">
        <v>100</v>
      </c>
      <c r="D59" s="283" t="s">
        <v>279</v>
      </c>
      <c r="E59" s="16" t="s">
        <v>1</v>
      </c>
      <c r="F59" s="284">
        <v>167</v>
      </c>
      <c r="G59" s="37"/>
      <c r="H59" s="43"/>
    </row>
    <row r="60" s="2" customFormat="1" ht="16.8" customHeight="1">
      <c r="A60" s="37"/>
      <c r="B60" s="43"/>
      <c r="C60" s="285" t="s">
        <v>975</v>
      </c>
      <c r="D60" s="37"/>
      <c r="E60" s="37"/>
      <c r="F60" s="37"/>
      <c r="G60" s="37"/>
      <c r="H60" s="43"/>
    </row>
    <row r="61" s="2" customFormat="1" ht="16.8" customHeight="1">
      <c r="A61" s="37"/>
      <c r="B61" s="43"/>
      <c r="C61" s="283" t="s">
        <v>276</v>
      </c>
      <c r="D61" s="283" t="s">
        <v>277</v>
      </c>
      <c r="E61" s="16" t="s">
        <v>186</v>
      </c>
      <c r="F61" s="284">
        <v>167</v>
      </c>
      <c r="G61" s="37"/>
      <c r="H61" s="43"/>
    </row>
    <row r="62" s="2" customFormat="1" ht="16.8" customHeight="1">
      <c r="A62" s="37"/>
      <c r="B62" s="43"/>
      <c r="C62" s="283" t="s">
        <v>286</v>
      </c>
      <c r="D62" s="283" t="s">
        <v>287</v>
      </c>
      <c r="E62" s="16" t="s">
        <v>192</v>
      </c>
      <c r="F62" s="284">
        <v>731.96500000000003</v>
      </c>
      <c r="G62" s="37"/>
      <c r="H62" s="43"/>
    </row>
    <row r="63" s="2" customFormat="1" ht="16.8" customHeight="1">
      <c r="A63" s="37"/>
      <c r="B63" s="43"/>
      <c r="C63" s="279" t="s">
        <v>114</v>
      </c>
      <c r="D63" s="280" t="s">
        <v>115</v>
      </c>
      <c r="E63" s="281" t="s">
        <v>1</v>
      </c>
      <c r="F63" s="282">
        <v>27.359999999999999</v>
      </c>
      <c r="G63" s="37"/>
      <c r="H63" s="43"/>
    </row>
    <row r="64" s="2" customFormat="1" ht="16.8" customHeight="1">
      <c r="A64" s="37"/>
      <c r="B64" s="43"/>
      <c r="C64" s="283" t="s">
        <v>114</v>
      </c>
      <c r="D64" s="283" t="s">
        <v>201</v>
      </c>
      <c r="E64" s="16" t="s">
        <v>1</v>
      </c>
      <c r="F64" s="284">
        <v>27.359999999999999</v>
      </c>
      <c r="G64" s="37"/>
      <c r="H64" s="43"/>
    </row>
    <row r="65" s="2" customFormat="1" ht="16.8" customHeight="1">
      <c r="A65" s="37"/>
      <c r="B65" s="43"/>
      <c r="C65" s="285" t="s">
        <v>975</v>
      </c>
      <c r="D65" s="37"/>
      <c r="E65" s="37"/>
      <c r="F65" s="37"/>
      <c r="G65" s="37"/>
      <c r="H65" s="43"/>
    </row>
    <row r="66" s="2" customFormat="1">
      <c r="A66" s="37"/>
      <c r="B66" s="43"/>
      <c r="C66" s="283" t="s">
        <v>197</v>
      </c>
      <c r="D66" s="283" t="s">
        <v>198</v>
      </c>
      <c r="E66" s="16" t="s">
        <v>192</v>
      </c>
      <c r="F66" s="284">
        <v>27.359999999999999</v>
      </c>
      <c r="G66" s="37"/>
      <c r="H66" s="43"/>
    </row>
    <row r="67" s="2" customFormat="1" ht="16.8" customHeight="1">
      <c r="A67" s="37"/>
      <c r="B67" s="43"/>
      <c r="C67" s="283" t="s">
        <v>286</v>
      </c>
      <c r="D67" s="283" t="s">
        <v>287</v>
      </c>
      <c r="E67" s="16" t="s">
        <v>192</v>
      </c>
      <c r="F67" s="284">
        <v>731.96500000000003</v>
      </c>
      <c r="G67" s="37"/>
      <c r="H67" s="43"/>
    </row>
    <row r="68" s="2" customFormat="1" ht="16.8" customHeight="1">
      <c r="A68" s="37"/>
      <c r="B68" s="43"/>
      <c r="C68" s="279" t="s">
        <v>979</v>
      </c>
      <c r="D68" s="280" t="s">
        <v>980</v>
      </c>
      <c r="E68" s="281" t="s">
        <v>1</v>
      </c>
      <c r="F68" s="282">
        <v>47.344999999999999</v>
      </c>
      <c r="G68" s="37"/>
      <c r="H68" s="43"/>
    </row>
    <row r="69" s="2" customFormat="1" ht="16.8" customHeight="1">
      <c r="A69" s="37"/>
      <c r="B69" s="43"/>
      <c r="C69" s="279" t="s">
        <v>103</v>
      </c>
      <c r="D69" s="280" t="s">
        <v>104</v>
      </c>
      <c r="E69" s="281" t="s">
        <v>1</v>
      </c>
      <c r="F69" s="282">
        <v>731.96500000000003</v>
      </c>
      <c r="G69" s="37"/>
      <c r="H69" s="43"/>
    </row>
    <row r="70" s="2" customFormat="1" ht="16.8" customHeight="1">
      <c r="A70" s="37"/>
      <c r="B70" s="43"/>
      <c r="C70" s="283" t="s">
        <v>103</v>
      </c>
      <c r="D70" s="283" t="s">
        <v>289</v>
      </c>
      <c r="E70" s="16" t="s">
        <v>1</v>
      </c>
      <c r="F70" s="284">
        <v>731.96500000000003</v>
      </c>
      <c r="G70" s="37"/>
      <c r="H70" s="43"/>
    </row>
    <row r="71" s="2" customFormat="1" ht="16.8" customHeight="1">
      <c r="A71" s="37"/>
      <c r="B71" s="43"/>
      <c r="C71" s="285" t="s">
        <v>975</v>
      </c>
      <c r="D71" s="37"/>
      <c r="E71" s="37"/>
      <c r="F71" s="37"/>
      <c r="G71" s="37"/>
      <c r="H71" s="43"/>
    </row>
    <row r="72" s="2" customFormat="1" ht="16.8" customHeight="1">
      <c r="A72" s="37"/>
      <c r="B72" s="43"/>
      <c r="C72" s="283" t="s">
        <v>286</v>
      </c>
      <c r="D72" s="283" t="s">
        <v>287</v>
      </c>
      <c r="E72" s="16" t="s">
        <v>192</v>
      </c>
      <c r="F72" s="284">
        <v>731.96500000000003</v>
      </c>
      <c r="G72" s="37"/>
      <c r="H72" s="43"/>
    </row>
    <row r="73" s="2" customFormat="1">
      <c r="A73" s="37"/>
      <c r="B73" s="43"/>
      <c r="C73" s="283" t="s">
        <v>292</v>
      </c>
      <c r="D73" s="283" t="s">
        <v>293</v>
      </c>
      <c r="E73" s="16" t="s">
        <v>192</v>
      </c>
      <c r="F73" s="284">
        <v>731.96500000000003</v>
      </c>
      <c r="G73" s="37"/>
      <c r="H73" s="43"/>
    </row>
    <row r="74" s="2" customFormat="1">
      <c r="A74" s="37"/>
      <c r="B74" s="43"/>
      <c r="C74" s="283" t="s">
        <v>296</v>
      </c>
      <c r="D74" s="283" t="s">
        <v>297</v>
      </c>
      <c r="E74" s="16" t="s">
        <v>192</v>
      </c>
      <c r="F74" s="284">
        <v>7319.6499999999996</v>
      </c>
      <c r="G74" s="37"/>
      <c r="H74" s="43"/>
    </row>
    <row r="75" s="2" customFormat="1" ht="16.8" customHeight="1">
      <c r="A75" s="37"/>
      <c r="B75" s="43"/>
      <c r="C75" s="283" t="s">
        <v>301</v>
      </c>
      <c r="D75" s="283" t="s">
        <v>302</v>
      </c>
      <c r="E75" s="16" t="s">
        <v>192</v>
      </c>
      <c r="F75" s="284">
        <v>731.96500000000003</v>
      </c>
      <c r="G75" s="37"/>
      <c r="H75" s="43"/>
    </row>
    <row r="76" s="2" customFormat="1" ht="16.8" customHeight="1">
      <c r="A76" s="37"/>
      <c r="B76" s="43"/>
      <c r="C76" s="283" t="s">
        <v>305</v>
      </c>
      <c r="D76" s="283" t="s">
        <v>306</v>
      </c>
      <c r="E76" s="16" t="s">
        <v>267</v>
      </c>
      <c r="F76" s="284">
        <v>1463.9300000000001</v>
      </c>
      <c r="G76" s="37"/>
      <c r="H76" s="43"/>
    </row>
    <row r="77" s="2" customFormat="1" ht="16.8" customHeight="1">
      <c r="A77" s="37"/>
      <c r="B77" s="43"/>
      <c r="C77" s="279" t="s">
        <v>106</v>
      </c>
      <c r="D77" s="280" t="s">
        <v>107</v>
      </c>
      <c r="E77" s="281" t="s">
        <v>1</v>
      </c>
      <c r="F77" s="282">
        <v>495.125</v>
      </c>
      <c r="G77" s="37"/>
      <c r="H77" s="43"/>
    </row>
    <row r="78" s="2" customFormat="1" ht="16.8" customHeight="1">
      <c r="A78" s="37"/>
      <c r="B78" s="43"/>
      <c r="C78" s="283" t="s">
        <v>106</v>
      </c>
      <c r="D78" s="283" t="s">
        <v>814</v>
      </c>
      <c r="E78" s="16" t="s">
        <v>1</v>
      </c>
      <c r="F78" s="284">
        <v>495.125</v>
      </c>
      <c r="G78" s="37"/>
      <c r="H78" s="43"/>
    </row>
    <row r="79" s="2" customFormat="1" ht="16.8" customHeight="1">
      <c r="A79" s="37"/>
      <c r="B79" s="43"/>
      <c r="C79" s="285" t="s">
        <v>975</v>
      </c>
      <c r="D79" s="37"/>
      <c r="E79" s="37"/>
      <c r="F79" s="37"/>
      <c r="G79" s="37"/>
      <c r="H79" s="43"/>
    </row>
    <row r="80" s="2" customFormat="1" ht="16.8" customHeight="1">
      <c r="A80" s="37"/>
      <c r="B80" s="43"/>
      <c r="C80" s="283" t="s">
        <v>811</v>
      </c>
      <c r="D80" s="283" t="s">
        <v>812</v>
      </c>
      <c r="E80" s="16" t="s">
        <v>267</v>
      </c>
      <c r="F80" s="284">
        <v>495.125</v>
      </c>
      <c r="G80" s="37"/>
      <c r="H80" s="43"/>
    </row>
    <row r="81" s="2" customFormat="1" ht="16.8" customHeight="1">
      <c r="A81" s="37"/>
      <c r="B81" s="43"/>
      <c r="C81" s="283" t="s">
        <v>816</v>
      </c>
      <c r="D81" s="283" t="s">
        <v>817</v>
      </c>
      <c r="E81" s="16" t="s">
        <v>267</v>
      </c>
      <c r="F81" s="284">
        <v>495.125</v>
      </c>
      <c r="G81" s="37"/>
      <c r="H81" s="43"/>
    </row>
    <row r="82" s="2" customFormat="1" ht="16.8" customHeight="1">
      <c r="A82" s="37"/>
      <c r="B82" s="43"/>
      <c r="C82" s="283" t="s">
        <v>820</v>
      </c>
      <c r="D82" s="283" t="s">
        <v>821</v>
      </c>
      <c r="E82" s="16" t="s">
        <v>267</v>
      </c>
      <c r="F82" s="284">
        <v>9407.375</v>
      </c>
      <c r="G82" s="37"/>
      <c r="H82" s="43"/>
    </row>
    <row r="83" s="2" customFormat="1" ht="16.8" customHeight="1">
      <c r="A83" s="37"/>
      <c r="B83" s="43"/>
      <c r="C83" s="279" t="s">
        <v>110</v>
      </c>
      <c r="D83" s="280" t="s">
        <v>111</v>
      </c>
      <c r="E83" s="281" t="s">
        <v>1</v>
      </c>
      <c r="F83" s="282">
        <v>122.434</v>
      </c>
      <c r="G83" s="37"/>
      <c r="H83" s="43"/>
    </row>
    <row r="84" s="2" customFormat="1">
      <c r="A84" s="37"/>
      <c r="B84" s="43"/>
      <c r="C84" s="283" t="s">
        <v>110</v>
      </c>
      <c r="D84" s="283" t="s">
        <v>714</v>
      </c>
      <c r="E84" s="16" t="s">
        <v>1</v>
      </c>
      <c r="F84" s="284">
        <v>122.434</v>
      </c>
      <c r="G84" s="37"/>
      <c r="H84" s="43"/>
    </row>
    <row r="85" s="2" customFormat="1" ht="16.8" customHeight="1">
      <c r="A85" s="37"/>
      <c r="B85" s="43"/>
      <c r="C85" s="285" t="s">
        <v>975</v>
      </c>
      <c r="D85" s="37"/>
      <c r="E85" s="37"/>
      <c r="F85" s="37"/>
      <c r="G85" s="37"/>
      <c r="H85" s="43"/>
    </row>
    <row r="86" s="2" customFormat="1" ht="16.8" customHeight="1">
      <c r="A86" s="37"/>
      <c r="B86" s="43"/>
      <c r="C86" s="283" t="s">
        <v>710</v>
      </c>
      <c r="D86" s="283" t="s">
        <v>711</v>
      </c>
      <c r="E86" s="16" t="s">
        <v>192</v>
      </c>
      <c r="F86" s="284">
        <v>122.434</v>
      </c>
      <c r="G86" s="37"/>
      <c r="H86" s="43"/>
    </row>
    <row r="87" s="2" customFormat="1">
      <c r="A87" s="37"/>
      <c r="B87" s="43"/>
      <c r="C87" s="283" t="s">
        <v>832</v>
      </c>
      <c r="D87" s="283" t="s">
        <v>833</v>
      </c>
      <c r="E87" s="16" t="s">
        <v>267</v>
      </c>
      <c r="F87" s="284">
        <v>306.08499999999998</v>
      </c>
      <c r="G87" s="37"/>
      <c r="H87" s="43"/>
    </row>
    <row r="88" s="2" customFormat="1" ht="16.8" customHeight="1">
      <c r="A88" s="37"/>
      <c r="B88" s="43"/>
      <c r="C88" s="283" t="s">
        <v>811</v>
      </c>
      <c r="D88" s="283" t="s">
        <v>812</v>
      </c>
      <c r="E88" s="16" t="s">
        <v>267</v>
      </c>
      <c r="F88" s="284">
        <v>495.125</v>
      </c>
      <c r="G88" s="37"/>
      <c r="H88" s="43"/>
    </row>
    <row r="89" s="2" customFormat="1" ht="7.44" customHeight="1">
      <c r="A89" s="37"/>
      <c r="B89" s="166"/>
      <c r="C89" s="167"/>
      <c r="D89" s="167"/>
      <c r="E89" s="167"/>
      <c r="F89" s="167"/>
      <c r="G89" s="167"/>
      <c r="H89" s="43"/>
    </row>
    <row r="90" s="2" customFormat="1">
      <c r="A90" s="37"/>
      <c r="B90" s="37"/>
      <c r="C90" s="37"/>
      <c r="D90" s="37"/>
      <c r="E90" s="37"/>
      <c r="F90" s="37"/>
      <c r="G90" s="37"/>
      <c r="H90" s="37"/>
    </row>
  </sheetData>
  <sheetProtection sheet="1" formatColumns="0" formatRows="0" objects="1" scenarios="1" spinCount="100000" saltValue="Cdkuw5y4XbseoSgm4b0kbXqC9Y6mjhKBafskeYo/prOwS8NQ/TaGuX7NXOVzj8+36qiOjqp2R39pm1++0Lo2rQ==" hashValue="Gl8RxsafxxYBqb7ZJhMXAWIu6+w9cz/qMIGK4aejuDSb7l+GWh0LRL/wyEdxY/vQY9/tKhByBwAzeqKpRl7SZQ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2025-09-10T15:38:17Z</dcterms:created>
  <dcterms:modified xsi:type="dcterms:W3CDTF">2025-09-10T15:38:23Z</dcterms:modified>
</cp:coreProperties>
</file>