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30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'Položky'!$A$1:$G$119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<sst xmlns="http://schemas.openxmlformats.org/spreadsheetml/2006/main" count="383" uniqueCount="246">
  <si>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</si>
  <si>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</si>
  <si>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</si>
  <si>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</si>
  <si>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</si>
  <si>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</si>
  <si>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</si>
  <si>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</si>
  <si>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</si>
  <si>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</si>
  <si>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</si>
  <si>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</si>
  <si>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</si>
  <si>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</si>
  <si>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</si>
  <si>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</si>
  <si>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</si>
  <si>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</si>
  <si>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</si>
  <si>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</si>
  <si>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</si>
  <si>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</si>
  <si>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</si>
  <si>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</si>
  <si>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</si>
  <si>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</si>
  <si>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</si>
  <si>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</si>
  <si>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</si>
  <si>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</si>
  <si>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</si>
  <si>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</si>
  <si>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</si>
  <si>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</si>
  <si>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</si>
  <si>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</si>
  <si>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</si>
  <si>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</si>
  <si>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</si>
  <si>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</si>
  <si>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</si>
  <si>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</si>
  <si>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</si>
  <si>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</si>
  <si>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</si>
  <si>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</si>
  <si>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</si>
  <si>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</si>
  <si>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</si>
  <si>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</si>
  <si>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</si>
  <si>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</si>
  <si>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</si>
  <si>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</si>
  <si>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</si>
  <si>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</si>
  <si>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</si>
  <si>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</si>
  <si>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</si>
  <si>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</si>
  <si>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</si>
  <si>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</si>
  <si>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</si>
  <si>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</si>
  <si>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</si>
  <si>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</si>
  <si>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</si>
  <si>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</si>
  <si>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</si>
  <si>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</si>
  <si>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</si>
  <si>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</si>
  <si>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</si>
  <si>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</si>
  <si>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</si>
  <si>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SO 01</t>
  </si>
  <si>
    <t>01</t>
  </si>
  <si>
    <t>Přípravné práce</t>
  </si>
  <si>
    <t>112101101R00</t>
  </si>
  <si>
    <t>Kácení stromů listnatých o průměru kmene 10-30 cm prostor pro postavení lešení</t>
  </si>
  <si>
    <t>kus</t>
  </si>
  <si>
    <t>112201102R00</t>
  </si>
  <si>
    <t>Odstranění pařezů pod úrovní, o průměru 30 - 50 cm prostor pro postavení lešení</t>
  </si>
  <si>
    <t>61</t>
  </si>
  <si>
    <t>Upravy povrchů vnitřní</t>
  </si>
  <si>
    <t>612401390RT2</t>
  </si>
  <si>
    <t>Úprava ostění oken po vybourání stávajících oken.  vyspravení - vnitřní strana oken</t>
  </si>
  <si>
    <t>m</t>
  </si>
  <si>
    <t>612401391RT2</t>
  </si>
  <si>
    <t>Omítka  vnitřních stěn - oprava  vnitřní omítka poškození při výměně oken - předpoklad</t>
  </si>
  <si>
    <t>m2</t>
  </si>
  <si>
    <t>ostění:420*0,25</t>
  </si>
  <si>
    <t>94</t>
  </si>
  <si>
    <t>941941041R00</t>
  </si>
  <si>
    <t xml:space="preserve">Montáž lešení leh.řad.s podlahami,š.1,2 m, H 10 m </t>
  </si>
  <si>
    <t>(51+12)*2*7,5</t>
  </si>
  <si>
    <t>941941191RT3</t>
  </si>
  <si>
    <t>945*2</t>
  </si>
  <si>
    <t>941941831R00</t>
  </si>
  <si>
    <t xml:space="preserve">Demontáž lešení leh.řad.s podlahami,š.1 m, H 10 m </t>
  </si>
  <si>
    <t>95</t>
  </si>
  <si>
    <t>Dokončovací konstrukce na pozemních stavbách</t>
  </si>
  <si>
    <t>952901100R00</t>
  </si>
  <si>
    <t>Vyčištění budov  - úklid okolo objektů a po výměně oken</t>
  </si>
  <si>
    <t>120*3</t>
  </si>
  <si>
    <t>95 05</t>
  </si>
  <si>
    <t>95 06</t>
  </si>
  <si>
    <t>95 07</t>
  </si>
  <si>
    <t>96</t>
  </si>
  <si>
    <t>Bourání konstrukcí</t>
  </si>
  <si>
    <t>764410850R00</t>
  </si>
  <si>
    <t xml:space="preserve">Demontáž oplechování parapetů,rš od 100 do 330 mm </t>
  </si>
  <si>
    <t>2,4*14*2+1,5*6*2+1,5*2+2,4*2*7</t>
  </si>
  <si>
    <t>967031732R00</t>
  </si>
  <si>
    <t xml:space="preserve">Přisekání plošné zdiva parapet.  panelu  tl. 10 cm </t>
  </si>
  <si>
    <t>(42*4+4,5*2+1,5)*0,2</t>
  </si>
  <si>
    <t>968071113R00</t>
  </si>
  <si>
    <t xml:space="preserve">Vyvěšení,zavěšení  kovových křídel oken </t>
  </si>
  <si>
    <t>14*4*2+12*2+2+4*7*2</t>
  </si>
  <si>
    <t>968072355R00</t>
  </si>
  <si>
    <t xml:space="preserve">Vybourání kovových rámů oken zdvojených </t>
  </si>
  <si>
    <t>2,4*2,4*28+2,3*1,5*14+2,4*2,4*7*2-0,22</t>
  </si>
  <si>
    <t>976061119R00</t>
  </si>
  <si>
    <t xml:space="preserve">Demontáž vnitřních parapetů oken </t>
  </si>
  <si>
    <t>2,4*14*2+1,5*12+1,5*2+2,4*7*2</t>
  </si>
  <si>
    <t>979011111R00</t>
  </si>
  <si>
    <t>Svislá doprava suti a vybour. hmot za 2.NP a 1.PP celkem 2 podlaží</t>
  </si>
  <si>
    <t>t</t>
  </si>
  <si>
    <t>979081111R00</t>
  </si>
  <si>
    <t xml:space="preserve">Odvoz suti a vybour. hmot na skládku do 1 km </t>
  </si>
  <si>
    <t>979081121R00</t>
  </si>
  <si>
    <t>Příplatek k odvozu za každý další 1 km ( celkem 15 km )</t>
  </si>
  <si>
    <t>979082111R00</t>
  </si>
  <si>
    <t xml:space="preserve">Vnitrostaveništní doprava suti do 10 m </t>
  </si>
  <si>
    <t>979082121R00</t>
  </si>
  <si>
    <t>Příplatek k vnitrost. dopravě suti za dalších 5 m cca dalších  20 m</t>
  </si>
  <si>
    <t>979086112R00</t>
  </si>
  <si>
    <t xml:space="preserve">Nakládání nebo překládání suti a vybouraných hmot </t>
  </si>
  <si>
    <t>979990001R00</t>
  </si>
  <si>
    <t>Poplatek za uložení stavebního odpadu ekologicky závadného na skládce (skládkovné)</t>
  </si>
  <si>
    <t>969</t>
  </si>
  <si>
    <t>Demontáž azbestových  kcí</t>
  </si>
  <si>
    <t>944944001R11</t>
  </si>
  <si>
    <t>Zakrytí postaveného  lešení  - latě a PE folie lešení vnější</t>
  </si>
  <si>
    <t>945*0,1+0,5</t>
  </si>
  <si>
    <t>944944002R02</t>
  </si>
  <si>
    <t>Vybudování zakrytí vnitřní části objektu - D+M předstěny - latě a folie PE</t>
  </si>
  <si>
    <t>(42*2*3,3*2+8*2*3,3+2,8)</t>
  </si>
  <si>
    <t>944944003R03</t>
  </si>
  <si>
    <t xml:space="preserve">D+M personální a materiálové propusti </t>
  </si>
  <si>
    <t>944944004R05</t>
  </si>
  <si>
    <t xml:space="preserve">Činnost odsavače </t>
  </si>
  <si>
    <t>den</t>
  </si>
  <si>
    <t>944944005R07</t>
  </si>
  <si>
    <t xml:space="preserve">Dekontaminace ploch a prostoru </t>
  </si>
  <si>
    <t>m3</t>
  </si>
  <si>
    <t>(50+11)*2*8+4</t>
  </si>
  <si>
    <t>944944006R09</t>
  </si>
  <si>
    <t>Provedení nezbytných kontrolních měření před a po ukončení práce s azbestem</t>
  </si>
  <si>
    <t>kpl</t>
  </si>
  <si>
    <t>U 1  okno    O 105  2x:(0,4*2,4+3,6*2,4*6+3,2*2,4+0,02)*2</t>
  </si>
  <si>
    <t>U 1  okno    O 101   1x:(2*0,36*2,4+13*0,6*2,4+0,002)</t>
  </si>
  <si>
    <t>U 1  okno    O 102   1x:(2*0,36*2,4+13*0,6*2,4+0,002)</t>
  </si>
  <si>
    <t>U 1  okno    O 103   2x:(0,5+1,26+0,79)*4,5*2</t>
  </si>
  <si>
    <t>U 1  okno    O 104   1x:(0,5+1,26+0,79)*1,5</t>
  </si>
  <si>
    <t>rezerva:0,025</t>
  </si>
  <si>
    <t>968072356R01</t>
  </si>
  <si>
    <t>Oboustranný postřik azbestocementov. desek ( boletických panelů )</t>
  </si>
  <si>
    <t>vše oboustranně:189*2</t>
  </si>
  <si>
    <t>968072357R12</t>
  </si>
  <si>
    <t>Zabalení vybouraných bolet. panelů a přesné označení odpadu</t>
  </si>
  <si>
    <t>188,7</t>
  </si>
  <si>
    <t>99</t>
  </si>
  <si>
    <t>Staveništní přesun hmot</t>
  </si>
  <si>
    <t>999281108R00</t>
  </si>
  <si>
    <t xml:space="preserve">Přesun hmot pro opravy a údržbu do výšky 12 m </t>
  </si>
  <si>
    <t>713</t>
  </si>
  <si>
    <t>Izolace tepelné</t>
  </si>
  <si>
    <t>713 00297</t>
  </si>
  <si>
    <t>D+M vložení  XPS tl. 40 mm  pod vnější okenní parapet šíře cca 150 mm,  tl. 40 mm</t>
  </si>
  <si>
    <t>168+10,5</t>
  </si>
  <si>
    <t>998713202R00</t>
  </si>
  <si>
    <t xml:space="preserve">Přesun hmot pro izolace tepelné, výšky do 12 m </t>
  </si>
  <si>
    <t>764</t>
  </si>
  <si>
    <t>Konstrukce klempířské</t>
  </si>
  <si>
    <t>764410320R00</t>
  </si>
  <si>
    <t>Oplechování parapetů včetně rohů Al, rš 220 mm K 102, K 103</t>
  </si>
  <si>
    <t>4,5*2+1,5</t>
  </si>
  <si>
    <t>764410350R00</t>
  </si>
  <si>
    <t>Oplechování parapetů včetně rohů Al, rš 480 mm K 101</t>
  </si>
  <si>
    <t>42*4</t>
  </si>
  <si>
    <t>998764202R00</t>
  </si>
  <si>
    <t xml:space="preserve">Přesun hmot pro klempířské konstr., výšky do 12 m </t>
  </si>
  <si>
    <t>769</t>
  </si>
  <si>
    <t>Otvorové prvky z plastu</t>
  </si>
  <si>
    <t>769 00</t>
  </si>
  <si>
    <t>Plastová okna zaskl. izol. trojskly, Uw =1,2 W/m2K provedení  dle.PD - výplně otvorů okna</t>
  </si>
  <si>
    <t>769 01</t>
  </si>
  <si>
    <t>D + M okenní sestava - pásové okno s mezioken. vložkami   O 101, 102     42 000 x 2 400mm</t>
  </si>
  <si>
    <t>769 02</t>
  </si>
  <si>
    <t>D + M okenní sestava  O 103 - prostor schodiště okno s mezioken.vložkami,  4 500 x 7 230 mm</t>
  </si>
  <si>
    <t>769 03</t>
  </si>
  <si>
    <t>D + M okenní sestava  O 104 - prostor schodiště okno s mezioken.vložkami,  1 500 x 7 230 mm</t>
  </si>
  <si>
    <t>769 04</t>
  </si>
  <si>
    <t>D + M okenní sestava -  O 105 pásové okno s mezioken.vložkami,  42 000 x  2 400 mm</t>
  </si>
  <si>
    <t>769 41</t>
  </si>
  <si>
    <t>D + M začišťovacích lišt po obvodu okna v exteriéru  i v  interiéru</t>
  </si>
  <si>
    <t>420*2</t>
  </si>
  <si>
    <t>769 42</t>
  </si>
  <si>
    <t>D + M  vnitřní plastový parapet  bílý  tl.18mm š  100 mm  ozn. T 101</t>
  </si>
  <si>
    <t>2,6*28</t>
  </si>
  <si>
    <t>998766202R00</t>
  </si>
  <si>
    <t xml:space="preserve">Přesun hmot pro vnitř. žaluzie  kce, výš. do 12 m </t>
  </si>
  <si>
    <t>7693</t>
  </si>
  <si>
    <t>Vnitřní žaluzie</t>
  </si>
  <si>
    <t>7693 01</t>
  </si>
  <si>
    <t>784</t>
  </si>
  <si>
    <t>Malby</t>
  </si>
  <si>
    <t>784452473RU1</t>
  </si>
  <si>
    <t>Malba směsí tekutou 2x,2bar. - oprava výmalby po provedení výměny oken</t>
  </si>
  <si>
    <t>420*0,5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</si>
  <si>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</si>
  <si>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</si>
  <si>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</si>
  <si>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</si>
  <si>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</si>
  <si>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</si>
  <si>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</si>
  <si>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</si>
  <si>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   Nedílnou  součástí  rozpočtu  a  výkazu  výměr  je PD.</t>
  </si>
  <si>
    <t>Zateplení objektů ZŠ a MŠ Letců R.A.F. Nymburk</t>
  </si>
  <si>
    <t>Ing. David Vytvar, Ing. Petra Černická</t>
  </si>
  <si>
    <t>Ing. Mir. Jahodová</t>
  </si>
  <si>
    <t>Objekt  U 1  -  výměna okenních panelů</t>
  </si>
  <si>
    <t>položkový</t>
  </si>
  <si>
    <t xml:space="preserve">  m2 plochy oken</t>
  </si>
  <si>
    <t xml:space="preserve">  duben  2016</t>
  </si>
  <si>
    <t xml:space="preserve">Objekt U 1  - pouze výměna oken </t>
  </si>
  <si>
    <t xml:space="preserve">Lešení </t>
  </si>
  <si>
    <t>Příplatek za každý měsíc použití lešení k pol.1031 použití 1 měsíc</t>
  </si>
  <si>
    <t>Položkový rozpočet  -  výkaz  výměr</t>
  </si>
  <si>
    <t>945*1</t>
  </si>
  <si>
    <t>výkaz výměr projektanta</t>
  </si>
  <si>
    <t>POLOŽKOVÝ ROZPOČET SLEPÝ</t>
  </si>
  <si>
    <t>D+M  Ž 101   2400 x 2400 mm prosklená část pásového okna</t>
  </si>
  <si>
    <t>Vnitřní žaluzie montované k nadpraží okna, mechanické ovládání řetízkem - popis tabulky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</si>
</sst>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2" fillId="0" borderId="25" xfId="0" applyFont="1" applyBorder="1" applyAlignment="1">
      <alignment horizontal="centerContinuous" vertical="center"/>
    </xf>
    <xf numFmtId="0" fontId="27" fillId="0" borderId="26" xfId="0" applyFont="1" applyBorder="1" applyAlignment="1">
      <alignment horizontal="centerContinuous" vertical="center"/>
    </xf>
    <xf numFmtId="0" fontId="23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4" fillId="18" borderId="28" xfId="0" applyFont="1" applyFill="1" applyBorder="1" applyAlignment="1">
      <alignment horizontal="left"/>
    </xf>
    <xf numFmtId="0" fontId="23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centerContinuous"/>
    </xf>
    <xf numFmtId="0" fontId="24" fillId="18" borderId="29" xfId="0" applyFont="1" applyFill="1" applyBorder="1" applyAlignment="1">
      <alignment horizontal="centerContinuous"/>
    </xf>
    <xf numFmtId="0" fontId="23" fillId="18" borderId="29" xfId="0" applyFont="1" applyFill="1" applyBorder="1" applyAlignment="1">
      <alignment horizontal="centerContinuous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2" xfId="0" applyFont="1" applyBorder="1" applyAlignment="1">
      <alignment shrinkToFit="1"/>
    </xf>
    <xf numFmtId="0" fontId="23" fillId="0" borderId="34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5" xfId="0" applyNumberFormat="1" applyFont="1" applyBorder="1" applyAlignment="1">
      <alignment/>
    </xf>
    <xf numFmtId="0" fontId="23" fillId="0" borderId="36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39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166" fontId="23" fillId="0" borderId="47" xfId="0" applyNumberFormat="1" applyFont="1" applyBorder="1" applyAlignment="1">
      <alignment horizontal="right"/>
    </xf>
    <xf numFmtId="0" fontId="23" fillId="0" borderId="47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6" xfId="0" applyFont="1" applyFill="1" applyBorder="1" applyAlignment="1">
      <alignment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8" xfId="47" applyNumberFormat="1" applyFont="1" applyBorder="1">
      <alignment/>
      <protection/>
    </xf>
    <xf numFmtId="49" fontId="23" fillId="0" borderId="48" xfId="47" applyNumberFormat="1" applyFont="1" applyBorder="1">
      <alignment/>
      <protection/>
    </xf>
    <xf numFmtId="49" fontId="23" fillId="0" borderId="48" xfId="47" applyNumberFormat="1" applyFont="1" applyBorder="1" applyAlignment="1">
      <alignment horizontal="right"/>
      <protection/>
    </xf>
    <xf numFmtId="0" fontId="23" fillId="0" borderId="49" xfId="47" applyFont="1" applyBorder="1">
      <alignment/>
      <protection/>
    </xf>
    <xf numFmtId="49" fontId="23" fillId="0" borderId="48" xfId="0" applyNumberFormat="1" applyFont="1" applyBorder="1" applyAlignment="1">
      <alignment horizontal="left"/>
    </xf>
    <xf numFmtId="0" fontId="23" fillId="0" borderId="50" xfId="0" applyNumberFormat="1" applyFont="1" applyBorder="1" applyAlignment="1">
      <alignment/>
    </xf>
    <xf numFmtId="49" fontId="24" fillId="0" borderId="51" xfId="47" applyNumberFormat="1" applyFont="1" applyBorder="1">
      <alignment/>
      <protection/>
    </xf>
    <xf numFmtId="49" fontId="23" fillId="0" borderId="51" xfId="47" applyNumberFormat="1" applyFont="1" applyBorder="1">
      <alignment/>
      <protection/>
    </xf>
    <xf numFmtId="49" fontId="23" fillId="0" borderId="51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8" xfId="0" applyNumberFormat="1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2" xfId="0" applyNumberFormat="1" applyFont="1" applyBorder="1" applyAlignment="1">
      <alignment/>
    </xf>
    <xf numFmtId="0" fontId="24" fillId="18" borderId="28" xfId="0" applyFont="1" applyFill="1" applyBorder="1" applyAlignment="1">
      <alignment/>
    </xf>
    <xf numFmtId="0" fontId="24" fillId="18" borderId="29" xfId="0" applyFont="1" applyFill="1" applyBorder="1" applyAlignment="1">
      <alignment/>
    </xf>
    <xf numFmtId="3" fontId="24" fillId="18" borderId="30" xfId="0" applyNumberFormat="1" applyFont="1" applyFill="1" applyBorder="1" applyAlignment="1">
      <alignment/>
    </xf>
    <xf numFmtId="3" fontId="24" fillId="18" borderId="52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0" xfId="0" applyFont="1" applyFill="1" applyBorder="1" applyAlignment="1">
      <alignment/>
    </xf>
    <xf numFmtId="0" fontId="24" fillId="18" borderId="5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0" xfId="0" applyNumberFormat="1" applyFont="1" applyFill="1" applyBorder="1" applyAlignment="1">
      <alignment horizontal="right"/>
    </xf>
    <xf numFmtId="0" fontId="23" fillId="0" borderId="24" xfId="0" applyFont="1" applyBorder="1" applyAlignment="1">
      <alignment/>
    </xf>
    <xf numFmtId="3" fontId="23" fillId="0" borderId="33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0" fontId="23" fillId="18" borderId="36" xfId="0" applyFont="1" applyFill="1" applyBorder="1" applyAlignment="1">
      <alignment/>
    </xf>
    <xf numFmtId="0" fontId="24" fillId="18" borderId="37" xfId="0" applyFont="1" applyFill="1" applyBorder="1" applyAlignment="1">
      <alignment/>
    </xf>
    <xf numFmtId="0" fontId="23" fillId="18" borderId="37" xfId="0" applyFont="1" applyFill="1" applyBorder="1" applyAlignment="1">
      <alignment/>
    </xf>
    <xf numFmtId="4" fontId="23" fillId="18" borderId="56" xfId="0" applyNumberFormat="1" applyFont="1" applyFill="1" applyBorder="1" applyAlignment="1">
      <alignment/>
    </xf>
    <xf numFmtId="4" fontId="23" fillId="18" borderId="36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1" fillId="0" borderId="0" xfId="47" applyFont="1" applyAlignment="1">
      <alignment horizontal="centerContinuous"/>
      <protection/>
    </xf>
    <xf numFmtId="0" fontId="32" fillId="0" borderId="0" xfId="47" applyFont="1" applyAlignment="1">
      <alignment horizontal="centerContinuous"/>
      <protection/>
    </xf>
    <xf numFmtId="0" fontId="32" fillId="0" borderId="0" xfId="47" applyFont="1" applyAlignment="1">
      <alignment horizontal="right"/>
      <protection/>
    </xf>
    <xf numFmtId="0" fontId="23" fillId="0" borderId="48" xfId="47" applyFont="1" applyBorder="1">
      <alignment/>
      <protection/>
    </xf>
    <xf numFmtId="0" fontId="25" fillId="0" borderId="49" xfId="47" applyFont="1" applyBorder="1" applyAlignment="1">
      <alignment horizontal="right"/>
      <protection/>
    </xf>
    <xf numFmtId="49" fontId="23" fillId="0" borderId="48" xfId="47" applyNumberFormat="1" applyFont="1" applyBorder="1" applyAlignment="1">
      <alignment horizontal="left"/>
      <protection/>
    </xf>
    <xf numFmtId="0" fontId="23" fillId="0" borderId="50" xfId="47" applyFont="1" applyBorder="1">
      <alignment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7" xfId="47" applyFont="1" applyBorder="1" applyAlignment="1">
      <alignment horizontal="center"/>
      <protection/>
    </xf>
    <xf numFmtId="49" fontId="24" fillId="0" borderId="57" xfId="47" applyNumberFormat="1" applyFont="1" applyBorder="1" applyAlignment="1">
      <alignment horizontal="left"/>
      <protection/>
    </xf>
    <xf numFmtId="0" fontId="24" fillId="0" borderId="58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3" fillId="0" borderId="0" xfId="47" applyFont="1">
      <alignment/>
      <protection/>
    </xf>
    <xf numFmtId="0" fontId="34" fillId="0" borderId="59" xfId="47" applyFont="1" applyBorder="1" applyAlignment="1">
      <alignment horizontal="center" vertical="top"/>
      <protection/>
    </xf>
    <xf numFmtId="49" fontId="34" fillId="0" borderId="59" xfId="47" applyNumberFormat="1" applyFont="1" applyBorder="1" applyAlignment="1">
      <alignment horizontal="left" vertical="top"/>
      <protection/>
    </xf>
    <xf numFmtId="0" fontId="34" fillId="0" borderId="59" xfId="47" applyFont="1" applyBorder="1" applyAlignment="1">
      <alignment vertical="top" wrapText="1"/>
      <protection/>
    </xf>
    <xf numFmtId="49" fontId="34" fillId="0" borderId="59" xfId="47" applyNumberFormat="1" applyFont="1" applyBorder="1" applyAlignment="1">
      <alignment horizontal="center" shrinkToFit="1"/>
      <protection/>
    </xf>
    <xf numFmtId="4" fontId="34" fillId="0" borderId="59" xfId="47" applyNumberFormat="1" applyFont="1" applyBorder="1" applyAlignment="1">
      <alignment horizontal="right"/>
      <protection/>
    </xf>
    <xf numFmtId="4" fontId="34" fillId="0" borderId="59" xfId="47" applyNumberFormat="1" applyFont="1" applyBorder="1">
      <alignment/>
      <protection/>
    </xf>
    <xf numFmtId="0" fontId="33" fillId="0" borderId="0" xfId="47" applyFont="1">
      <alignment/>
      <protection/>
    </xf>
    <xf numFmtId="0" fontId="25" fillId="0" borderId="57" xfId="47" applyFont="1" applyBorder="1" applyAlignment="1">
      <alignment horizontal="center"/>
      <protection/>
    </xf>
    <xf numFmtId="0" fontId="35" fillId="0" borderId="0" xfId="47" applyFont="1" applyAlignment="1">
      <alignment wrapText="1"/>
      <protection/>
    </xf>
    <xf numFmtId="49" fontId="25" fillId="0" borderId="57" xfId="47" applyNumberFormat="1" applyFont="1" applyBorder="1" applyAlignment="1">
      <alignment horizontal="right"/>
      <protection/>
    </xf>
    <xf numFmtId="4" fontId="36" fillId="19" borderId="60" xfId="47" applyNumberFormat="1" applyFont="1" applyFill="1" applyBorder="1" applyAlignment="1">
      <alignment horizontal="right" wrapText="1"/>
      <protection/>
    </xf>
    <xf numFmtId="0" fontId="36" fillId="19" borderId="41" xfId="47" applyFont="1" applyFill="1" applyBorder="1" applyAlignment="1">
      <alignment horizontal="left" wrapText="1"/>
      <protection/>
    </xf>
    <xf numFmtId="0" fontId="36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8" fillId="18" borderId="19" xfId="47" applyNumberFormat="1" applyFont="1" applyFill="1" applyBorder="1" applyAlignment="1">
      <alignment horizontal="left"/>
      <protection/>
    </xf>
    <xf numFmtId="0" fontId="38" fillId="18" borderId="58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9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0" fillId="0" borderId="0" xfId="47" applyFont="1" applyBorder="1">
      <alignment/>
      <protection/>
    </xf>
    <xf numFmtId="3" fontId="40" fillId="0" borderId="0" xfId="47" applyNumberFormat="1" applyFont="1" applyBorder="1" applyAlignment="1">
      <alignment horizontal="right"/>
      <protection/>
    </xf>
    <xf numFmtId="4" fontId="40" fillId="0" borderId="0" xfId="47" applyNumberFormat="1" applyFont="1" applyBorder="1">
      <alignment/>
      <protection/>
    </xf>
    <xf numFmtId="0" fontId="39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25" fillId="0" borderId="20" xfId="0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0" fontId="25" fillId="0" borderId="62" xfId="0" applyNumberFormat="1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49" fontId="36" fillId="19" borderId="63" xfId="47" applyNumberFormat="1" applyFont="1" applyFill="1" applyBorder="1" applyAlignment="1">
      <alignment horizontal="left" wrapText="1"/>
      <protection/>
    </xf>
    <xf numFmtId="49" fontId="37" fillId="0" borderId="64" xfId="0" applyNumberFormat="1" applyFont="1" applyBorder="1" applyAlignment="1">
      <alignment horizontal="left" wrapText="1"/>
    </xf>
    <xf numFmtId="0" fontId="24" fillId="0" borderId="19" xfId="47" applyFont="1" applyBorder="1" applyAlignment="1">
      <alignment horizontal="center"/>
      <protection/>
    </xf>
    <xf numFmtId="49" fontId="24" fillId="0" borderId="19" xfId="47" applyNumberFormat="1" applyFont="1" applyBorder="1" applyAlignment="1">
      <alignment horizontal="left"/>
      <protection/>
    </xf>
    <xf numFmtId="49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3" fillId="0" borderId="36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167" fontId="23" fillId="0" borderId="58" xfId="0" applyNumberFormat="1" applyFont="1" applyBorder="1" applyAlignment="1">
      <alignment horizontal="right" indent="2"/>
    </xf>
    <xf numFmtId="167" fontId="23" fillId="0" borderId="62" xfId="0" applyNumberFormat="1" applyFont="1" applyBorder="1" applyAlignment="1">
      <alignment horizontal="right" indent="2"/>
    </xf>
    <xf numFmtId="167" fontId="27" fillId="18" borderId="66" xfId="0" applyNumberFormat="1" applyFont="1" applyFill="1" applyBorder="1" applyAlignment="1">
      <alignment horizontal="right" indent="2"/>
    </xf>
    <xf numFmtId="167" fontId="27" fillId="18" borderId="56" xfId="0" applyNumberFormat="1" applyFont="1" applyFill="1" applyBorder="1" applyAlignment="1">
      <alignment horizontal="right" indent="2"/>
    </xf>
    <xf numFmtId="0" fontId="1" fillId="0" borderId="0" xfId="0" applyFont="1" applyAlignment="1">
      <alignment horizontal="left" vertical="top" wrapText="1"/>
    </xf>
    <xf numFmtId="3" fontId="24" fillId="18" borderId="37" xfId="0" applyNumberFormat="1" applyFont="1" applyFill="1" applyBorder="1" applyAlignment="1">
      <alignment horizontal="right"/>
    </xf>
    <xf numFmtId="3" fontId="24" fillId="18" borderId="56" xfId="0" applyNumberFormat="1" applyFont="1" applyFill="1" applyBorder="1" applyAlignment="1">
      <alignment horizontal="right"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center"/>
      <protection/>
    </xf>
    <xf numFmtId="0" fontId="23" fillId="0" borderId="71" xfId="47" applyFont="1" applyBorder="1" applyAlignment="1">
      <alignment horizontal="left"/>
      <protection/>
    </xf>
    <xf numFmtId="0" fontId="23" fillId="0" borderId="51" xfId="47" applyFont="1" applyBorder="1" applyAlignment="1">
      <alignment horizontal="left"/>
      <protection/>
    </xf>
    <xf numFmtId="0" fontId="23" fillId="0" borderId="72" xfId="47" applyFont="1" applyBorder="1" applyAlignment="1">
      <alignment horizontal="left"/>
      <protection/>
    </xf>
    <xf numFmtId="49" fontId="36" fillId="19" borderId="63" xfId="47" applyNumberFormat="1" applyFont="1" applyFill="1" applyBorder="1" applyAlignment="1">
      <alignment horizontal="left" wrapText="1"/>
      <protection/>
    </xf>
    <xf numFmtId="49" fontId="37" fillId="0" borderId="64" xfId="0" applyNumberFormat="1" applyFont="1" applyBorder="1" applyAlignment="1">
      <alignment horizontal="left" wrapText="1"/>
    </xf>
    <xf numFmtId="0" fontId="30" fillId="0" borderId="0" xfId="47" applyFont="1" applyAlignment="1">
      <alignment horizontal="center"/>
      <protection/>
    </xf>
    <xf numFmtId="49" fontId="23" fillId="0" borderId="69" xfId="47" applyNumberFormat="1" applyFont="1" applyBorder="1" applyAlignment="1">
      <alignment horizontal="center"/>
      <protection/>
    </xf>
    <xf numFmtId="0" fontId="23" fillId="0" borderId="71" xfId="47" applyFont="1" applyBorder="1" applyAlignment="1">
      <alignment horizontal="center" shrinkToFit="1"/>
      <protection/>
    </xf>
    <xf numFmtId="0" fontId="23" fillId="0" borderId="51" xfId="47" applyFont="1" applyBorder="1" applyAlignment="1">
      <alignment horizontal="center" shrinkToFit="1"/>
      <protection/>
    </xf>
    <xf numFmtId="0" fontId="23" fillId="0" borderId="72" xfId="47" applyFont="1" applyBorder="1" applyAlignment="1">
      <alignment horizontal="center" shrinkToFit="1"/>
      <protection/>
    </xf>
    <xf numFmtId="4" fontId="34" fillId="20" borderId="59" xfId="47" applyNumberFormat="1" applyFont="1" applyFill="1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243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výkaz výměr projektanta</v>
      </c>
      <c r="D2" s="5" t="str">
        <f>Rekapitulace!G2</f>
        <v>Objekt U 1  - pouze výměna oken 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75</v>
      </c>
      <c r="B5" s="18"/>
      <c r="C5" s="19" t="s">
        <v>233</v>
      </c>
      <c r="D5" s="20"/>
      <c r="E5" s="18"/>
      <c r="F5" s="13" t="s">
        <v>6</v>
      </c>
      <c r="G5" s="199" t="s">
        <v>235</v>
      </c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00">
        <v>480</v>
      </c>
      <c r="O6" s="22"/>
    </row>
    <row r="7" spans="1:7" ht="12.75" customHeight="1">
      <c r="A7" s="23"/>
      <c r="B7" s="24"/>
      <c r="C7" s="25" t="s">
        <v>230</v>
      </c>
      <c r="D7" s="26"/>
      <c r="E7" s="26"/>
      <c r="F7" s="27" t="s">
        <v>10</v>
      </c>
      <c r="G7" s="200">
        <f>IF(PocetMJ=0,,ROUND((F30+F32)/PocetMJ,1))</f>
        <v>0</v>
      </c>
    </row>
    <row r="8" spans="1:9" ht="12.75">
      <c r="A8" s="28" t="s">
        <v>11</v>
      </c>
      <c r="B8" s="13"/>
      <c r="C8" s="214"/>
      <c r="D8" s="214"/>
      <c r="E8" s="215"/>
      <c r="F8" s="29" t="s">
        <v>12</v>
      </c>
      <c r="G8" s="201" t="s">
        <v>234</v>
      </c>
      <c r="H8" s="30"/>
      <c r="I8" s="31"/>
    </row>
    <row r="9" spans="1:8" ht="12.75">
      <c r="A9" s="28" t="s">
        <v>13</v>
      </c>
      <c r="B9" s="13"/>
      <c r="C9" s="214" t="s">
        <v>231</v>
      </c>
      <c r="D9" s="214"/>
      <c r="E9" s="215"/>
      <c r="F9" s="13"/>
      <c r="G9" s="202"/>
      <c r="H9" s="32"/>
    </row>
    <row r="10" spans="1:8" ht="12.75">
      <c r="A10" s="28" t="s">
        <v>14</v>
      </c>
      <c r="B10" s="13"/>
      <c r="C10" s="214"/>
      <c r="D10" s="214"/>
      <c r="E10" s="214"/>
      <c r="F10" s="33"/>
      <c r="G10" s="203"/>
      <c r="H10" s="34"/>
    </row>
    <row r="11" spans="1:57" ht="13.5" customHeight="1">
      <c r="A11" s="28" t="s">
        <v>15</v>
      </c>
      <c r="B11" s="13"/>
      <c r="C11" s="214"/>
      <c r="D11" s="214"/>
      <c r="E11" s="214"/>
      <c r="F11" s="35" t="s">
        <v>16</v>
      </c>
      <c r="G11" s="202" t="s">
        <v>236</v>
      </c>
      <c r="H11" s="32"/>
      <c r="BA11" s="36"/>
      <c r="BB11" s="36"/>
      <c r="BC11" s="36"/>
      <c r="BD11" s="36"/>
      <c r="BE11" s="36"/>
    </row>
    <row r="12" spans="1:8" ht="12.75" customHeight="1">
      <c r="A12" s="37" t="s">
        <v>17</v>
      </c>
      <c r="B12" s="10"/>
      <c r="C12" s="215" t="s">
        <v>232</v>
      </c>
      <c r="D12" s="216"/>
      <c r="E12" s="217"/>
      <c r="F12" s="38" t="s">
        <v>18</v>
      </c>
      <c r="G12" s="39"/>
      <c r="H12" s="32"/>
    </row>
    <row r="13" spans="1:8" ht="28.5" customHeight="1" thickBot="1">
      <c r="A13" s="40" t="s">
        <v>19</v>
      </c>
      <c r="B13" s="41"/>
      <c r="C13" s="41"/>
      <c r="D13" s="41"/>
      <c r="E13" s="42"/>
      <c r="F13" s="42"/>
      <c r="G13" s="43"/>
      <c r="H13" s="32"/>
    </row>
    <row r="14" spans="1:7" ht="17.25" customHeight="1" thickBot="1">
      <c r="A14" s="44" t="s">
        <v>20</v>
      </c>
      <c r="B14" s="45"/>
      <c r="C14" s="46"/>
      <c r="D14" s="47" t="s">
        <v>21</v>
      </c>
      <c r="E14" s="48"/>
      <c r="F14" s="48"/>
      <c r="G14" s="46"/>
    </row>
    <row r="15" spans="1:7" ht="15.75" customHeight="1">
      <c r="A15" s="49"/>
      <c r="B15" s="50" t="s">
        <v>22</v>
      </c>
      <c r="C15" s="51">
        <f>HSV</f>
        <v>0</v>
      </c>
      <c r="D15" s="52" t="str">
        <f>Rekapitulace!A24</f>
        <v>Ztížené výrobní podmínky</v>
      </c>
      <c r="E15" s="53"/>
      <c r="F15" s="54"/>
      <c r="G15" s="51">
        <f>Rekapitulace!I24</f>
        <v>0</v>
      </c>
    </row>
    <row r="16" spans="1:7" ht="15.75" customHeight="1">
      <c r="A16" s="49" t="s">
        <v>23</v>
      </c>
      <c r="B16" s="50" t="s">
        <v>24</v>
      </c>
      <c r="C16" s="51">
        <f>PSV</f>
        <v>0</v>
      </c>
      <c r="D16" s="9" t="str">
        <f>Rekapitulace!A25</f>
        <v>Oborová přirážka</v>
      </c>
      <c r="E16" s="55"/>
      <c r="F16" s="56"/>
      <c r="G16" s="51">
        <f>Rekapitulace!I25</f>
        <v>0</v>
      </c>
    </row>
    <row r="17" spans="1:7" ht="15.75" customHeight="1">
      <c r="A17" s="49" t="s">
        <v>25</v>
      </c>
      <c r="B17" s="50" t="s">
        <v>26</v>
      </c>
      <c r="C17" s="51">
        <f>Mont</f>
        <v>0</v>
      </c>
      <c r="D17" s="9" t="str">
        <f>Rekapitulace!A26</f>
        <v>Přesun stavebních kapacit</v>
      </c>
      <c r="E17" s="55"/>
      <c r="F17" s="56"/>
      <c r="G17" s="51">
        <f>Rekapitulace!I26</f>
        <v>0</v>
      </c>
    </row>
    <row r="18" spans="1:7" ht="15.75" customHeight="1">
      <c r="A18" s="57" t="s">
        <v>27</v>
      </c>
      <c r="B18" s="58" t="s">
        <v>28</v>
      </c>
      <c r="C18" s="51">
        <f>Dodavka</f>
        <v>0</v>
      </c>
      <c r="D18" s="9" t="str">
        <f>Rekapitulace!A27</f>
        <v>Mimostaveništní doprava</v>
      </c>
      <c r="E18" s="55"/>
      <c r="F18" s="56"/>
      <c r="G18" s="51">
        <f>Rekapitulace!I27</f>
        <v>0</v>
      </c>
    </row>
    <row r="19" spans="1:7" ht="15.75" customHeight="1">
      <c r="A19" s="59" t="s">
        <v>29</v>
      </c>
      <c r="B19" s="50"/>
      <c r="C19" s="51">
        <f>SUM(C15:C18)</f>
        <v>0</v>
      </c>
      <c r="D19" s="9" t="str">
        <f>Rekapitulace!A28</f>
        <v>Zařízení staveniště</v>
      </c>
      <c r="E19" s="55"/>
      <c r="F19" s="56"/>
      <c r="G19" s="51">
        <f>Rekapitulace!I28</f>
        <v>0</v>
      </c>
    </row>
    <row r="20" spans="1:7" ht="15.75" customHeight="1">
      <c r="A20" s="59"/>
      <c r="B20" s="50"/>
      <c r="C20" s="51"/>
      <c r="D20" s="9" t="str">
        <f>Rekapitulace!A29</f>
        <v>Provoz investora</v>
      </c>
      <c r="E20" s="55"/>
      <c r="F20" s="56"/>
      <c r="G20" s="51">
        <f>Rekapitulace!I29</f>
        <v>0</v>
      </c>
    </row>
    <row r="21" spans="1:7" ht="15.75" customHeight="1">
      <c r="A21" s="59" t="s">
        <v>30</v>
      </c>
      <c r="B21" s="50"/>
      <c r="C21" s="51">
        <f>HZS</f>
        <v>0</v>
      </c>
      <c r="D21" s="9" t="str">
        <f>Rekapitulace!A30</f>
        <v>Kompletační činnost (IČD)</v>
      </c>
      <c r="E21" s="55"/>
      <c r="F21" s="56"/>
      <c r="G21" s="51">
        <f>Rekapitulace!I30</f>
        <v>0</v>
      </c>
    </row>
    <row r="22" spans="1:7" ht="15.75" customHeight="1">
      <c r="A22" s="60" t="s">
        <v>31</v>
      </c>
      <c r="B22" s="61"/>
      <c r="C22" s="51">
        <f>C19+C21</f>
        <v>0</v>
      </c>
      <c r="D22" s="9" t="s">
        <v>32</v>
      </c>
      <c r="E22" s="55"/>
      <c r="F22" s="56"/>
      <c r="G22" s="51">
        <f>G23-SUM(G15:G21)</f>
        <v>0</v>
      </c>
    </row>
    <row r="23" spans="1:7" ht="15.75" customHeight="1" thickBot="1">
      <c r="A23" s="219" t="s">
        <v>33</v>
      </c>
      <c r="B23" s="220"/>
      <c r="C23" s="62">
        <f>C22+G23</f>
        <v>0</v>
      </c>
      <c r="D23" s="63" t="s">
        <v>34</v>
      </c>
      <c r="E23" s="64"/>
      <c r="F23" s="65"/>
      <c r="G23" s="51">
        <f>VRN</f>
        <v>0</v>
      </c>
    </row>
    <row r="24" spans="1:7" ht="12.75">
      <c r="A24" s="66" t="s">
        <v>35</v>
      </c>
      <c r="B24" s="67"/>
      <c r="C24" s="68"/>
      <c r="D24" s="67" t="s">
        <v>36</v>
      </c>
      <c r="E24" s="67"/>
      <c r="F24" s="69" t="s">
        <v>37</v>
      </c>
      <c r="G24" s="70"/>
    </row>
    <row r="25" spans="1:7" ht="12.75">
      <c r="A25" s="60" t="s">
        <v>38</v>
      </c>
      <c r="B25" s="61"/>
      <c r="C25" s="71"/>
      <c r="D25" s="61" t="s">
        <v>38</v>
      </c>
      <c r="E25" s="72"/>
      <c r="F25" s="73" t="s">
        <v>38</v>
      </c>
      <c r="G25" s="74"/>
    </row>
    <row r="26" spans="1:7" ht="37.5" customHeight="1">
      <c r="A26" s="60" t="s">
        <v>39</v>
      </c>
      <c r="B26" s="75"/>
      <c r="C26" s="71"/>
      <c r="D26" s="61" t="s">
        <v>39</v>
      </c>
      <c r="E26" s="72"/>
      <c r="F26" s="73" t="s">
        <v>39</v>
      </c>
      <c r="G26" s="74"/>
    </row>
    <row r="27" spans="1:7" ht="12.75">
      <c r="A27" s="60"/>
      <c r="B27" s="76"/>
      <c r="C27" s="71"/>
      <c r="D27" s="61"/>
      <c r="E27" s="72"/>
      <c r="F27" s="73"/>
      <c r="G27" s="74"/>
    </row>
    <row r="28" spans="1:7" ht="12.75">
      <c r="A28" s="60" t="s">
        <v>40</v>
      </c>
      <c r="B28" s="61"/>
      <c r="C28" s="71"/>
      <c r="D28" s="73" t="s">
        <v>41</v>
      </c>
      <c r="E28" s="71"/>
      <c r="F28" s="77" t="s">
        <v>41</v>
      </c>
      <c r="G28" s="74"/>
    </row>
    <row r="29" spans="1:7" ht="69" customHeight="1">
      <c r="A29" s="60"/>
      <c r="B29" s="61"/>
      <c r="C29" s="78"/>
      <c r="D29" s="79"/>
      <c r="E29" s="78"/>
      <c r="F29" s="61"/>
      <c r="G29" s="74"/>
    </row>
    <row r="30" spans="1:7" ht="12.75">
      <c r="A30" s="80" t="s">
        <v>42</v>
      </c>
      <c r="B30" s="81"/>
      <c r="C30" s="82">
        <v>21</v>
      </c>
      <c r="D30" s="81" t="s">
        <v>43</v>
      </c>
      <c r="E30" s="83"/>
      <c r="F30" s="221">
        <f>C23-F32</f>
        <v>0</v>
      </c>
      <c r="G30" s="222"/>
    </row>
    <row r="31" spans="1:7" ht="12.75">
      <c r="A31" s="80" t="s">
        <v>44</v>
      </c>
      <c r="B31" s="81"/>
      <c r="C31" s="82">
        <f>SazbaDPH1</f>
        <v>21</v>
      </c>
      <c r="D31" s="81" t="s">
        <v>45</v>
      </c>
      <c r="E31" s="83"/>
      <c r="F31" s="221">
        <f>ROUND(PRODUCT(F30,C31/100),0)</f>
        <v>0</v>
      </c>
      <c r="G31" s="222"/>
    </row>
    <row r="32" spans="1:7" ht="12.75">
      <c r="A32" s="80" t="s">
        <v>42</v>
      </c>
      <c r="B32" s="81"/>
      <c r="C32" s="82">
        <v>0</v>
      </c>
      <c r="D32" s="81" t="s">
        <v>45</v>
      </c>
      <c r="E32" s="83"/>
      <c r="F32" s="221">
        <v>0</v>
      </c>
      <c r="G32" s="222"/>
    </row>
    <row r="33" spans="1:7" ht="12.75">
      <c r="A33" s="80" t="s">
        <v>44</v>
      </c>
      <c r="B33" s="84"/>
      <c r="C33" s="85">
        <f>SazbaDPH2</f>
        <v>0</v>
      </c>
      <c r="D33" s="81" t="s">
        <v>45</v>
      </c>
      <c r="E33" s="56"/>
      <c r="F33" s="221">
        <f>ROUND(PRODUCT(F32,C33/100),0)</f>
        <v>0</v>
      </c>
      <c r="G33" s="222"/>
    </row>
    <row r="34" spans="1:7" s="89" customFormat="1" ht="19.5" customHeight="1" thickBot="1">
      <c r="A34" s="86" t="s">
        <v>46</v>
      </c>
      <c r="B34" s="87"/>
      <c r="C34" s="87"/>
      <c r="D34" s="87"/>
      <c r="E34" s="88"/>
      <c r="F34" s="223">
        <f>ROUND(SUM(F30:F33),0)</f>
        <v>0</v>
      </c>
      <c r="G34" s="224"/>
    </row>
    <row r="36" spans="1:8" ht="12.75">
      <c r="A36" s="90" t="s">
        <v>47</v>
      </c>
      <c r="B36" s="90"/>
      <c r="C36" s="90"/>
      <c r="D36" s="90"/>
      <c r="E36" s="90"/>
      <c r="F36" s="90"/>
      <c r="G36" s="90"/>
      <c r="H36" t="s">
        <v>5</v>
      </c>
    </row>
    <row r="37" spans="1:8" ht="14.25" customHeight="1">
      <c r="A37" s="90"/>
      <c r="B37" s="225" t="s">
        <v>229</v>
      </c>
      <c r="C37" s="225"/>
      <c r="D37" s="225"/>
      <c r="E37" s="225"/>
      <c r="F37" s="225"/>
      <c r="G37" s="225"/>
      <c r="H37" t="s">
        <v>5</v>
      </c>
    </row>
    <row r="38" spans="1:8" ht="12.75" customHeight="1">
      <c r="A38" s="91"/>
      <c r="B38" s="225"/>
      <c r="C38" s="225"/>
      <c r="D38" s="225"/>
      <c r="E38" s="225"/>
      <c r="F38" s="225"/>
      <c r="G38" s="225"/>
      <c r="H38" t="s">
        <v>5</v>
      </c>
    </row>
    <row r="39" spans="1:8" ht="12.75">
      <c r="A39" s="91"/>
      <c r="B39" s="225"/>
      <c r="C39" s="225"/>
      <c r="D39" s="225"/>
      <c r="E39" s="225"/>
      <c r="F39" s="225"/>
      <c r="G39" s="225"/>
      <c r="H39" t="s">
        <v>5</v>
      </c>
    </row>
    <row r="40" spans="1:8" ht="12.75">
      <c r="A40" s="91"/>
      <c r="B40" s="225"/>
      <c r="C40" s="225"/>
      <c r="D40" s="225"/>
      <c r="E40" s="225"/>
      <c r="F40" s="225"/>
      <c r="G40" s="225"/>
      <c r="H40" t="s">
        <v>5</v>
      </c>
    </row>
    <row r="41" spans="1:8" ht="12.75">
      <c r="A41" s="91"/>
      <c r="B41" s="225"/>
      <c r="C41" s="225"/>
      <c r="D41" s="225"/>
      <c r="E41" s="225"/>
      <c r="F41" s="225"/>
      <c r="G41" s="225"/>
      <c r="H41" t="s">
        <v>5</v>
      </c>
    </row>
    <row r="42" spans="1:8" ht="12.75">
      <c r="A42" s="91"/>
      <c r="B42" s="225"/>
      <c r="C42" s="225"/>
      <c r="D42" s="225"/>
      <c r="E42" s="225"/>
      <c r="F42" s="225"/>
      <c r="G42" s="225"/>
      <c r="H42" t="s">
        <v>5</v>
      </c>
    </row>
    <row r="43" spans="1:8" ht="12.75">
      <c r="A43" s="91"/>
      <c r="B43" s="225"/>
      <c r="C43" s="225"/>
      <c r="D43" s="225"/>
      <c r="E43" s="225"/>
      <c r="F43" s="225"/>
      <c r="G43" s="225"/>
      <c r="H43" t="s">
        <v>5</v>
      </c>
    </row>
    <row r="44" spans="1:8" ht="12.75">
      <c r="A44" s="91"/>
      <c r="B44" s="225"/>
      <c r="C44" s="225"/>
      <c r="D44" s="225"/>
      <c r="E44" s="225"/>
      <c r="F44" s="225"/>
      <c r="G44" s="225"/>
      <c r="H44" t="s">
        <v>5</v>
      </c>
    </row>
    <row r="45" spans="1:8" ht="0.75" customHeight="1">
      <c r="A45" s="91"/>
      <c r="B45" s="225"/>
      <c r="C45" s="225"/>
      <c r="D45" s="225"/>
      <c r="E45" s="225"/>
      <c r="F45" s="225"/>
      <c r="G45" s="225"/>
      <c r="H45" t="s">
        <v>5</v>
      </c>
    </row>
    <row r="46" spans="2:7" ht="12.75">
      <c r="B46" s="218"/>
      <c r="C46" s="218"/>
      <c r="D46" s="218"/>
      <c r="E46" s="218"/>
      <c r="F46" s="218"/>
      <c r="G46" s="218"/>
    </row>
    <row r="47" spans="2:7" ht="12.75">
      <c r="B47" s="218"/>
      <c r="C47" s="218"/>
      <c r="D47" s="218"/>
      <c r="E47" s="218"/>
      <c r="F47" s="218"/>
      <c r="G47" s="218"/>
    </row>
    <row r="48" spans="2:7" ht="12.75">
      <c r="B48" s="218"/>
      <c r="C48" s="218"/>
      <c r="D48" s="218"/>
      <c r="E48" s="218"/>
      <c r="F48" s="218"/>
      <c r="G48" s="218"/>
    </row>
    <row r="49" spans="2:7" ht="12.75">
      <c r="B49" s="218"/>
      <c r="C49" s="218"/>
      <c r="D49" s="218"/>
      <c r="E49" s="218"/>
      <c r="F49" s="218"/>
      <c r="G49" s="218"/>
    </row>
    <row r="50" spans="2:7" ht="12.75">
      <c r="B50" s="218"/>
      <c r="C50" s="218"/>
      <c r="D50" s="218"/>
      <c r="E50" s="218"/>
      <c r="F50" s="218"/>
      <c r="G50" s="218"/>
    </row>
    <row r="51" spans="2:7" ht="12.75">
      <c r="B51" s="218"/>
      <c r="C51" s="218"/>
      <c r="D51" s="218"/>
      <c r="E51" s="218"/>
      <c r="F51" s="218"/>
      <c r="G51" s="218"/>
    </row>
    <row r="52" spans="2:7" ht="12.75">
      <c r="B52" s="218"/>
      <c r="C52" s="218"/>
      <c r="D52" s="218"/>
      <c r="E52" s="218"/>
      <c r="F52" s="218"/>
      <c r="G52" s="218"/>
    </row>
    <row r="53" spans="2:7" ht="12.75">
      <c r="B53" s="218"/>
      <c r="C53" s="218"/>
      <c r="D53" s="218"/>
      <c r="E53" s="218"/>
      <c r="F53" s="218"/>
      <c r="G53" s="218"/>
    </row>
    <row r="54" spans="2:7" ht="12.75">
      <c r="B54" s="218"/>
      <c r="C54" s="218"/>
      <c r="D54" s="218"/>
      <c r="E54" s="218"/>
      <c r="F54" s="218"/>
      <c r="G54" s="218"/>
    </row>
    <row r="55" spans="2:7" ht="12.75">
      <c r="B55" s="218"/>
      <c r="C55" s="218"/>
      <c r="D55" s="218"/>
      <c r="E55" s="218"/>
      <c r="F55" s="218"/>
      <c r="G55" s="218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3">
      <selection activeCell="E18" sqref="E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8" t="s">
        <v>48</v>
      </c>
      <c r="B1" s="229"/>
      <c r="C1" s="92" t="str">
        <f>CONCATENATE(cislostavby," ",nazevstavby)</f>
        <v> Zateplení objektů ZŠ a MŠ Letců R.A.F. Nymburk</v>
      </c>
      <c r="D1" s="93"/>
      <c r="E1" s="94"/>
      <c r="F1" s="93"/>
      <c r="G1" s="95" t="s">
        <v>49</v>
      </c>
      <c r="H1" s="96" t="s">
        <v>242</v>
      </c>
      <c r="I1" s="97"/>
    </row>
    <row r="2" spans="1:9" ht="13.5" thickBot="1">
      <c r="A2" s="230" t="s">
        <v>50</v>
      </c>
      <c r="B2" s="231"/>
      <c r="C2" s="98" t="str">
        <f>CONCATENATE(cisloobjektu," ",nazevobjektu)</f>
        <v>SO 01 Objekt  U 1  -  výměna okenních panelů</v>
      </c>
      <c r="D2" s="99"/>
      <c r="E2" s="100"/>
      <c r="F2" s="99"/>
      <c r="G2" s="232" t="s">
        <v>237</v>
      </c>
      <c r="H2" s="233"/>
      <c r="I2" s="234"/>
    </row>
    <row r="3" spans="1:9" ht="13.5" thickTop="1">
      <c r="A3" s="72"/>
      <c r="B3" s="72"/>
      <c r="C3" s="72"/>
      <c r="D3" s="72"/>
      <c r="E3" s="72"/>
      <c r="F3" s="61"/>
      <c r="G3" s="72"/>
      <c r="H3" s="72"/>
      <c r="I3" s="72"/>
    </row>
    <row r="4" spans="1:9" ht="19.5" customHeight="1">
      <c r="A4" s="101" t="s">
        <v>51</v>
      </c>
      <c r="B4" s="102"/>
      <c r="C4" s="102"/>
      <c r="D4" s="102"/>
      <c r="E4" s="103"/>
      <c r="F4" s="102"/>
      <c r="G4" s="102"/>
      <c r="H4" s="102"/>
      <c r="I4" s="102"/>
    </row>
    <row r="5" spans="1:9" ht="13.5" thickBot="1">
      <c r="A5" s="72"/>
      <c r="B5" s="72"/>
      <c r="C5" s="72"/>
      <c r="D5" s="72"/>
      <c r="E5" s="72"/>
      <c r="F5" s="72"/>
      <c r="G5" s="72"/>
      <c r="H5" s="72"/>
      <c r="I5" s="72"/>
    </row>
    <row r="6" spans="1:9" s="32" customFormat="1" ht="13.5" thickBot="1">
      <c r="A6" s="104"/>
      <c r="B6" s="105" t="s">
        <v>52</v>
      </c>
      <c r="C6" s="105"/>
      <c r="D6" s="106"/>
      <c r="E6" s="107" t="s">
        <v>53</v>
      </c>
      <c r="F6" s="108" t="s">
        <v>54</v>
      </c>
      <c r="G6" s="108" t="s">
        <v>55</v>
      </c>
      <c r="H6" s="108" t="s">
        <v>56</v>
      </c>
      <c r="I6" s="109" t="s">
        <v>30</v>
      </c>
    </row>
    <row r="7" spans="1:9" s="32" customFormat="1" ht="12.75">
      <c r="A7" s="195" t="str">
        <f>Položky!B7</f>
        <v>01</v>
      </c>
      <c r="B7" s="110" t="str">
        <f>Položky!C7</f>
        <v>Přípravné práce</v>
      </c>
      <c r="C7" s="61"/>
      <c r="D7" s="111"/>
      <c r="E7" s="196">
        <f>Položky!BA10</f>
        <v>0</v>
      </c>
      <c r="F7" s="197">
        <f>Položky!BB10</f>
        <v>0</v>
      </c>
      <c r="G7" s="197">
        <f>Položky!BC10</f>
        <v>0</v>
      </c>
      <c r="H7" s="197">
        <f>Položky!BD10</f>
        <v>0</v>
      </c>
      <c r="I7" s="198">
        <f>Položky!BE10</f>
        <v>0</v>
      </c>
    </row>
    <row r="8" spans="1:9" s="32" customFormat="1" ht="12.75">
      <c r="A8" s="195" t="str">
        <f>Položky!B11</f>
        <v>61</v>
      </c>
      <c r="B8" s="110" t="str">
        <f>Položky!C11</f>
        <v>Upravy povrchů vnitřní</v>
      </c>
      <c r="C8" s="61"/>
      <c r="D8" s="111"/>
      <c r="E8" s="196">
        <f>Položky!BA15</f>
        <v>0</v>
      </c>
      <c r="F8" s="197">
        <f>Položky!BB15</f>
        <v>0</v>
      </c>
      <c r="G8" s="197">
        <f>Položky!BC15</f>
        <v>0</v>
      </c>
      <c r="H8" s="197">
        <f>Položky!BD15</f>
        <v>0</v>
      </c>
      <c r="I8" s="198">
        <f>Položky!BE15</f>
        <v>0</v>
      </c>
    </row>
    <row r="9" spans="1:9" s="32" customFormat="1" ht="12.75">
      <c r="A9" s="195" t="str">
        <f>Položky!B16</f>
        <v>94</v>
      </c>
      <c r="B9" s="110" t="str">
        <f>Položky!C16</f>
        <v>Lešení </v>
      </c>
      <c r="C9" s="61"/>
      <c r="D9" s="111"/>
      <c r="E9" s="196">
        <f>Položky!BA22</f>
        <v>0</v>
      </c>
      <c r="F9" s="197">
        <f>Položky!BB22</f>
        <v>0</v>
      </c>
      <c r="G9" s="197">
        <f>Položky!BC22</f>
        <v>0</v>
      </c>
      <c r="H9" s="197">
        <f>Položky!BD22</f>
        <v>0</v>
      </c>
      <c r="I9" s="198">
        <f>Položky!BE22</f>
        <v>0</v>
      </c>
    </row>
    <row r="10" spans="1:9" s="32" customFormat="1" ht="12.75">
      <c r="A10" s="195" t="str">
        <f>Položky!B23</f>
        <v>95</v>
      </c>
      <c r="B10" s="110" t="str">
        <f>Položky!C23</f>
        <v>Dokončovací konstrukce na pozemních stavbách</v>
      </c>
      <c r="C10" s="61"/>
      <c r="D10" s="111"/>
      <c r="E10" s="196">
        <f>Položky!BA29</f>
        <v>0</v>
      </c>
      <c r="F10" s="197">
        <f>Položky!BB29</f>
        <v>0</v>
      </c>
      <c r="G10" s="197">
        <f>Položky!BC29</f>
        <v>0</v>
      </c>
      <c r="H10" s="197">
        <f>Položky!BD29</f>
        <v>0</v>
      </c>
      <c r="I10" s="198">
        <f>Položky!BE29</f>
        <v>0</v>
      </c>
    </row>
    <row r="11" spans="1:9" s="32" customFormat="1" ht="12.75">
      <c r="A11" s="195" t="str">
        <f>Položky!B30</f>
        <v>96</v>
      </c>
      <c r="B11" s="110" t="str">
        <f>Položky!C30</f>
        <v>Bourání konstrukcí</v>
      </c>
      <c r="C11" s="61"/>
      <c r="D11" s="111"/>
      <c r="E11" s="196">
        <f>Položky!BA48</f>
        <v>0</v>
      </c>
      <c r="F11" s="197">
        <f>Položky!BB48</f>
        <v>0</v>
      </c>
      <c r="G11" s="197">
        <f>Položky!BC48</f>
        <v>0</v>
      </c>
      <c r="H11" s="197">
        <f>Položky!BD48</f>
        <v>0</v>
      </c>
      <c r="I11" s="198">
        <f>Položky!BE48</f>
        <v>0</v>
      </c>
    </row>
    <row r="12" spans="1:9" s="32" customFormat="1" ht="12.75">
      <c r="A12" s="195" t="str">
        <f>Položky!B49</f>
        <v>969</v>
      </c>
      <c r="B12" s="110" t="str">
        <f>Položky!C49</f>
        <v>Demontáž azbestových  kcí</v>
      </c>
      <c r="C12" s="61"/>
      <c r="D12" s="111"/>
      <c r="E12" s="196">
        <f>Položky!BA78</f>
        <v>0</v>
      </c>
      <c r="F12" s="197">
        <f>Položky!BB78</f>
        <v>0</v>
      </c>
      <c r="G12" s="197">
        <f>Položky!BC78</f>
        <v>0</v>
      </c>
      <c r="H12" s="197">
        <f>Položky!BD78</f>
        <v>0</v>
      </c>
      <c r="I12" s="198">
        <f>Položky!BE78</f>
        <v>0</v>
      </c>
    </row>
    <row r="13" spans="1:9" s="32" customFormat="1" ht="12.75">
      <c r="A13" s="195" t="str">
        <f>Položky!B79</f>
        <v>99</v>
      </c>
      <c r="B13" s="110" t="str">
        <f>Položky!C79</f>
        <v>Staveništní přesun hmot</v>
      </c>
      <c r="C13" s="61"/>
      <c r="D13" s="111"/>
      <c r="E13" s="196">
        <f>Položky!BA81</f>
        <v>0</v>
      </c>
      <c r="F13" s="197">
        <f>Položky!BB81</f>
        <v>0</v>
      </c>
      <c r="G13" s="197">
        <f>Položky!BC81</f>
        <v>0</v>
      </c>
      <c r="H13" s="197">
        <f>Položky!BD81</f>
        <v>0</v>
      </c>
      <c r="I13" s="198">
        <f>Položky!BE81</f>
        <v>0</v>
      </c>
    </row>
    <row r="14" spans="1:9" s="32" customFormat="1" ht="12.75">
      <c r="A14" s="195" t="str">
        <f>Položky!B82</f>
        <v>713</v>
      </c>
      <c r="B14" s="110" t="str">
        <f>Položky!C82</f>
        <v>Izolace tepelné</v>
      </c>
      <c r="C14" s="61"/>
      <c r="D14" s="111"/>
      <c r="E14" s="196">
        <f>Položky!BA86</f>
        <v>0</v>
      </c>
      <c r="F14" s="197">
        <f>Položky!BB86</f>
        <v>0</v>
      </c>
      <c r="G14" s="197">
        <f>Položky!BC86</f>
        <v>0</v>
      </c>
      <c r="H14" s="197">
        <f>Položky!BD86</f>
        <v>0</v>
      </c>
      <c r="I14" s="198">
        <f>Položky!BE86</f>
        <v>0</v>
      </c>
    </row>
    <row r="15" spans="1:9" s="32" customFormat="1" ht="12.75">
      <c r="A15" s="195" t="str">
        <f>Položky!B87</f>
        <v>764</v>
      </c>
      <c r="B15" s="110" t="str">
        <f>Položky!C87</f>
        <v>Konstrukce klempířské</v>
      </c>
      <c r="C15" s="61"/>
      <c r="D15" s="111"/>
      <c r="E15" s="196">
        <f>Položky!BA93</f>
        <v>0</v>
      </c>
      <c r="F15" s="197">
        <f>Položky!BB93</f>
        <v>0</v>
      </c>
      <c r="G15" s="197">
        <f>Položky!BC93</f>
        <v>0</v>
      </c>
      <c r="H15" s="197">
        <f>Položky!BD93</f>
        <v>0</v>
      </c>
      <c r="I15" s="198">
        <f>Položky!BE93</f>
        <v>0</v>
      </c>
    </row>
    <row r="16" spans="1:9" s="32" customFormat="1" ht="12.75">
      <c r="A16" s="195" t="str">
        <f>Položky!B94</f>
        <v>769</v>
      </c>
      <c r="B16" s="110" t="str">
        <f>Položky!C94</f>
        <v>Otvorové prvky z plastu</v>
      </c>
      <c r="C16" s="61"/>
      <c r="D16" s="111"/>
      <c r="E16" s="196">
        <f>Položky!BA105</f>
        <v>0</v>
      </c>
      <c r="F16" s="197">
        <f>Položky!BB105</f>
        <v>0</v>
      </c>
      <c r="G16" s="197">
        <f>Položky!BC105</f>
        <v>0</v>
      </c>
      <c r="H16" s="197">
        <f>Položky!BD105</f>
        <v>0</v>
      </c>
      <c r="I16" s="198">
        <f>Položky!BE105</f>
        <v>0</v>
      </c>
    </row>
    <row r="17" spans="1:9" s="32" customFormat="1" ht="12.75">
      <c r="A17" s="195" t="str">
        <f>Položky!B106</f>
        <v>784</v>
      </c>
      <c r="B17" s="110" t="str">
        <f>Položky!C106</f>
        <v>Malby</v>
      </c>
      <c r="C17" s="61"/>
      <c r="D17" s="111"/>
      <c r="E17" s="196">
        <f>Položky!BA114</f>
        <v>0</v>
      </c>
      <c r="F17" s="197">
        <f>Položky!BB114</f>
        <v>0</v>
      </c>
      <c r="G17" s="197">
        <f>Položky!BC114</f>
        <v>0</v>
      </c>
      <c r="H17" s="197">
        <f>Položky!BD114</f>
        <v>0</v>
      </c>
      <c r="I17" s="198">
        <f>Položky!BE114</f>
        <v>0</v>
      </c>
    </row>
    <row r="18" spans="1:9" s="32" customFormat="1" ht="13.5" thickBot="1">
      <c r="A18" s="208" t="str">
        <f>Položky!B115</f>
        <v>7693</v>
      </c>
      <c r="B18" s="209" t="str">
        <f>Položky!C115</f>
        <v>Vnitřní žaluzie</v>
      </c>
      <c r="C18" s="210"/>
      <c r="D18" s="211"/>
      <c r="E18" s="212">
        <f>Položky!BA110</f>
        <v>0</v>
      </c>
      <c r="F18" s="213">
        <f>Položky!BB110</f>
        <v>0</v>
      </c>
      <c r="G18" s="213">
        <f>Položky!BC110</f>
        <v>0</v>
      </c>
      <c r="H18" s="213">
        <f>Položky!BD110</f>
        <v>0</v>
      </c>
      <c r="I18" s="62">
        <f>Položky!BE110</f>
        <v>0</v>
      </c>
    </row>
    <row r="19" spans="1:9" s="118" customFormat="1" ht="13.5" thickBot="1">
      <c r="A19" s="112"/>
      <c r="B19" s="113" t="s">
        <v>57</v>
      </c>
      <c r="C19" s="113"/>
      <c r="D19" s="114"/>
      <c r="E19" s="115">
        <f>SUM(E7:E18)</f>
        <v>0</v>
      </c>
      <c r="F19" s="116">
        <f>SUM(F7:F18)</f>
        <v>0</v>
      </c>
      <c r="G19" s="116">
        <f>SUM(G7:G18)</f>
        <v>0</v>
      </c>
      <c r="H19" s="116">
        <f>SUM(H7:H18)</f>
        <v>0</v>
      </c>
      <c r="I19" s="117">
        <f>SUM(I7:I18)</f>
        <v>0</v>
      </c>
    </row>
    <row r="20" spans="1:9" ht="12.75">
      <c r="A20" s="61"/>
      <c r="B20" s="61"/>
      <c r="C20" s="61"/>
      <c r="D20" s="61"/>
      <c r="E20" s="61"/>
      <c r="F20" s="61"/>
      <c r="G20" s="61"/>
      <c r="H20" s="61"/>
      <c r="I20" s="61"/>
    </row>
    <row r="21" spans="1:57" ht="19.5" customHeight="1">
      <c r="A21" s="102" t="s">
        <v>58</v>
      </c>
      <c r="B21" s="102"/>
      <c r="C21" s="102"/>
      <c r="D21" s="102"/>
      <c r="E21" s="102"/>
      <c r="F21" s="102"/>
      <c r="G21" s="119"/>
      <c r="H21" s="102"/>
      <c r="I21" s="102"/>
      <c r="BA21" s="36"/>
      <c r="BB21" s="36"/>
      <c r="BC21" s="36"/>
      <c r="BD21" s="36"/>
      <c r="BE21" s="36"/>
    </row>
    <row r="22" spans="1:9" ht="13.5" thickBot="1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66" t="s">
        <v>59</v>
      </c>
      <c r="B23" s="67"/>
      <c r="C23" s="67"/>
      <c r="D23" s="120"/>
      <c r="E23" s="121" t="s">
        <v>60</v>
      </c>
      <c r="F23" s="122" t="s">
        <v>61</v>
      </c>
      <c r="G23" s="123" t="s">
        <v>62</v>
      </c>
      <c r="H23" s="124"/>
      <c r="I23" s="125" t="s">
        <v>60</v>
      </c>
    </row>
    <row r="24" spans="1:53" ht="12.75">
      <c r="A24" s="59" t="s">
        <v>221</v>
      </c>
      <c r="B24" s="50"/>
      <c r="C24" s="50"/>
      <c r="D24" s="126"/>
      <c r="E24" s="127">
        <v>0</v>
      </c>
      <c r="F24" s="128">
        <v>0</v>
      </c>
      <c r="G24" s="129">
        <f aca="true" t="shared" si="0" ref="G24:G31">CHOOSE(BA24+1,HSV+PSV,HSV+PSV+Mont,HSV+PSV+Dodavka+Mont,HSV,PSV,Mont,Dodavka,Mont+Dodavka,0)</f>
        <v>0</v>
      </c>
      <c r="H24" s="130"/>
      <c r="I24" s="131">
        <f aca="true" t="shared" si="1" ref="I24:I31">E24+F24*G24/100</f>
        <v>0</v>
      </c>
      <c r="BA24">
        <v>0</v>
      </c>
    </row>
    <row r="25" spans="1:53" ht="12.75">
      <c r="A25" s="59" t="s">
        <v>222</v>
      </c>
      <c r="B25" s="50"/>
      <c r="C25" s="50"/>
      <c r="D25" s="126"/>
      <c r="E25" s="127">
        <v>0</v>
      </c>
      <c r="F25" s="128">
        <v>0</v>
      </c>
      <c r="G25" s="129">
        <f t="shared" si="0"/>
        <v>0</v>
      </c>
      <c r="H25" s="130"/>
      <c r="I25" s="131">
        <f t="shared" si="1"/>
        <v>0</v>
      </c>
      <c r="BA25">
        <v>0</v>
      </c>
    </row>
    <row r="26" spans="1:53" ht="12.75">
      <c r="A26" s="59" t="s">
        <v>223</v>
      </c>
      <c r="B26" s="50"/>
      <c r="C26" s="50"/>
      <c r="D26" s="126"/>
      <c r="E26" s="127">
        <v>0</v>
      </c>
      <c r="F26" s="128">
        <v>0</v>
      </c>
      <c r="G26" s="129">
        <f t="shared" si="0"/>
        <v>0</v>
      </c>
      <c r="H26" s="130"/>
      <c r="I26" s="131">
        <f t="shared" si="1"/>
        <v>0</v>
      </c>
      <c r="BA26">
        <v>0</v>
      </c>
    </row>
    <row r="27" spans="1:53" ht="12.75">
      <c r="A27" s="59" t="s">
        <v>224</v>
      </c>
      <c r="B27" s="50"/>
      <c r="C27" s="50"/>
      <c r="D27" s="126"/>
      <c r="E27" s="127">
        <v>0</v>
      </c>
      <c r="F27" s="128">
        <v>0</v>
      </c>
      <c r="G27" s="129">
        <f t="shared" si="0"/>
        <v>0</v>
      </c>
      <c r="H27" s="130"/>
      <c r="I27" s="131">
        <f t="shared" si="1"/>
        <v>0</v>
      </c>
      <c r="BA27">
        <v>0</v>
      </c>
    </row>
    <row r="28" spans="1:53" ht="12.75">
      <c r="A28" s="59" t="s">
        <v>225</v>
      </c>
      <c r="B28" s="50"/>
      <c r="C28" s="50"/>
      <c r="D28" s="126"/>
      <c r="E28" s="127">
        <v>0</v>
      </c>
      <c r="F28" s="128">
        <v>0</v>
      </c>
      <c r="G28" s="129">
        <f t="shared" si="0"/>
        <v>0</v>
      </c>
      <c r="H28" s="130"/>
      <c r="I28" s="131">
        <f t="shared" si="1"/>
        <v>0</v>
      </c>
      <c r="BA28">
        <v>1</v>
      </c>
    </row>
    <row r="29" spans="1:53" ht="12.75">
      <c r="A29" s="59" t="s">
        <v>226</v>
      </c>
      <c r="B29" s="50"/>
      <c r="C29" s="50"/>
      <c r="D29" s="126"/>
      <c r="E29" s="127">
        <v>0</v>
      </c>
      <c r="F29" s="128">
        <v>0</v>
      </c>
      <c r="G29" s="129">
        <f t="shared" si="0"/>
        <v>0</v>
      </c>
      <c r="H29" s="130"/>
      <c r="I29" s="131">
        <f t="shared" si="1"/>
        <v>0</v>
      </c>
      <c r="BA29">
        <v>1</v>
      </c>
    </row>
    <row r="30" spans="1:53" ht="12.75">
      <c r="A30" s="59" t="s">
        <v>227</v>
      </c>
      <c r="B30" s="50"/>
      <c r="C30" s="50"/>
      <c r="D30" s="126"/>
      <c r="E30" s="127">
        <v>0</v>
      </c>
      <c r="F30" s="128">
        <v>0</v>
      </c>
      <c r="G30" s="129">
        <f t="shared" si="0"/>
        <v>0</v>
      </c>
      <c r="H30" s="130"/>
      <c r="I30" s="131">
        <f t="shared" si="1"/>
        <v>0</v>
      </c>
      <c r="BA30">
        <v>2</v>
      </c>
    </row>
    <row r="31" spans="1:53" ht="12.75">
      <c r="A31" s="59" t="s">
        <v>228</v>
      </c>
      <c r="B31" s="50"/>
      <c r="C31" s="50"/>
      <c r="D31" s="126"/>
      <c r="E31" s="127">
        <v>0</v>
      </c>
      <c r="F31" s="128">
        <v>0</v>
      </c>
      <c r="G31" s="129">
        <f t="shared" si="0"/>
        <v>0</v>
      </c>
      <c r="H31" s="130"/>
      <c r="I31" s="131">
        <f t="shared" si="1"/>
        <v>0</v>
      </c>
      <c r="BA31">
        <v>2</v>
      </c>
    </row>
    <row r="32" spans="1:9" ht="13.5" thickBot="1">
      <c r="A32" s="132"/>
      <c r="B32" s="133" t="s">
        <v>63</v>
      </c>
      <c r="C32" s="134"/>
      <c r="D32" s="135"/>
      <c r="E32" s="136"/>
      <c r="F32" s="137"/>
      <c r="G32" s="137"/>
      <c r="H32" s="226">
        <f>SUM(I24:I31)</f>
        <v>0</v>
      </c>
      <c r="I32" s="227"/>
    </row>
    <row r="34" spans="2:9" ht="12.75">
      <c r="B34" s="118"/>
      <c r="F34" s="138"/>
      <c r="G34" s="139"/>
      <c r="H34" s="139"/>
      <c r="I34" s="140"/>
    </row>
    <row r="35" spans="6:9" ht="12.75">
      <c r="F35" s="138"/>
      <c r="G35" s="139"/>
      <c r="H35" s="139"/>
      <c r="I35" s="140"/>
    </row>
    <row r="36" spans="6:9" ht="12.75">
      <c r="F36" s="138"/>
      <c r="G36" s="139"/>
      <c r="H36" s="139"/>
      <c r="I36" s="140"/>
    </row>
    <row r="37" spans="6:9" ht="12.75">
      <c r="F37" s="138"/>
      <c r="G37" s="139"/>
      <c r="H37" s="139"/>
      <c r="I37" s="140"/>
    </row>
    <row r="38" spans="6:9" ht="12.75">
      <c r="F38" s="138"/>
      <c r="G38" s="139"/>
      <c r="H38" s="139"/>
      <c r="I38" s="140"/>
    </row>
    <row r="39" spans="6:9" ht="12.75">
      <c r="F39" s="138"/>
      <c r="G39" s="139"/>
      <c r="H39" s="139"/>
      <c r="I39" s="140"/>
    </row>
    <row r="40" spans="6:9" ht="12.75">
      <c r="F40" s="138"/>
      <c r="G40" s="139"/>
      <c r="H40" s="139"/>
      <c r="I40" s="140"/>
    </row>
    <row r="41" spans="6:9" ht="12.75">
      <c r="F41" s="138"/>
      <c r="G41" s="139"/>
      <c r="H41" s="139"/>
      <c r="I41" s="140"/>
    </row>
    <row r="42" spans="6:9" ht="12.75">
      <c r="F42" s="138"/>
      <c r="G42" s="139"/>
      <c r="H42" s="139"/>
      <c r="I42" s="140"/>
    </row>
    <row r="43" spans="6:9" ht="12.75">
      <c r="F43" s="138"/>
      <c r="G43" s="139"/>
      <c r="H43" s="139"/>
      <c r="I43" s="140"/>
    </row>
    <row r="44" spans="6:9" ht="12.75">
      <c r="F44" s="138"/>
      <c r="G44" s="139"/>
      <c r="H44" s="139"/>
      <c r="I44" s="140"/>
    </row>
    <row r="45" spans="6:9" ht="12.75">
      <c r="F45" s="138"/>
      <c r="G45" s="139"/>
      <c r="H45" s="139"/>
      <c r="I45" s="140"/>
    </row>
    <row r="46" spans="6:9" ht="12.75">
      <c r="F46" s="138"/>
      <c r="G46" s="139"/>
      <c r="H46" s="139"/>
      <c r="I46" s="140"/>
    </row>
    <row r="47" spans="6:9" ht="12.75">
      <c r="F47" s="138"/>
      <c r="G47" s="139"/>
      <c r="H47" s="139"/>
      <c r="I47" s="140"/>
    </row>
    <row r="48" spans="6:9" ht="12.75">
      <c r="F48" s="138"/>
      <c r="G48" s="139"/>
      <c r="H48" s="139"/>
      <c r="I48" s="140"/>
    </row>
    <row r="49" spans="6:9" ht="12.75">
      <c r="F49" s="138"/>
      <c r="G49" s="139"/>
      <c r="H49" s="139"/>
      <c r="I49" s="140"/>
    </row>
    <row r="50" spans="6:9" ht="12.75">
      <c r="F50" s="138"/>
      <c r="G50" s="139"/>
      <c r="H50" s="139"/>
      <c r="I50" s="140"/>
    </row>
    <row r="51" spans="6:9" ht="12.75">
      <c r="F51" s="138"/>
      <c r="G51" s="139"/>
      <c r="H51" s="139"/>
      <c r="I51" s="140"/>
    </row>
    <row r="52" spans="6:9" ht="12.75">
      <c r="F52" s="138"/>
      <c r="G52" s="139"/>
      <c r="H52" s="139"/>
      <c r="I52" s="140"/>
    </row>
    <row r="53" spans="6:9" ht="12.75">
      <c r="F53" s="138"/>
      <c r="G53" s="139"/>
      <c r="H53" s="139"/>
      <c r="I53" s="140"/>
    </row>
    <row r="54" spans="6:9" ht="12.75">
      <c r="F54" s="138"/>
      <c r="G54" s="139"/>
      <c r="H54" s="139"/>
      <c r="I54" s="140"/>
    </row>
    <row r="55" spans="6:9" ht="12.75">
      <c r="F55" s="138"/>
      <c r="G55" s="139"/>
      <c r="H55" s="139"/>
      <c r="I55" s="140"/>
    </row>
    <row r="56" spans="6:9" ht="12.75">
      <c r="F56" s="138"/>
      <c r="G56" s="139"/>
      <c r="H56" s="139"/>
      <c r="I56" s="140"/>
    </row>
    <row r="57" spans="6:9" ht="12.75">
      <c r="F57" s="138"/>
      <c r="G57" s="139"/>
      <c r="H57" s="139"/>
      <c r="I57" s="140"/>
    </row>
    <row r="58" spans="6:9" ht="12.75">
      <c r="F58" s="138"/>
      <c r="G58" s="139"/>
      <c r="H58" s="139"/>
      <c r="I58" s="140"/>
    </row>
    <row r="59" spans="6:9" ht="12.75">
      <c r="F59" s="138"/>
      <c r="G59" s="139"/>
      <c r="H59" s="139"/>
      <c r="I59" s="140"/>
    </row>
    <row r="60" spans="6:9" ht="12.75">
      <c r="F60" s="138"/>
      <c r="G60" s="139"/>
      <c r="H60" s="139"/>
      <c r="I60" s="140"/>
    </row>
    <row r="61" spans="6:9" ht="12.75">
      <c r="F61" s="138"/>
      <c r="G61" s="139"/>
      <c r="H61" s="139"/>
      <c r="I61" s="140"/>
    </row>
    <row r="62" spans="6:9" ht="12.75">
      <c r="F62" s="138"/>
      <c r="G62" s="139"/>
      <c r="H62" s="139"/>
      <c r="I62" s="140"/>
    </row>
    <row r="63" spans="6:9" ht="12.75">
      <c r="F63" s="138"/>
      <c r="G63" s="139"/>
      <c r="H63" s="139"/>
      <c r="I63" s="140"/>
    </row>
    <row r="64" spans="6:9" ht="12.75">
      <c r="F64" s="138"/>
      <c r="G64" s="139"/>
      <c r="H64" s="139"/>
      <c r="I64" s="140"/>
    </row>
    <row r="65" spans="6:9" ht="12.75">
      <c r="F65" s="138"/>
      <c r="G65" s="139"/>
      <c r="H65" s="139"/>
      <c r="I65" s="140"/>
    </row>
    <row r="66" spans="6:9" ht="12.75">
      <c r="F66" s="138"/>
      <c r="G66" s="139"/>
      <c r="H66" s="139"/>
      <c r="I66" s="140"/>
    </row>
    <row r="67" spans="6:9" ht="12.75">
      <c r="F67" s="138"/>
      <c r="G67" s="139"/>
      <c r="H67" s="139"/>
      <c r="I67" s="140"/>
    </row>
    <row r="68" spans="6:9" ht="12.75">
      <c r="F68" s="138"/>
      <c r="G68" s="139"/>
      <c r="H68" s="139"/>
      <c r="I68" s="140"/>
    </row>
    <row r="69" spans="6:9" ht="12.75">
      <c r="F69" s="138"/>
      <c r="G69" s="139"/>
      <c r="H69" s="139"/>
      <c r="I69" s="140"/>
    </row>
    <row r="70" spans="6:9" ht="12.75">
      <c r="F70" s="138"/>
      <c r="G70" s="139"/>
      <c r="H70" s="139"/>
      <c r="I70" s="140"/>
    </row>
    <row r="71" spans="6:9" ht="12.75">
      <c r="F71" s="138"/>
      <c r="G71" s="139"/>
      <c r="H71" s="139"/>
      <c r="I71" s="140"/>
    </row>
    <row r="72" spans="6:9" ht="12.75">
      <c r="F72" s="138"/>
      <c r="G72" s="139"/>
      <c r="H72" s="139"/>
      <c r="I72" s="140"/>
    </row>
    <row r="73" spans="6:9" ht="12.75">
      <c r="F73" s="138"/>
      <c r="G73" s="139"/>
      <c r="H73" s="139"/>
      <c r="I73" s="140"/>
    </row>
    <row r="74" spans="6:9" ht="12.75">
      <c r="F74" s="138"/>
      <c r="G74" s="139"/>
      <c r="H74" s="139"/>
      <c r="I74" s="140"/>
    </row>
    <row r="75" spans="6:9" ht="12.75">
      <c r="F75" s="138"/>
      <c r="G75" s="139"/>
      <c r="H75" s="139"/>
      <c r="I75" s="140"/>
    </row>
    <row r="76" spans="6:9" ht="12.75">
      <c r="F76" s="138"/>
      <c r="G76" s="139"/>
      <c r="H76" s="139"/>
      <c r="I76" s="140"/>
    </row>
    <row r="77" spans="6:9" ht="12.75">
      <c r="F77" s="138"/>
      <c r="G77" s="139"/>
      <c r="H77" s="139"/>
      <c r="I77" s="140"/>
    </row>
    <row r="78" spans="6:9" ht="12.75">
      <c r="F78" s="138"/>
      <c r="G78" s="139"/>
      <c r="H78" s="139"/>
      <c r="I78" s="140"/>
    </row>
    <row r="79" spans="6:9" ht="12.75">
      <c r="F79" s="138"/>
      <c r="G79" s="139"/>
      <c r="H79" s="139"/>
      <c r="I79" s="140"/>
    </row>
    <row r="80" spans="6:9" ht="12.75">
      <c r="F80" s="138"/>
      <c r="G80" s="139"/>
      <c r="H80" s="139"/>
      <c r="I80" s="140"/>
    </row>
    <row r="81" spans="6:9" ht="12.75">
      <c r="F81" s="138"/>
      <c r="G81" s="139"/>
      <c r="H81" s="139"/>
      <c r="I81" s="140"/>
    </row>
    <row r="82" spans="6:9" ht="12.75">
      <c r="F82" s="138"/>
      <c r="G82" s="139"/>
      <c r="H82" s="139"/>
      <c r="I82" s="140"/>
    </row>
    <row r="83" spans="6:9" ht="12.75">
      <c r="F83" s="138"/>
      <c r="G83" s="139"/>
      <c r="H83" s="139"/>
      <c r="I83" s="140"/>
    </row>
  </sheetData>
  <sheetProtection/>
  <mergeCells count="4">
    <mergeCell ref="H32:I3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7"/>
  <sheetViews>
    <sheetView showGridLines="0" showZeros="0" tabSelected="1" zoomScalePageLayoutView="0" workbookViewId="0" topLeftCell="A94">
      <selection activeCell="K118" sqref="K118"/>
    </sheetView>
  </sheetViews>
  <sheetFormatPr defaultColWidth="9.00390625" defaultRowHeight="12.75"/>
  <cols>
    <col min="1" max="1" width="4.375" style="141" customWidth="1"/>
    <col min="2" max="2" width="11.625" style="141" customWidth="1"/>
    <col min="3" max="3" width="40.375" style="141" customWidth="1"/>
    <col min="4" max="4" width="5.625" style="141" customWidth="1"/>
    <col min="5" max="5" width="8.625" style="189" customWidth="1"/>
    <col min="6" max="6" width="9.875" style="141" customWidth="1"/>
    <col min="7" max="7" width="13.875" style="141" customWidth="1"/>
    <col min="8" max="11" width="9.125" style="141" customWidth="1"/>
    <col min="12" max="12" width="75.375" style="141" customWidth="1"/>
    <col min="13" max="13" width="45.25390625" style="141" customWidth="1"/>
    <col min="14" max="16384" width="9.125" style="141" customWidth="1"/>
  </cols>
  <sheetData>
    <row r="1" spans="1:7" ht="15.75">
      <c r="A1" s="237" t="s">
        <v>240</v>
      </c>
      <c r="B1" s="237"/>
      <c r="C1" s="237"/>
      <c r="D1" s="237"/>
      <c r="E1" s="237"/>
      <c r="F1" s="237"/>
      <c r="G1" s="237"/>
    </row>
    <row r="2" spans="1:7" ht="14.25" customHeight="1" thickBot="1">
      <c r="A2" s="142"/>
      <c r="B2" s="143"/>
      <c r="C2" s="144"/>
      <c r="D2" s="144"/>
      <c r="E2" s="145"/>
      <c r="F2" s="144"/>
      <c r="G2" s="144"/>
    </row>
    <row r="3" spans="1:7" ht="13.5" thickTop="1">
      <c r="A3" s="228" t="s">
        <v>48</v>
      </c>
      <c r="B3" s="229"/>
      <c r="C3" s="92" t="str">
        <f>CONCATENATE(cislostavby," ",nazevstavby)</f>
        <v> Zateplení objektů ZŠ a MŠ Letců R.A.F. Nymburk</v>
      </c>
      <c r="D3" s="146"/>
      <c r="E3" s="147" t="s">
        <v>64</v>
      </c>
      <c r="F3" s="148" t="str">
        <f>Rekapitulace!H1</f>
        <v>výkaz výměr projektanta</v>
      </c>
      <c r="G3" s="149"/>
    </row>
    <row r="4" spans="1:7" ht="13.5" thickBot="1">
      <c r="A4" s="238" t="s">
        <v>50</v>
      </c>
      <c r="B4" s="231"/>
      <c r="C4" s="98" t="str">
        <f>CONCATENATE(cisloobjektu," ",nazevobjektu)</f>
        <v>SO 01 Objekt  U 1  -  výměna okenních panelů</v>
      </c>
      <c r="D4" s="150"/>
      <c r="E4" s="239" t="str">
        <f>Rekapitulace!G2</f>
        <v>Objekt U 1  - pouze výměna oken </v>
      </c>
      <c r="F4" s="240"/>
      <c r="G4" s="241"/>
    </row>
    <row r="5" spans="1:7" ht="13.5" thickTop="1">
      <c r="A5" s="151"/>
      <c r="B5" s="142"/>
      <c r="C5" s="142"/>
      <c r="D5" s="142"/>
      <c r="E5" s="152"/>
      <c r="F5" s="142"/>
      <c r="G5" s="153"/>
    </row>
    <row r="6" spans="1:7" ht="12.75">
      <c r="A6" s="154" t="s">
        <v>65</v>
      </c>
      <c r="B6" s="155" t="s">
        <v>66</v>
      </c>
      <c r="C6" s="155" t="s">
        <v>67</v>
      </c>
      <c r="D6" s="155" t="s">
        <v>68</v>
      </c>
      <c r="E6" s="156" t="s">
        <v>69</v>
      </c>
      <c r="F6" s="155" t="s">
        <v>70</v>
      </c>
      <c r="G6" s="157" t="s">
        <v>71</v>
      </c>
    </row>
    <row r="7" spans="1:15" ht="12.75">
      <c r="A7" s="158" t="s">
        <v>72</v>
      </c>
      <c r="B7" s="159" t="s">
        <v>76</v>
      </c>
      <c r="C7" s="160" t="s">
        <v>77</v>
      </c>
      <c r="D7" s="161"/>
      <c r="E7" s="162"/>
      <c r="F7" s="162"/>
      <c r="G7" s="163"/>
      <c r="H7" s="164"/>
      <c r="I7" s="164"/>
      <c r="O7" s="165">
        <v>1</v>
      </c>
    </row>
    <row r="8" spans="1:104" ht="22.5">
      <c r="A8" s="166">
        <v>1</v>
      </c>
      <c r="B8" s="167" t="s">
        <v>78</v>
      </c>
      <c r="C8" s="168" t="s">
        <v>79</v>
      </c>
      <c r="D8" s="169" t="s">
        <v>80</v>
      </c>
      <c r="E8" s="170">
        <v>10</v>
      </c>
      <c r="F8" s="170"/>
      <c r="G8" s="171">
        <f>E8*F8</f>
        <v>0</v>
      </c>
      <c r="O8" s="165">
        <v>2</v>
      </c>
      <c r="AA8" s="141">
        <v>1</v>
      </c>
      <c r="AB8" s="141">
        <v>1</v>
      </c>
      <c r="AC8" s="141">
        <v>1</v>
      </c>
      <c r="AZ8" s="141">
        <v>1</v>
      </c>
      <c r="BA8" s="141">
        <f>IF(AZ8=1,G8,0)</f>
        <v>0</v>
      </c>
      <c r="BB8" s="141">
        <f>IF(AZ8=2,G8,0)</f>
        <v>0</v>
      </c>
      <c r="BC8" s="141">
        <f>IF(AZ8=3,G8,0)</f>
        <v>0</v>
      </c>
      <c r="BD8" s="141">
        <f>IF(AZ8=4,G8,0)</f>
        <v>0</v>
      </c>
      <c r="BE8" s="141">
        <f>IF(AZ8=5,G8,0)</f>
        <v>0</v>
      </c>
      <c r="CA8" s="172">
        <v>1</v>
      </c>
      <c r="CB8" s="172">
        <v>1</v>
      </c>
      <c r="CZ8" s="141">
        <v>0</v>
      </c>
    </row>
    <row r="9" spans="1:104" ht="22.5">
      <c r="A9" s="166">
        <v>2</v>
      </c>
      <c r="B9" s="167" t="s">
        <v>81</v>
      </c>
      <c r="C9" s="168" t="s">
        <v>82</v>
      </c>
      <c r="D9" s="169" t="s">
        <v>80</v>
      </c>
      <c r="E9" s="170">
        <v>10</v>
      </c>
      <c r="F9" s="170"/>
      <c r="G9" s="171">
        <f>E9*F9</f>
        <v>0</v>
      </c>
      <c r="O9" s="165">
        <v>2</v>
      </c>
      <c r="AA9" s="141">
        <v>1</v>
      </c>
      <c r="AB9" s="141">
        <v>1</v>
      </c>
      <c r="AC9" s="141">
        <v>1</v>
      </c>
      <c r="AZ9" s="141">
        <v>1</v>
      </c>
      <c r="BA9" s="141">
        <f>IF(AZ9=1,G9,0)</f>
        <v>0</v>
      </c>
      <c r="BB9" s="141">
        <f>IF(AZ9=2,G9,0)</f>
        <v>0</v>
      </c>
      <c r="BC9" s="141">
        <f>IF(AZ9=3,G9,0)</f>
        <v>0</v>
      </c>
      <c r="BD9" s="141">
        <f>IF(AZ9=4,G9,0)</f>
        <v>0</v>
      </c>
      <c r="BE9" s="141">
        <f>IF(AZ9=5,G9,0)</f>
        <v>0</v>
      </c>
      <c r="CA9" s="172">
        <v>1</v>
      </c>
      <c r="CB9" s="172">
        <v>1</v>
      </c>
      <c r="CZ9" s="141">
        <v>5E-05</v>
      </c>
    </row>
    <row r="10" spans="1:57" ht="12.75">
      <c r="A10" s="179"/>
      <c r="B10" s="180" t="s">
        <v>74</v>
      </c>
      <c r="C10" s="181" t="str">
        <f>CONCATENATE(B7," ",C7)</f>
        <v>01 Přípravné práce</v>
      </c>
      <c r="D10" s="182"/>
      <c r="E10" s="183"/>
      <c r="F10" s="184"/>
      <c r="G10" s="185">
        <f>SUM(G7:G9)</f>
        <v>0</v>
      </c>
      <c r="O10" s="165">
        <v>4</v>
      </c>
      <c r="BA10" s="186">
        <f>SUM(BA7:BA9)</f>
        <v>0</v>
      </c>
      <c r="BB10" s="186">
        <f>SUM(BB7:BB9)</f>
        <v>0</v>
      </c>
      <c r="BC10" s="186">
        <f>SUM(BC7:BC9)</f>
        <v>0</v>
      </c>
      <c r="BD10" s="186">
        <f>SUM(BD7:BD9)</f>
        <v>0</v>
      </c>
      <c r="BE10" s="186">
        <f>SUM(BE7:BE9)</f>
        <v>0</v>
      </c>
    </row>
    <row r="11" spans="1:15" ht="12.75">
      <c r="A11" s="158" t="s">
        <v>72</v>
      </c>
      <c r="B11" s="159" t="s">
        <v>83</v>
      </c>
      <c r="C11" s="160" t="s">
        <v>84</v>
      </c>
      <c r="D11" s="161"/>
      <c r="E11" s="162"/>
      <c r="F11" s="162"/>
      <c r="G11" s="163"/>
      <c r="H11" s="164"/>
      <c r="I11" s="164"/>
      <c r="O11" s="165">
        <v>1</v>
      </c>
    </row>
    <row r="12" spans="1:104" ht="22.5">
      <c r="A12" s="166">
        <v>3</v>
      </c>
      <c r="B12" s="167" t="s">
        <v>85</v>
      </c>
      <c r="C12" s="168" t="s">
        <v>86</v>
      </c>
      <c r="D12" s="169" t="s">
        <v>87</v>
      </c>
      <c r="E12" s="170">
        <v>420</v>
      </c>
      <c r="F12" s="170"/>
      <c r="G12" s="171">
        <f>E12*F12</f>
        <v>0</v>
      </c>
      <c r="O12" s="165">
        <v>2</v>
      </c>
      <c r="AA12" s="141">
        <v>1</v>
      </c>
      <c r="AB12" s="141">
        <v>0</v>
      </c>
      <c r="AC12" s="141">
        <v>0</v>
      </c>
      <c r="AZ12" s="141">
        <v>1</v>
      </c>
      <c r="BA12" s="141">
        <f>IF(AZ12=1,G12,0)</f>
        <v>0</v>
      </c>
      <c r="BB12" s="141">
        <f>IF(AZ12=2,G12,0)</f>
        <v>0</v>
      </c>
      <c r="BC12" s="141">
        <f>IF(AZ12=3,G12,0)</f>
        <v>0</v>
      </c>
      <c r="BD12" s="141">
        <f>IF(AZ12=4,G12,0)</f>
        <v>0</v>
      </c>
      <c r="BE12" s="141">
        <f>IF(AZ12=5,G12,0)</f>
        <v>0</v>
      </c>
      <c r="CA12" s="172">
        <v>1</v>
      </c>
      <c r="CB12" s="172">
        <v>0</v>
      </c>
      <c r="CZ12" s="141">
        <v>0.075</v>
      </c>
    </row>
    <row r="13" spans="1:104" ht="22.5">
      <c r="A13" s="166">
        <v>4</v>
      </c>
      <c r="B13" s="167" t="s">
        <v>88</v>
      </c>
      <c r="C13" s="168" t="s">
        <v>89</v>
      </c>
      <c r="D13" s="169" t="s">
        <v>90</v>
      </c>
      <c r="E13" s="170">
        <v>105</v>
      </c>
      <c r="F13" s="170"/>
      <c r="G13" s="171">
        <f>E13*F13</f>
        <v>0</v>
      </c>
      <c r="O13" s="165">
        <v>2</v>
      </c>
      <c r="AA13" s="141">
        <v>1</v>
      </c>
      <c r="AB13" s="141">
        <v>1</v>
      </c>
      <c r="AC13" s="141">
        <v>1</v>
      </c>
      <c r="AZ13" s="141">
        <v>1</v>
      </c>
      <c r="BA13" s="141">
        <f>IF(AZ13=1,G13,0)</f>
        <v>0</v>
      </c>
      <c r="BB13" s="141">
        <f>IF(AZ13=2,G13,0)</f>
        <v>0</v>
      </c>
      <c r="BC13" s="141">
        <f>IF(AZ13=3,G13,0)</f>
        <v>0</v>
      </c>
      <c r="BD13" s="141">
        <f>IF(AZ13=4,G13,0)</f>
        <v>0</v>
      </c>
      <c r="BE13" s="141">
        <f>IF(AZ13=5,G13,0)</f>
        <v>0</v>
      </c>
      <c r="CA13" s="172">
        <v>1</v>
      </c>
      <c r="CB13" s="172">
        <v>1</v>
      </c>
      <c r="CZ13" s="141">
        <v>0.03781</v>
      </c>
    </row>
    <row r="14" spans="1:15" ht="12.75">
      <c r="A14" s="173"/>
      <c r="B14" s="175"/>
      <c r="C14" s="235" t="s">
        <v>91</v>
      </c>
      <c r="D14" s="236"/>
      <c r="E14" s="176">
        <v>105</v>
      </c>
      <c r="F14" s="177"/>
      <c r="G14" s="178"/>
      <c r="M14" s="174" t="s">
        <v>91</v>
      </c>
      <c r="O14" s="165"/>
    </row>
    <row r="15" spans="1:57" ht="12.75">
      <c r="A15" s="179"/>
      <c r="B15" s="180" t="s">
        <v>74</v>
      </c>
      <c r="C15" s="181" t="str">
        <f>CONCATENATE(B11," ",C11)</f>
        <v>61 Upravy povrchů vnitřní</v>
      </c>
      <c r="D15" s="182"/>
      <c r="E15" s="183"/>
      <c r="F15" s="184"/>
      <c r="G15" s="185">
        <f>SUM(G11:G14)</f>
        <v>0</v>
      </c>
      <c r="O15" s="165">
        <v>4</v>
      </c>
      <c r="BA15" s="186">
        <f>SUM(BA11:BA14)</f>
        <v>0</v>
      </c>
      <c r="BB15" s="186">
        <f>SUM(BB11:BB14)</f>
        <v>0</v>
      </c>
      <c r="BC15" s="186">
        <f>SUM(BC11:BC14)</f>
        <v>0</v>
      </c>
      <c r="BD15" s="186">
        <f>SUM(BD11:BD14)</f>
        <v>0</v>
      </c>
      <c r="BE15" s="186">
        <f>SUM(BE11:BE14)</f>
        <v>0</v>
      </c>
    </row>
    <row r="16" spans="1:15" ht="12.75">
      <c r="A16" s="158" t="s">
        <v>72</v>
      </c>
      <c r="B16" s="159" t="s">
        <v>92</v>
      </c>
      <c r="C16" s="160" t="s">
        <v>238</v>
      </c>
      <c r="D16" s="161"/>
      <c r="E16" s="162"/>
      <c r="F16" s="162"/>
      <c r="G16" s="163"/>
      <c r="H16" s="164"/>
      <c r="I16" s="164"/>
      <c r="O16" s="165">
        <v>1</v>
      </c>
    </row>
    <row r="17" spans="1:104" ht="12.75">
      <c r="A17" s="166">
        <v>5</v>
      </c>
      <c r="B17" s="167" t="s">
        <v>93</v>
      </c>
      <c r="C17" s="168" t="s">
        <v>94</v>
      </c>
      <c r="D17" s="169" t="s">
        <v>90</v>
      </c>
      <c r="E17" s="170">
        <v>945</v>
      </c>
      <c r="F17" s="170"/>
      <c r="G17" s="171">
        <f>E17*F17</f>
        <v>0</v>
      </c>
      <c r="O17" s="165">
        <v>2</v>
      </c>
      <c r="AA17" s="141">
        <v>1</v>
      </c>
      <c r="AB17" s="141">
        <v>1</v>
      </c>
      <c r="AC17" s="141">
        <v>1</v>
      </c>
      <c r="AZ17" s="141">
        <v>1</v>
      </c>
      <c r="BA17" s="141">
        <f>IF(AZ17=1,G17,0)</f>
        <v>0</v>
      </c>
      <c r="BB17" s="141">
        <f>IF(AZ17=2,G17,0)</f>
        <v>0</v>
      </c>
      <c r="BC17" s="141">
        <f>IF(AZ17=3,G17,0)</f>
        <v>0</v>
      </c>
      <c r="BD17" s="141">
        <f>IF(AZ17=4,G17,0)</f>
        <v>0</v>
      </c>
      <c r="BE17" s="141">
        <f>IF(AZ17=5,G17,0)</f>
        <v>0</v>
      </c>
      <c r="CA17" s="172">
        <v>1</v>
      </c>
      <c r="CB17" s="172">
        <v>1</v>
      </c>
      <c r="CZ17" s="141">
        <v>0.01838</v>
      </c>
    </row>
    <row r="18" spans="1:15" ht="12.75">
      <c r="A18" s="173"/>
      <c r="B18" s="175"/>
      <c r="C18" s="235" t="s">
        <v>95</v>
      </c>
      <c r="D18" s="236"/>
      <c r="E18" s="176">
        <v>945</v>
      </c>
      <c r="F18" s="177"/>
      <c r="G18" s="178"/>
      <c r="M18" s="174" t="s">
        <v>95</v>
      </c>
      <c r="O18" s="165"/>
    </row>
    <row r="19" spans="1:104" ht="22.5">
      <c r="A19" s="166">
        <v>6</v>
      </c>
      <c r="B19" s="167" t="s">
        <v>96</v>
      </c>
      <c r="C19" s="168" t="s">
        <v>239</v>
      </c>
      <c r="D19" s="169" t="s">
        <v>90</v>
      </c>
      <c r="E19" s="170">
        <v>945</v>
      </c>
      <c r="F19" s="170"/>
      <c r="G19" s="171">
        <f>E19*F19</f>
        <v>0</v>
      </c>
      <c r="O19" s="165">
        <v>2</v>
      </c>
      <c r="AA19" s="141">
        <v>1</v>
      </c>
      <c r="AB19" s="141">
        <v>1</v>
      </c>
      <c r="AC19" s="141">
        <v>1</v>
      </c>
      <c r="AZ19" s="141">
        <v>1</v>
      </c>
      <c r="BA19" s="141">
        <f>IF(AZ19=1,G19,0)</f>
        <v>0</v>
      </c>
      <c r="BB19" s="141">
        <f>IF(AZ19=2,G19,0)</f>
        <v>0</v>
      </c>
      <c r="BC19" s="141">
        <f>IF(AZ19=3,G19,0)</f>
        <v>0</v>
      </c>
      <c r="BD19" s="141">
        <f>IF(AZ19=4,G19,0)</f>
        <v>0</v>
      </c>
      <c r="BE19" s="141">
        <f>IF(AZ19=5,G19,0)</f>
        <v>0</v>
      </c>
      <c r="CA19" s="172">
        <v>1</v>
      </c>
      <c r="CB19" s="172">
        <v>1</v>
      </c>
      <c r="CZ19" s="141">
        <v>0</v>
      </c>
    </row>
    <row r="20" spans="1:15" ht="12.75">
      <c r="A20" s="173"/>
      <c r="B20" s="175"/>
      <c r="C20" s="235" t="s">
        <v>241</v>
      </c>
      <c r="D20" s="236"/>
      <c r="E20" s="176">
        <v>945</v>
      </c>
      <c r="F20" s="177"/>
      <c r="G20" s="178"/>
      <c r="M20" s="174" t="s">
        <v>97</v>
      </c>
      <c r="O20" s="165"/>
    </row>
    <row r="21" spans="1:104" ht="12.75">
      <c r="A21" s="166">
        <v>7</v>
      </c>
      <c r="B21" s="167" t="s">
        <v>98</v>
      </c>
      <c r="C21" s="168" t="s">
        <v>99</v>
      </c>
      <c r="D21" s="169" t="s">
        <v>90</v>
      </c>
      <c r="E21" s="170">
        <v>945</v>
      </c>
      <c r="F21" s="170"/>
      <c r="G21" s="171">
        <f>E21*F21</f>
        <v>0</v>
      </c>
      <c r="O21" s="165">
        <v>2</v>
      </c>
      <c r="AA21" s="141">
        <v>1</v>
      </c>
      <c r="AB21" s="141">
        <v>1</v>
      </c>
      <c r="AC21" s="141">
        <v>1</v>
      </c>
      <c r="AZ21" s="141">
        <v>1</v>
      </c>
      <c r="BA21" s="141">
        <f>IF(AZ21=1,G21,0)</f>
        <v>0</v>
      </c>
      <c r="BB21" s="141">
        <f>IF(AZ21=2,G21,0)</f>
        <v>0</v>
      </c>
      <c r="BC21" s="141">
        <f>IF(AZ21=3,G21,0)</f>
        <v>0</v>
      </c>
      <c r="BD21" s="141">
        <f>IF(AZ21=4,G21,0)</f>
        <v>0</v>
      </c>
      <c r="BE21" s="141">
        <f>IF(AZ21=5,G21,0)</f>
        <v>0</v>
      </c>
      <c r="CA21" s="172">
        <v>1</v>
      </c>
      <c r="CB21" s="172">
        <v>1</v>
      </c>
      <c r="CZ21" s="141">
        <v>0</v>
      </c>
    </row>
    <row r="22" spans="1:57" ht="12.75">
      <c r="A22" s="179"/>
      <c r="B22" s="180" t="s">
        <v>74</v>
      </c>
      <c r="C22" s="181" t="str">
        <f>CONCATENATE(B16," ",C16)</f>
        <v>94 Lešení </v>
      </c>
      <c r="D22" s="182"/>
      <c r="E22" s="183"/>
      <c r="F22" s="184"/>
      <c r="G22" s="185">
        <f>SUM(G16:G21)</f>
        <v>0</v>
      </c>
      <c r="O22" s="165">
        <v>4</v>
      </c>
      <c r="BA22" s="186">
        <f>SUM(BA16:BA21)</f>
        <v>0</v>
      </c>
      <c r="BB22" s="186">
        <f>SUM(BB16:BB21)</f>
        <v>0</v>
      </c>
      <c r="BC22" s="186">
        <f>SUM(BC16:BC21)</f>
        <v>0</v>
      </c>
      <c r="BD22" s="186">
        <f>SUM(BD16:BD21)</f>
        <v>0</v>
      </c>
      <c r="BE22" s="186">
        <f>SUM(BE16:BE21)</f>
        <v>0</v>
      </c>
    </row>
    <row r="23" spans="1:15" ht="12.75">
      <c r="A23" s="158" t="s">
        <v>72</v>
      </c>
      <c r="B23" s="159" t="s">
        <v>100</v>
      </c>
      <c r="C23" s="160" t="s">
        <v>101</v>
      </c>
      <c r="D23" s="161"/>
      <c r="E23" s="162"/>
      <c r="F23" s="162"/>
      <c r="G23" s="163"/>
      <c r="H23" s="164"/>
      <c r="I23" s="164"/>
      <c r="O23" s="165">
        <v>1</v>
      </c>
    </row>
    <row r="24" spans="1:104" ht="12.75">
      <c r="A24" s="166">
        <v>8</v>
      </c>
      <c r="B24" s="167" t="s">
        <v>102</v>
      </c>
      <c r="C24" s="168" t="s">
        <v>103</v>
      </c>
      <c r="D24" s="169" t="s">
        <v>90</v>
      </c>
      <c r="E24" s="170">
        <v>360</v>
      </c>
      <c r="F24" s="170"/>
      <c r="G24" s="171">
        <f>E24*F24</f>
        <v>0</v>
      </c>
      <c r="O24" s="165">
        <v>2</v>
      </c>
      <c r="AA24" s="141">
        <v>1</v>
      </c>
      <c r="AB24" s="141">
        <v>1</v>
      </c>
      <c r="AC24" s="141">
        <v>1</v>
      </c>
      <c r="AZ24" s="141">
        <v>1</v>
      </c>
      <c r="BA24" s="141">
        <f>IF(AZ24=1,G24,0)</f>
        <v>0</v>
      </c>
      <c r="BB24" s="141">
        <f>IF(AZ24=2,G24,0)</f>
        <v>0</v>
      </c>
      <c r="BC24" s="141">
        <f>IF(AZ24=3,G24,0)</f>
        <v>0</v>
      </c>
      <c r="BD24" s="141">
        <f>IF(AZ24=4,G24,0)</f>
        <v>0</v>
      </c>
      <c r="BE24" s="141">
        <f>IF(AZ24=5,G24,0)</f>
        <v>0</v>
      </c>
      <c r="CA24" s="172">
        <v>1</v>
      </c>
      <c r="CB24" s="172">
        <v>1</v>
      </c>
      <c r="CZ24" s="141">
        <v>0.00205</v>
      </c>
    </row>
    <row r="25" spans="1:15" ht="12.75">
      <c r="A25" s="173"/>
      <c r="B25" s="175"/>
      <c r="C25" s="235" t="s">
        <v>104</v>
      </c>
      <c r="D25" s="236"/>
      <c r="E25" s="176">
        <v>360</v>
      </c>
      <c r="F25" s="177"/>
      <c r="G25" s="178"/>
      <c r="M25" s="174" t="s">
        <v>104</v>
      </c>
      <c r="O25" s="165"/>
    </row>
    <row r="26" spans="1:104" ht="12.75">
      <c r="A26" s="166">
        <v>9</v>
      </c>
      <c r="B26" s="167" t="s">
        <v>105</v>
      </c>
      <c r="C26" s="168" t="s">
        <v>5</v>
      </c>
      <c r="D26" s="169"/>
      <c r="E26" s="170">
        <v>0</v>
      </c>
      <c r="F26" s="170"/>
      <c r="G26" s="171">
        <f>E26*F26</f>
        <v>0</v>
      </c>
      <c r="O26" s="165">
        <v>2</v>
      </c>
      <c r="AA26" s="141">
        <v>12</v>
      </c>
      <c r="AB26" s="141">
        <v>0</v>
      </c>
      <c r="AC26" s="141">
        <v>8</v>
      </c>
      <c r="AZ26" s="141">
        <v>1</v>
      </c>
      <c r="BA26" s="141">
        <f>IF(AZ26=1,G26,0)</f>
        <v>0</v>
      </c>
      <c r="BB26" s="141">
        <f>IF(AZ26=2,G26,0)</f>
        <v>0</v>
      </c>
      <c r="BC26" s="141">
        <f>IF(AZ26=3,G26,0)</f>
        <v>0</v>
      </c>
      <c r="BD26" s="141">
        <f>IF(AZ26=4,G26,0)</f>
        <v>0</v>
      </c>
      <c r="BE26" s="141">
        <f>IF(AZ26=5,G26,0)</f>
        <v>0</v>
      </c>
      <c r="CA26" s="172">
        <v>12</v>
      </c>
      <c r="CB26" s="172">
        <v>0</v>
      </c>
      <c r="CZ26" s="141">
        <v>0</v>
      </c>
    </row>
    <row r="27" spans="1:104" ht="12.75">
      <c r="A27" s="166">
        <v>10</v>
      </c>
      <c r="B27" s="167" t="s">
        <v>106</v>
      </c>
      <c r="C27" s="168" t="s">
        <v>5</v>
      </c>
      <c r="D27" s="169"/>
      <c r="E27" s="170">
        <v>0</v>
      </c>
      <c r="F27" s="170"/>
      <c r="G27" s="171">
        <f>E27*F27</f>
        <v>0</v>
      </c>
      <c r="O27" s="165">
        <v>2</v>
      </c>
      <c r="AA27" s="141">
        <v>12</v>
      </c>
      <c r="AB27" s="141">
        <v>0</v>
      </c>
      <c r="AC27" s="141">
        <v>9</v>
      </c>
      <c r="AZ27" s="141">
        <v>1</v>
      </c>
      <c r="BA27" s="141">
        <f>IF(AZ27=1,G27,0)</f>
        <v>0</v>
      </c>
      <c r="BB27" s="141">
        <f>IF(AZ27=2,G27,0)</f>
        <v>0</v>
      </c>
      <c r="BC27" s="141">
        <f>IF(AZ27=3,G27,0)</f>
        <v>0</v>
      </c>
      <c r="BD27" s="141">
        <f>IF(AZ27=4,G27,0)</f>
        <v>0</v>
      </c>
      <c r="BE27" s="141">
        <f>IF(AZ27=5,G27,0)</f>
        <v>0</v>
      </c>
      <c r="CA27" s="172">
        <v>12</v>
      </c>
      <c r="CB27" s="172">
        <v>0</v>
      </c>
      <c r="CZ27" s="141">
        <v>0</v>
      </c>
    </row>
    <row r="28" spans="1:104" ht="12.75">
      <c r="A28" s="166">
        <v>11</v>
      </c>
      <c r="B28" s="167" t="s">
        <v>107</v>
      </c>
      <c r="C28" s="168" t="s">
        <v>5</v>
      </c>
      <c r="D28" s="169"/>
      <c r="E28" s="170">
        <v>0</v>
      </c>
      <c r="F28" s="170"/>
      <c r="G28" s="171">
        <f>E28*F28</f>
        <v>0</v>
      </c>
      <c r="O28" s="165">
        <v>2</v>
      </c>
      <c r="AA28" s="141">
        <v>12</v>
      </c>
      <c r="AB28" s="141">
        <v>0</v>
      </c>
      <c r="AC28" s="141">
        <v>10</v>
      </c>
      <c r="AZ28" s="141">
        <v>1</v>
      </c>
      <c r="BA28" s="141">
        <f>IF(AZ28=1,G28,0)</f>
        <v>0</v>
      </c>
      <c r="BB28" s="141">
        <f>IF(AZ28=2,G28,0)</f>
        <v>0</v>
      </c>
      <c r="BC28" s="141">
        <f>IF(AZ28=3,G28,0)</f>
        <v>0</v>
      </c>
      <c r="BD28" s="141">
        <f>IF(AZ28=4,G28,0)</f>
        <v>0</v>
      </c>
      <c r="BE28" s="141">
        <f>IF(AZ28=5,G28,0)</f>
        <v>0</v>
      </c>
      <c r="CA28" s="172">
        <v>12</v>
      </c>
      <c r="CB28" s="172">
        <v>0</v>
      </c>
      <c r="CZ28" s="141">
        <v>0</v>
      </c>
    </row>
    <row r="29" spans="1:57" ht="12.75">
      <c r="A29" s="179"/>
      <c r="B29" s="180" t="s">
        <v>74</v>
      </c>
      <c r="C29" s="181" t="str">
        <f>CONCATENATE(B23," ",C23)</f>
        <v>95 Dokončovací konstrukce na pozemních stavbách</v>
      </c>
      <c r="D29" s="182"/>
      <c r="E29" s="183"/>
      <c r="F29" s="184"/>
      <c r="G29" s="185">
        <f>SUM(G23:G28)</f>
        <v>0</v>
      </c>
      <c r="O29" s="165">
        <v>4</v>
      </c>
      <c r="BA29" s="186">
        <f>SUM(BA23:BA28)</f>
        <v>0</v>
      </c>
      <c r="BB29" s="186">
        <f>SUM(BB23:BB28)</f>
        <v>0</v>
      </c>
      <c r="BC29" s="186">
        <f>SUM(BC23:BC28)</f>
        <v>0</v>
      </c>
      <c r="BD29" s="186">
        <f>SUM(BD23:BD28)</f>
        <v>0</v>
      </c>
      <c r="BE29" s="186">
        <f>SUM(BE23:BE28)</f>
        <v>0</v>
      </c>
    </row>
    <row r="30" spans="1:15" ht="12.75">
      <c r="A30" s="158" t="s">
        <v>72</v>
      </c>
      <c r="B30" s="159" t="s">
        <v>108</v>
      </c>
      <c r="C30" s="160" t="s">
        <v>109</v>
      </c>
      <c r="D30" s="161"/>
      <c r="E30" s="162"/>
      <c r="F30" s="162"/>
      <c r="G30" s="163"/>
      <c r="H30" s="164"/>
      <c r="I30" s="164"/>
      <c r="O30" s="165">
        <v>1</v>
      </c>
    </row>
    <row r="31" spans="1:104" ht="12.75">
      <c r="A31" s="166">
        <v>12</v>
      </c>
      <c r="B31" s="167" t="s">
        <v>110</v>
      </c>
      <c r="C31" s="168" t="s">
        <v>111</v>
      </c>
      <c r="D31" s="169" t="s">
        <v>87</v>
      </c>
      <c r="E31" s="170">
        <v>121.8</v>
      </c>
      <c r="F31" s="170"/>
      <c r="G31" s="171">
        <f>E31*F31</f>
        <v>0</v>
      </c>
      <c r="O31" s="165">
        <v>2</v>
      </c>
      <c r="AA31" s="141">
        <v>1</v>
      </c>
      <c r="AB31" s="141">
        <v>7</v>
      </c>
      <c r="AC31" s="141">
        <v>7</v>
      </c>
      <c r="AZ31" s="141">
        <v>1</v>
      </c>
      <c r="BA31" s="141">
        <f>IF(AZ31=1,G31,0)</f>
        <v>0</v>
      </c>
      <c r="BB31" s="141">
        <f>IF(AZ31=2,G31,0)</f>
        <v>0</v>
      </c>
      <c r="BC31" s="141">
        <f>IF(AZ31=3,G31,0)</f>
        <v>0</v>
      </c>
      <c r="BD31" s="141">
        <f>IF(AZ31=4,G31,0)</f>
        <v>0</v>
      </c>
      <c r="BE31" s="141">
        <f>IF(AZ31=5,G31,0)</f>
        <v>0</v>
      </c>
      <c r="CA31" s="172">
        <v>1</v>
      </c>
      <c r="CB31" s="172">
        <v>7</v>
      </c>
      <c r="CZ31" s="141">
        <v>0</v>
      </c>
    </row>
    <row r="32" spans="1:15" ht="12.75">
      <c r="A32" s="173"/>
      <c r="B32" s="175"/>
      <c r="C32" s="235" t="s">
        <v>112</v>
      </c>
      <c r="D32" s="236"/>
      <c r="E32" s="176">
        <v>121.8</v>
      </c>
      <c r="F32" s="177"/>
      <c r="G32" s="178"/>
      <c r="M32" s="174" t="s">
        <v>112</v>
      </c>
      <c r="O32" s="165"/>
    </row>
    <row r="33" spans="1:104" ht="12.75">
      <c r="A33" s="166">
        <v>13</v>
      </c>
      <c r="B33" s="167" t="s">
        <v>113</v>
      </c>
      <c r="C33" s="168" t="s">
        <v>114</v>
      </c>
      <c r="D33" s="169" t="s">
        <v>90</v>
      </c>
      <c r="E33" s="170">
        <v>35.7</v>
      </c>
      <c r="F33" s="170"/>
      <c r="G33" s="171">
        <f>E33*F33</f>
        <v>0</v>
      </c>
      <c r="O33" s="165">
        <v>2</v>
      </c>
      <c r="AA33" s="141">
        <v>1</v>
      </c>
      <c r="AB33" s="141">
        <v>1</v>
      </c>
      <c r="AC33" s="141">
        <v>1</v>
      </c>
      <c r="AZ33" s="141">
        <v>1</v>
      </c>
      <c r="BA33" s="141">
        <f>IF(AZ33=1,G33,0)</f>
        <v>0</v>
      </c>
      <c r="BB33" s="141">
        <f>IF(AZ33=2,G33,0)</f>
        <v>0</v>
      </c>
      <c r="BC33" s="141">
        <f>IF(AZ33=3,G33,0)</f>
        <v>0</v>
      </c>
      <c r="BD33" s="141">
        <f>IF(AZ33=4,G33,0)</f>
        <v>0</v>
      </c>
      <c r="BE33" s="141">
        <f>IF(AZ33=5,G33,0)</f>
        <v>0</v>
      </c>
      <c r="CA33" s="172">
        <v>1</v>
      </c>
      <c r="CB33" s="172">
        <v>1</v>
      </c>
      <c r="CZ33" s="141">
        <v>0.00034</v>
      </c>
    </row>
    <row r="34" spans="1:15" ht="12.75">
      <c r="A34" s="173"/>
      <c r="B34" s="175"/>
      <c r="C34" s="235" t="s">
        <v>115</v>
      </c>
      <c r="D34" s="236"/>
      <c r="E34" s="176">
        <v>35.7</v>
      </c>
      <c r="F34" s="177"/>
      <c r="G34" s="178"/>
      <c r="M34" s="174" t="s">
        <v>115</v>
      </c>
      <c r="O34" s="165"/>
    </row>
    <row r="35" spans="1:104" ht="12.75">
      <c r="A35" s="166">
        <v>14</v>
      </c>
      <c r="B35" s="167" t="s">
        <v>116</v>
      </c>
      <c r="C35" s="168" t="s">
        <v>117</v>
      </c>
      <c r="D35" s="169" t="s">
        <v>80</v>
      </c>
      <c r="E35" s="170">
        <v>194</v>
      </c>
      <c r="F35" s="170"/>
      <c r="G35" s="171">
        <f>E35*F35</f>
        <v>0</v>
      </c>
      <c r="O35" s="165">
        <v>2</v>
      </c>
      <c r="AA35" s="141">
        <v>1</v>
      </c>
      <c r="AB35" s="141">
        <v>1</v>
      </c>
      <c r="AC35" s="141">
        <v>1</v>
      </c>
      <c r="AZ35" s="141">
        <v>1</v>
      </c>
      <c r="BA35" s="141">
        <f>IF(AZ35=1,G35,0)</f>
        <v>0</v>
      </c>
      <c r="BB35" s="141">
        <f>IF(AZ35=2,G35,0)</f>
        <v>0</v>
      </c>
      <c r="BC35" s="141">
        <f>IF(AZ35=3,G35,0)</f>
        <v>0</v>
      </c>
      <c r="BD35" s="141">
        <f>IF(AZ35=4,G35,0)</f>
        <v>0</v>
      </c>
      <c r="BE35" s="141">
        <f>IF(AZ35=5,G35,0)</f>
        <v>0</v>
      </c>
      <c r="CA35" s="172">
        <v>1</v>
      </c>
      <c r="CB35" s="172">
        <v>1</v>
      </c>
      <c r="CZ35" s="141">
        <v>0</v>
      </c>
    </row>
    <row r="36" spans="1:15" ht="12.75">
      <c r="A36" s="173"/>
      <c r="B36" s="175"/>
      <c r="C36" s="235" t="s">
        <v>118</v>
      </c>
      <c r="D36" s="236"/>
      <c r="E36" s="176">
        <v>194</v>
      </c>
      <c r="F36" s="177"/>
      <c r="G36" s="178"/>
      <c r="M36" s="174" t="s">
        <v>118</v>
      </c>
      <c r="O36" s="165"/>
    </row>
    <row r="37" spans="1:104" ht="12.75">
      <c r="A37" s="166">
        <v>15</v>
      </c>
      <c r="B37" s="167" t="s">
        <v>119</v>
      </c>
      <c r="C37" s="168" t="s">
        <v>120</v>
      </c>
      <c r="D37" s="169" t="s">
        <v>90</v>
      </c>
      <c r="E37" s="170">
        <v>290</v>
      </c>
      <c r="F37" s="170"/>
      <c r="G37" s="171">
        <f>E37*F37</f>
        <v>0</v>
      </c>
      <c r="O37" s="165">
        <v>2</v>
      </c>
      <c r="AA37" s="141">
        <v>1</v>
      </c>
      <c r="AB37" s="141">
        <v>1</v>
      </c>
      <c r="AC37" s="141">
        <v>1</v>
      </c>
      <c r="AZ37" s="141">
        <v>1</v>
      </c>
      <c r="BA37" s="141">
        <f>IF(AZ37=1,G37,0)</f>
        <v>0</v>
      </c>
      <c r="BB37" s="141">
        <f>IF(AZ37=2,G37,0)</f>
        <v>0</v>
      </c>
      <c r="BC37" s="141">
        <f>IF(AZ37=3,G37,0)</f>
        <v>0</v>
      </c>
      <c r="BD37" s="141">
        <f>IF(AZ37=4,G37,0)</f>
        <v>0</v>
      </c>
      <c r="BE37" s="141">
        <f>IF(AZ37=5,G37,0)</f>
        <v>0</v>
      </c>
      <c r="CA37" s="172">
        <v>1</v>
      </c>
      <c r="CB37" s="172">
        <v>1</v>
      </c>
      <c r="CZ37" s="141">
        <v>0.00137</v>
      </c>
    </row>
    <row r="38" spans="1:15" ht="12.75">
      <c r="A38" s="173"/>
      <c r="B38" s="175"/>
      <c r="C38" s="235" t="s">
        <v>121</v>
      </c>
      <c r="D38" s="236"/>
      <c r="E38" s="176">
        <v>290</v>
      </c>
      <c r="F38" s="177"/>
      <c r="G38" s="178"/>
      <c r="M38" s="174" t="s">
        <v>121</v>
      </c>
      <c r="O38" s="165"/>
    </row>
    <row r="39" spans="1:104" ht="12.75">
      <c r="A39" s="166">
        <v>16</v>
      </c>
      <c r="B39" s="167" t="s">
        <v>122</v>
      </c>
      <c r="C39" s="168" t="s">
        <v>123</v>
      </c>
      <c r="D39" s="169" t="s">
        <v>87</v>
      </c>
      <c r="E39" s="170">
        <v>121.8</v>
      </c>
      <c r="F39" s="170"/>
      <c r="G39" s="171">
        <f>E39*F39</f>
        <v>0</v>
      </c>
      <c r="O39" s="165">
        <v>2</v>
      </c>
      <c r="AA39" s="141">
        <v>1</v>
      </c>
      <c r="AB39" s="141">
        <v>1</v>
      </c>
      <c r="AC39" s="141">
        <v>1</v>
      </c>
      <c r="AZ39" s="141">
        <v>1</v>
      </c>
      <c r="BA39" s="141">
        <f>IF(AZ39=1,G39,0)</f>
        <v>0</v>
      </c>
      <c r="BB39" s="141">
        <f>IF(AZ39=2,G39,0)</f>
        <v>0</v>
      </c>
      <c r="BC39" s="141">
        <f>IF(AZ39=3,G39,0)</f>
        <v>0</v>
      </c>
      <c r="BD39" s="141">
        <f>IF(AZ39=4,G39,0)</f>
        <v>0</v>
      </c>
      <c r="BE39" s="141">
        <f>IF(AZ39=5,G39,0)</f>
        <v>0</v>
      </c>
      <c r="CA39" s="172">
        <v>1</v>
      </c>
      <c r="CB39" s="172">
        <v>1</v>
      </c>
      <c r="CZ39" s="141">
        <v>0</v>
      </c>
    </row>
    <row r="40" spans="1:15" ht="12.75">
      <c r="A40" s="173"/>
      <c r="B40" s="175"/>
      <c r="C40" s="235" t="s">
        <v>124</v>
      </c>
      <c r="D40" s="236"/>
      <c r="E40" s="176">
        <v>121.8</v>
      </c>
      <c r="F40" s="177"/>
      <c r="G40" s="178"/>
      <c r="M40" s="174" t="s">
        <v>124</v>
      </c>
      <c r="O40" s="165"/>
    </row>
    <row r="41" spans="1:104" ht="22.5">
      <c r="A41" s="166">
        <v>17</v>
      </c>
      <c r="B41" s="167" t="s">
        <v>125</v>
      </c>
      <c r="C41" s="168" t="s">
        <v>126</v>
      </c>
      <c r="D41" s="169" t="s">
        <v>127</v>
      </c>
      <c r="E41" s="170">
        <v>54.86506</v>
      </c>
      <c r="F41" s="170"/>
      <c r="G41" s="171">
        <f aca="true" t="shared" si="0" ref="G41:G47">E41*F41</f>
        <v>0</v>
      </c>
      <c r="O41" s="165">
        <v>2</v>
      </c>
      <c r="AA41" s="141">
        <v>8</v>
      </c>
      <c r="AB41" s="141">
        <v>1</v>
      </c>
      <c r="AC41" s="141">
        <v>3</v>
      </c>
      <c r="AZ41" s="141">
        <v>1</v>
      </c>
      <c r="BA41" s="141">
        <f aca="true" t="shared" si="1" ref="BA41:BA47">IF(AZ41=1,G41,0)</f>
        <v>0</v>
      </c>
      <c r="BB41" s="141">
        <f aca="true" t="shared" si="2" ref="BB41:BB47">IF(AZ41=2,G41,0)</f>
        <v>0</v>
      </c>
      <c r="BC41" s="141">
        <f aca="true" t="shared" si="3" ref="BC41:BC47">IF(AZ41=3,G41,0)</f>
        <v>0</v>
      </c>
      <c r="BD41" s="141">
        <f aca="true" t="shared" si="4" ref="BD41:BD47">IF(AZ41=4,G41,0)</f>
        <v>0</v>
      </c>
      <c r="BE41" s="141">
        <f aca="true" t="shared" si="5" ref="BE41:BE47">IF(AZ41=5,G41,0)</f>
        <v>0</v>
      </c>
      <c r="CA41" s="172">
        <v>8</v>
      </c>
      <c r="CB41" s="172">
        <v>1</v>
      </c>
      <c r="CZ41" s="141">
        <v>0</v>
      </c>
    </row>
    <row r="42" spans="1:104" ht="12.75">
      <c r="A42" s="166">
        <v>18</v>
      </c>
      <c r="B42" s="167" t="s">
        <v>128</v>
      </c>
      <c r="C42" s="168" t="s">
        <v>129</v>
      </c>
      <c r="D42" s="169" t="s">
        <v>127</v>
      </c>
      <c r="E42" s="170">
        <v>27.43253</v>
      </c>
      <c r="F42" s="170"/>
      <c r="G42" s="171">
        <f t="shared" si="0"/>
        <v>0</v>
      </c>
      <c r="O42" s="165">
        <v>2</v>
      </c>
      <c r="AA42" s="141">
        <v>8</v>
      </c>
      <c r="AB42" s="141">
        <v>1</v>
      </c>
      <c r="AC42" s="141">
        <v>3</v>
      </c>
      <c r="AZ42" s="141">
        <v>1</v>
      </c>
      <c r="BA42" s="141">
        <f t="shared" si="1"/>
        <v>0</v>
      </c>
      <c r="BB42" s="141">
        <f t="shared" si="2"/>
        <v>0</v>
      </c>
      <c r="BC42" s="141">
        <f t="shared" si="3"/>
        <v>0</v>
      </c>
      <c r="BD42" s="141">
        <f t="shared" si="4"/>
        <v>0</v>
      </c>
      <c r="BE42" s="141">
        <f t="shared" si="5"/>
        <v>0</v>
      </c>
      <c r="CA42" s="172">
        <v>8</v>
      </c>
      <c r="CB42" s="172">
        <v>1</v>
      </c>
      <c r="CZ42" s="141">
        <v>0</v>
      </c>
    </row>
    <row r="43" spans="1:104" ht="12.75">
      <c r="A43" s="166">
        <v>19</v>
      </c>
      <c r="B43" s="167" t="s">
        <v>130</v>
      </c>
      <c r="C43" s="168" t="s">
        <v>131</v>
      </c>
      <c r="D43" s="169" t="s">
        <v>127</v>
      </c>
      <c r="E43" s="170">
        <v>384.05542</v>
      </c>
      <c r="F43" s="170"/>
      <c r="G43" s="171">
        <f t="shared" si="0"/>
        <v>0</v>
      </c>
      <c r="O43" s="165">
        <v>2</v>
      </c>
      <c r="AA43" s="141">
        <v>8</v>
      </c>
      <c r="AB43" s="141">
        <v>1</v>
      </c>
      <c r="AC43" s="141">
        <v>3</v>
      </c>
      <c r="AZ43" s="141">
        <v>1</v>
      </c>
      <c r="BA43" s="141">
        <f t="shared" si="1"/>
        <v>0</v>
      </c>
      <c r="BB43" s="141">
        <f t="shared" si="2"/>
        <v>0</v>
      </c>
      <c r="BC43" s="141">
        <f t="shared" si="3"/>
        <v>0</v>
      </c>
      <c r="BD43" s="141">
        <f t="shared" si="4"/>
        <v>0</v>
      </c>
      <c r="BE43" s="141">
        <f t="shared" si="5"/>
        <v>0</v>
      </c>
      <c r="CA43" s="172">
        <v>8</v>
      </c>
      <c r="CB43" s="172">
        <v>1</v>
      </c>
      <c r="CZ43" s="141">
        <v>0</v>
      </c>
    </row>
    <row r="44" spans="1:104" ht="12.75">
      <c r="A44" s="166">
        <v>20</v>
      </c>
      <c r="B44" s="167" t="s">
        <v>132</v>
      </c>
      <c r="C44" s="168" t="s">
        <v>133</v>
      </c>
      <c r="D44" s="169" t="s">
        <v>127</v>
      </c>
      <c r="E44" s="170">
        <v>27.43253</v>
      </c>
      <c r="F44" s="170"/>
      <c r="G44" s="171">
        <f t="shared" si="0"/>
        <v>0</v>
      </c>
      <c r="O44" s="165">
        <v>2</v>
      </c>
      <c r="AA44" s="141">
        <v>8</v>
      </c>
      <c r="AB44" s="141">
        <v>1</v>
      </c>
      <c r="AC44" s="141">
        <v>3</v>
      </c>
      <c r="AZ44" s="141">
        <v>1</v>
      </c>
      <c r="BA44" s="141">
        <f t="shared" si="1"/>
        <v>0</v>
      </c>
      <c r="BB44" s="141">
        <f t="shared" si="2"/>
        <v>0</v>
      </c>
      <c r="BC44" s="141">
        <f t="shared" si="3"/>
        <v>0</v>
      </c>
      <c r="BD44" s="141">
        <f t="shared" si="4"/>
        <v>0</v>
      </c>
      <c r="BE44" s="141">
        <f t="shared" si="5"/>
        <v>0</v>
      </c>
      <c r="CA44" s="172">
        <v>8</v>
      </c>
      <c r="CB44" s="172">
        <v>1</v>
      </c>
      <c r="CZ44" s="141">
        <v>0</v>
      </c>
    </row>
    <row r="45" spans="1:104" ht="22.5">
      <c r="A45" s="166">
        <v>21</v>
      </c>
      <c r="B45" s="167" t="s">
        <v>134</v>
      </c>
      <c r="C45" s="168" t="s">
        <v>135</v>
      </c>
      <c r="D45" s="169" t="s">
        <v>127</v>
      </c>
      <c r="E45" s="170">
        <v>109.73012</v>
      </c>
      <c r="F45" s="170"/>
      <c r="G45" s="171">
        <f t="shared" si="0"/>
        <v>0</v>
      </c>
      <c r="O45" s="165">
        <v>2</v>
      </c>
      <c r="AA45" s="141">
        <v>8</v>
      </c>
      <c r="AB45" s="141">
        <v>1</v>
      </c>
      <c r="AC45" s="141">
        <v>3</v>
      </c>
      <c r="AZ45" s="141">
        <v>1</v>
      </c>
      <c r="BA45" s="141">
        <f t="shared" si="1"/>
        <v>0</v>
      </c>
      <c r="BB45" s="141">
        <f t="shared" si="2"/>
        <v>0</v>
      </c>
      <c r="BC45" s="141">
        <f t="shared" si="3"/>
        <v>0</v>
      </c>
      <c r="BD45" s="141">
        <f t="shared" si="4"/>
        <v>0</v>
      </c>
      <c r="BE45" s="141">
        <f t="shared" si="5"/>
        <v>0</v>
      </c>
      <c r="CA45" s="172">
        <v>8</v>
      </c>
      <c r="CB45" s="172">
        <v>1</v>
      </c>
      <c r="CZ45" s="141">
        <v>0</v>
      </c>
    </row>
    <row r="46" spans="1:104" ht="12.75">
      <c r="A46" s="166">
        <v>22</v>
      </c>
      <c r="B46" s="167" t="s">
        <v>136</v>
      </c>
      <c r="C46" s="168" t="s">
        <v>137</v>
      </c>
      <c r="D46" s="169" t="s">
        <v>127</v>
      </c>
      <c r="E46" s="170">
        <v>27.43253</v>
      </c>
      <c r="F46" s="170"/>
      <c r="G46" s="171">
        <f t="shared" si="0"/>
        <v>0</v>
      </c>
      <c r="O46" s="165">
        <v>2</v>
      </c>
      <c r="AA46" s="141">
        <v>8</v>
      </c>
      <c r="AB46" s="141">
        <v>1</v>
      </c>
      <c r="AC46" s="141">
        <v>3</v>
      </c>
      <c r="AZ46" s="141">
        <v>1</v>
      </c>
      <c r="BA46" s="141">
        <f t="shared" si="1"/>
        <v>0</v>
      </c>
      <c r="BB46" s="141">
        <f t="shared" si="2"/>
        <v>0</v>
      </c>
      <c r="BC46" s="141">
        <f t="shared" si="3"/>
        <v>0</v>
      </c>
      <c r="BD46" s="141">
        <f t="shared" si="4"/>
        <v>0</v>
      </c>
      <c r="BE46" s="141">
        <f t="shared" si="5"/>
        <v>0</v>
      </c>
      <c r="CA46" s="172">
        <v>8</v>
      </c>
      <c r="CB46" s="172">
        <v>1</v>
      </c>
      <c r="CZ46" s="141">
        <v>0</v>
      </c>
    </row>
    <row r="47" spans="1:104" ht="22.5">
      <c r="A47" s="166">
        <v>23</v>
      </c>
      <c r="B47" s="167" t="s">
        <v>138</v>
      </c>
      <c r="C47" s="168" t="s">
        <v>139</v>
      </c>
      <c r="D47" s="169" t="s">
        <v>127</v>
      </c>
      <c r="E47" s="170">
        <v>27.43253</v>
      </c>
      <c r="F47" s="170"/>
      <c r="G47" s="171">
        <f t="shared" si="0"/>
        <v>0</v>
      </c>
      <c r="O47" s="165">
        <v>2</v>
      </c>
      <c r="AA47" s="141">
        <v>8</v>
      </c>
      <c r="AB47" s="141">
        <v>1</v>
      </c>
      <c r="AC47" s="141">
        <v>3</v>
      </c>
      <c r="AZ47" s="141">
        <v>1</v>
      </c>
      <c r="BA47" s="141">
        <f t="shared" si="1"/>
        <v>0</v>
      </c>
      <c r="BB47" s="141">
        <f t="shared" si="2"/>
        <v>0</v>
      </c>
      <c r="BC47" s="141">
        <f t="shared" si="3"/>
        <v>0</v>
      </c>
      <c r="BD47" s="141">
        <f t="shared" si="4"/>
        <v>0</v>
      </c>
      <c r="BE47" s="141">
        <f t="shared" si="5"/>
        <v>0</v>
      </c>
      <c r="CA47" s="172">
        <v>8</v>
      </c>
      <c r="CB47" s="172">
        <v>1</v>
      </c>
      <c r="CZ47" s="141">
        <v>0</v>
      </c>
    </row>
    <row r="48" spans="1:57" ht="12.75">
      <c r="A48" s="179"/>
      <c r="B48" s="180" t="s">
        <v>74</v>
      </c>
      <c r="C48" s="181" t="str">
        <f>CONCATENATE(B30," ",C30)</f>
        <v>96 Bourání konstrukcí</v>
      </c>
      <c r="D48" s="182"/>
      <c r="E48" s="183"/>
      <c r="F48" s="184"/>
      <c r="G48" s="185">
        <f>SUM(G30:G47)</f>
        <v>0</v>
      </c>
      <c r="O48" s="165">
        <v>4</v>
      </c>
      <c r="BA48" s="186">
        <f>SUM(BA30:BA47)</f>
        <v>0</v>
      </c>
      <c r="BB48" s="186">
        <f>SUM(BB30:BB47)</f>
        <v>0</v>
      </c>
      <c r="BC48" s="186">
        <f>SUM(BC30:BC47)</f>
        <v>0</v>
      </c>
      <c r="BD48" s="186">
        <f>SUM(BD30:BD47)</f>
        <v>0</v>
      </c>
      <c r="BE48" s="186">
        <f>SUM(BE30:BE47)</f>
        <v>0</v>
      </c>
    </row>
    <row r="49" spans="1:15" ht="12.75">
      <c r="A49" s="158" t="s">
        <v>72</v>
      </c>
      <c r="B49" s="159" t="s">
        <v>140</v>
      </c>
      <c r="C49" s="160" t="s">
        <v>141</v>
      </c>
      <c r="D49" s="161"/>
      <c r="E49" s="162"/>
      <c r="F49" s="162"/>
      <c r="G49" s="163"/>
      <c r="H49" s="164"/>
      <c r="I49" s="164"/>
      <c r="O49" s="165">
        <v>1</v>
      </c>
    </row>
    <row r="50" spans="1:104" ht="22.5">
      <c r="A50" s="166">
        <v>24</v>
      </c>
      <c r="B50" s="167" t="s">
        <v>142</v>
      </c>
      <c r="C50" s="168" t="s">
        <v>143</v>
      </c>
      <c r="D50" s="169" t="s">
        <v>90</v>
      </c>
      <c r="E50" s="170">
        <v>1040</v>
      </c>
      <c r="F50" s="170"/>
      <c r="G50" s="171">
        <f>E50*F50</f>
        <v>0</v>
      </c>
      <c r="O50" s="165">
        <v>2</v>
      </c>
      <c r="AA50" s="141">
        <v>1</v>
      </c>
      <c r="AB50" s="141">
        <v>1</v>
      </c>
      <c r="AC50" s="141">
        <v>1</v>
      </c>
      <c r="AZ50" s="141">
        <v>1</v>
      </c>
      <c r="BA50" s="141">
        <f>IF(AZ50=1,G50,0)</f>
        <v>0</v>
      </c>
      <c r="BB50" s="141">
        <f>IF(AZ50=2,G50,0)</f>
        <v>0</v>
      </c>
      <c r="BC50" s="141">
        <f>IF(AZ50=3,G50,0)</f>
        <v>0</v>
      </c>
      <c r="BD50" s="141">
        <f>IF(AZ50=4,G50,0)</f>
        <v>0</v>
      </c>
      <c r="BE50" s="141">
        <f>IF(AZ50=5,G50,0)</f>
        <v>0</v>
      </c>
      <c r="CA50" s="172">
        <v>1</v>
      </c>
      <c r="CB50" s="172">
        <v>1</v>
      </c>
      <c r="CZ50" s="141">
        <v>5E-05</v>
      </c>
    </row>
    <row r="51" spans="1:15" ht="12.75">
      <c r="A51" s="173"/>
      <c r="B51" s="175"/>
      <c r="C51" s="235" t="s">
        <v>95</v>
      </c>
      <c r="D51" s="236"/>
      <c r="E51" s="176">
        <v>945</v>
      </c>
      <c r="F51" s="177"/>
      <c r="G51" s="178"/>
      <c r="M51" s="174" t="s">
        <v>95</v>
      </c>
      <c r="O51" s="165"/>
    </row>
    <row r="52" spans="1:15" ht="12.75">
      <c r="A52" s="173"/>
      <c r="B52" s="175"/>
      <c r="C52" s="235" t="s">
        <v>144</v>
      </c>
      <c r="D52" s="236"/>
      <c r="E52" s="176">
        <v>95</v>
      </c>
      <c r="F52" s="177"/>
      <c r="G52" s="178"/>
      <c r="M52" s="174" t="s">
        <v>144</v>
      </c>
      <c r="O52" s="165"/>
    </row>
    <row r="53" spans="1:104" ht="22.5">
      <c r="A53" s="166">
        <v>25</v>
      </c>
      <c r="B53" s="167" t="s">
        <v>145</v>
      </c>
      <c r="C53" s="168" t="s">
        <v>146</v>
      </c>
      <c r="D53" s="169" t="s">
        <v>90</v>
      </c>
      <c r="E53" s="170">
        <v>610</v>
      </c>
      <c r="F53" s="170"/>
      <c r="G53" s="171">
        <f>E53*F53</f>
        <v>0</v>
      </c>
      <c r="O53" s="165">
        <v>2</v>
      </c>
      <c r="AA53" s="141">
        <v>1</v>
      </c>
      <c r="AB53" s="141">
        <v>1</v>
      </c>
      <c r="AC53" s="141">
        <v>1</v>
      </c>
      <c r="AZ53" s="141">
        <v>1</v>
      </c>
      <c r="BA53" s="141">
        <f>IF(AZ53=1,G53,0)</f>
        <v>0</v>
      </c>
      <c r="BB53" s="141">
        <f>IF(AZ53=2,G53,0)</f>
        <v>0</v>
      </c>
      <c r="BC53" s="141">
        <f>IF(AZ53=3,G53,0)</f>
        <v>0</v>
      </c>
      <c r="BD53" s="141">
        <f>IF(AZ53=4,G53,0)</f>
        <v>0</v>
      </c>
      <c r="BE53" s="141">
        <f>IF(AZ53=5,G53,0)</f>
        <v>0</v>
      </c>
      <c r="CA53" s="172">
        <v>1</v>
      </c>
      <c r="CB53" s="172">
        <v>1</v>
      </c>
      <c r="CZ53" s="141">
        <v>0</v>
      </c>
    </row>
    <row r="54" spans="1:15" ht="12.75">
      <c r="A54" s="173"/>
      <c r="B54" s="175"/>
      <c r="C54" s="235" t="s">
        <v>147</v>
      </c>
      <c r="D54" s="236"/>
      <c r="E54" s="176">
        <v>610</v>
      </c>
      <c r="F54" s="177"/>
      <c r="G54" s="178"/>
      <c r="M54" s="174" t="s">
        <v>147</v>
      </c>
      <c r="O54" s="165"/>
    </row>
    <row r="55" spans="1:104" ht="12.75">
      <c r="A55" s="166">
        <v>26</v>
      </c>
      <c r="B55" s="167" t="s">
        <v>148</v>
      </c>
      <c r="C55" s="168" t="s">
        <v>149</v>
      </c>
      <c r="D55" s="169" t="s">
        <v>90</v>
      </c>
      <c r="E55" s="170">
        <v>6</v>
      </c>
      <c r="F55" s="170"/>
      <c r="G55" s="171">
        <f>E55*F55</f>
        <v>0</v>
      </c>
      <c r="O55" s="165">
        <v>2</v>
      </c>
      <c r="AA55" s="141">
        <v>1</v>
      </c>
      <c r="AB55" s="141">
        <v>1</v>
      </c>
      <c r="AC55" s="141">
        <v>1</v>
      </c>
      <c r="AZ55" s="141">
        <v>1</v>
      </c>
      <c r="BA55" s="141">
        <f>IF(AZ55=1,G55,0)</f>
        <v>0</v>
      </c>
      <c r="BB55" s="141">
        <f>IF(AZ55=2,G55,0)</f>
        <v>0</v>
      </c>
      <c r="BC55" s="141">
        <f>IF(AZ55=3,G55,0)</f>
        <v>0</v>
      </c>
      <c r="BD55" s="141">
        <f>IF(AZ55=4,G55,0)</f>
        <v>0</v>
      </c>
      <c r="BE55" s="141">
        <f>IF(AZ55=5,G55,0)</f>
        <v>0</v>
      </c>
      <c r="CA55" s="172">
        <v>1</v>
      </c>
      <c r="CB55" s="172">
        <v>1</v>
      </c>
      <c r="CZ55" s="141">
        <v>0</v>
      </c>
    </row>
    <row r="56" spans="1:104" ht="12.75">
      <c r="A56" s="166">
        <v>27</v>
      </c>
      <c r="B56" s="167" t="s">
        <v>150</v>
      </c>
      <c r="C56" s="168" t="s">
        <v>151</v>
      </c>
      <c r="D56" s="169" t="s">
        <v>152</v>
      </c>
      <c r="E56" s="170">
        <v>12</v>
      </c>
      <c r="F56" s="170"/>
      <c r="G56" s="171">
        <f>E56*F56</f>
        <v>0</v>
      </c>
      <c r="O56" s="165">
        <v>2</v>
      </c>
      <c r="AA56" s="141">
        <v>1</v>
      </c>
      <c r="AB56" s="141">
        <v>1</v>
      </c>
      <c r="AC56" s="141">
        <v>1</v>
      </c>
      <c r="AZ56" s="141">
        <v>1</v>
      </c>
      <c r="BA56" s="141">
        <f>IF(AZ56=1,G56,0)</f>
        <v>0</v>
      </c>
      <c r="BB56" s="141">
        <f>IF(AZ56=2,G56,0)</f>
        <v>0</v>
      </c>
      <c r="BC56" s="141">
        <f>IF(AZ56=3,G56,0)</f>
        <v>0</v>
      </c>
      <c r="BD56" s="141">
        <f>IF(AZ56=4,G56,0)</f>
        <v>0</v>
      </c>
      <c r="BE56" s="141">
        <f>IF(AZ56=5,G56,0)</f>
        <v>0</v>
      </c>
      <c r="CA56" s="172">
        <v>1</v>
      </c>
      <c r="CB56" s="172">
        <v>1</v>
      </c>
      <c r="CZ56" s="141">
        <v>0</v>
      </c>
    </row>
    <row r="57" spans="1:104" ht="12.75">
      <c r="A57" s="166">
        <v>28</v>
      </c>
      <c r="B57" s="167" t="s">
        <v>153</v>
      </c>
      <c r="C57" s="168" t="s">
        <v>154</v>
      </c>
      <c r="D57" s="169" t="s">
        <v>155</v>
      </c>
      <c r="E57" s="170">
        <v>980</v>
      </c>
      <c r="F57" s="170"/>
      <c r="G57" s="171">
        <f>E57*F57</f>
        <v>0</v>
      </c>
      <c r="O57" s="165">
        <v>2</v>
      </c>
      <c r="AA57" s="141">
        <v>1</v>
      </c>
      <c r="AB57" s="141">
        <v>1</v>
      </c>
      <c r="AC57" s="141">
        <v>1</v>
      </c>
      <c r="AZ57" s="141">
        <v>1</v>
      </c>
      <c r="BA57" s="141">
        <f>IF(AZ57=1,G57,0)</f>
        <v>0</v>
      </c>
      <c r="BB57" s="141">
        <f>IF(AZ57=2,G57,0)</f>
        <v>0</v>
      </c>
      <c r="BC57" s="141">
        <f>IF(AZ57=3,G57,0)</f>
        <v>0</v>
      </c>
      <c r="BD57" s="141">
        <f>IF(AZ57=4,G57,0)</f>
        <v>0</v>
      </c>
      <c r="BE57" s="141">
        <f>IF(AZ57=5,G57,0)</f>
        <v>0</v>
      </c>
      <c r="CA57" s="172">
        <v>1</v>
      </c>
      <c r="CB57" s="172">
        <v>1</v>
      </c>
      <c r="CZ57" s="141">
        <v>0</v>
      </c>
    </row>
    <row r="58" spans="1:15" ht="12.75">
      <c r="A58" s="173"/>
      <c r="B58" s="175"/>
      <c r="C58" s="235" t="s">
        <v>156</v>
      </c>
      <c r="D58" s="236"/>
      <c r="E58" s="176">
        <v>980</v>
      </c>
      <c r="F58" s="177"/>
      <c r="G58" s="178"/>
      <c r="M58" s="174" t="s">
        <v>156</v>
      </c>
      <c r="O58" s="165"/>
    </row>
    <row r="59" spans="1:104" ht="22.5">
      <c r="A59" s="166">
        <v>29</v>
      </c>
      <c r="B59" s="167" t="s">
        <v>157</v>
      </c>
      <c r="C59" s="168" t="s">
        <v>158</v>
      </c>
      <c r="D59" s="169" t="s">
        <v>159</v>
      </c>
      <c r="E59" s="170">
        <v>3</v>
      </c>
      <c r="F59" s="170"/>
      <c r="G59" s="171">
        <f>E59*F59</f>
        <v>0</v>
      </c>
      <c r="O59" s="165">
        <v>2</v>
      </c>
      <c r="AA59" s="141">
        <v>1</v>
      </c>
      <c r="AB59" s="141">
        <v>1</v>
      </c>
      <c r="AC59" s="141">
        <v>1</v>
      </c>
      <c r="AZ59" s="141">
        <v>1</v>
      </c>
      <c r="BA59" s="141">
        <f>IF(AZ59=1,G59,0)</f>
        <v>0</v>
      </c>
      <c r="BB59" s="141">
        <f>IF(AZ59=2,G59,0)</f>
        <v>0</v>
      </c>
      <c r="BC59" s="141">
        <f>IF(AZ59=3,G59,0)</f>
        <v>0</v>
      </c>
      <c r="BD59" s="141">
        <f>IF(AZ59=4,G59,0)</f>
        <v>0</v>
      </c>
      <c r="BE59" s="141">
        <f>IF(AZ59=5,G59,0)</f>
        <v>0</v>
      </c>
      <c r="CA59" s="172">
        <v>1</v>
      </c>
      <c r="CB59" s="172">
        <v>1</v>
      </c>
      <c r="CZ59" s="141">
        <v>0</v>
      </c>
    </row>
    <row r="60" spans="1:104" ht="12.75">
      <c r="A60" s="166">
        <v>30</v>
      </c>
      <c r="B60" s="167" t="s">
        <v>119</v>
      </c>
      <c r="C60" s="168" t="s">
        <v>120</v>
      </c>
      <c r="D60" s="169" t="s">
        <v>90</v>
      </c>
      <c r="E60" s="170">
        <v>188.7</v>
      </c>
      <c r="F60" s="170"/>
      <c r="G60" s="171">
        <f>E60*F60</f>
        <v>0</v>
      </c>
      <c r="O60" s="165">
        <v>2</v>
      </c>
      <c r="AA60" s="141">
        <v>1</v>
      </c>
      <c r="AB60" s="141">
        <v>1</v>
      </c>
      <c r="AC60" s="141">
        <v>1</v>
      </c>
      <c r="AZ60" s="141">
        <v>1</v>
      </c>
      <c r="BA60" s="141">
        <f>IF(AZ60=1,G60,0)</f>
        <v>0</v>
      </c>
      <c r="BB60" s="141">
        <f>IF(AZ60=2,G60,0)</f>
        <v>0</v>
      </c>
      <c r="BC60" s="141">
        <f>IF(AZ60=3,G60,0)</f>
        <v>0</v>
      </c>
      <c r="BD60" s="141">
        <f>IF(AZ60=4,G60,0)</f>
        <v>0</v>
      </c>
      <c r="BE60" s="141">
        <f>IF(AZ60=5,G60,0)</f>
        <v>0</v>
      </c>
      <c r="CA60" s="172">
        <v>1</v>
      </c>
      <c r="CB60" s="172">
        <v>1</v>
      </c>
      <c r="CZ60" s="141">
        <v>0.00137</v>
      </c>
    </row>
    <row r="61" spans="1:15" ht="12.75">
      <c r="A61" s="173"/>
      <c r="B61" s="175"/>
      <c r="C61" s="235" t="s">
        <v>160</v>
      </c>
      <c r="D61" s="236"/>
      <c r="E61" s="176">
        <v>121</v>
      </c>
      <c r="F61" s="177"/>
      <c r="G61" s="178"/>
      <c r="M61" s="174" t="s">
        <v>160</v>
      </c>
      <c r="O61" s="165"/>
    </row>
    <row r="62" spans="1:15" ht="12.75">
      <c r="A62" s="173"/>
      <c r="B62" s="175"/>
      <c r="C62" s="235" t="s">
        <v>161</v>
      </c>
      <c r="D62" s="236"/>
      <c r="E62" s="176">
        <v>20.45</v>
      </c>
      <c r="F62" s="177"/>
      <c r="G62" s="178"/>
      <c r="M62" s="174" t="s">
        <v>161</v>
      </c>
      <c r="O62" s="165"/>
    </row>
    <row r="63" spans="1:15" ht="12.75">
      <c r="A63" s="173"/>
      <c r="B63" s="175"/>
      <c r="C63" s="235" t="s">
        <v>162</v>
      </c>
      <c r="D63" s="236"/>
      <c r="E63" s="176">
        <v>20.45</v>
      </c>
      <c r="F63" s="177"/>
      <c r="G63" s="178"/>
      <c r="M63" s="174" t="s">
        <v>162</v>
      </c>
      <c r="O63" s="165"/>
    </row>
    <row r="64" spans="1:15" ht="12.75">
      <c r="A64" s="173"/>
      <c r="B64" s="175"/>
      <c r="C64" s="235" t="s">
        <v>163</v>
      </c>
      <c r="D64" s="236"/>
      <c r="E64" s="176">
        <v>22.95</v>
      </c>
      <c r="F64" s="177"/>
      <c r="G64" s="178"/>
      <c r="M64" s="174" t="s">
        <v>163</v>
      </c>
      <c r="O64" s="165"/>
    </row>
    <row r="65" spans="1:15" ht="12.75">
      <c r="A65" s="173"/>
      <c r="B65" s="175"/>
      <c r="C65" s="235" t="s">
        <v>164</v>
      </c>
      <c r="D65" s="236"/>
      <c r="E65" s="176">
        <v>3.825</v>
      </c>
      <c r="F65" s="177"/>
      <c r="G65" s="178"/>
      <c r="M65" s="174" t="s">
        <v>164</v>
      </c>
      <c r="O65" s="165"/>
    </row>
    <row r="66" spans="1:15" ht="12.75">
      <c r="A66" s="173"/>
      <c r="B66" s="175"/>
      <c r="C66" s="235" t="s">
        <v>165</v>
      </c>
      <c r="D66" s="236"/>
      <c r="E66" s="176">
        <v>0.025</v>
      </c>
      <c r="F66" s="177"/>
      <c r="G66" s="178"/>
      <c r="M66" s="174" t="s">
        <v>165</v>
      </c>
      <c r="O66" s="165"/>
    </row>
    <row r="67" spans="1:104" ht="22.5">
      <c r="A67" s="166">
        <v>31</v>
      </c>
      <c r="B67" s="167" t="s">
        <v>166</v>
      </c>
      <c r="C67" s="168" t="s">
        <v>167</v>
      </c>
      <c r="D67" s="169" t="s">
        <v>90</v>
      </c>
      <c r="E67" s="170">
        <v>378</v>
      </c>
      <c r="F67" s="170"/>
      <c r="G67" s="171">
        <f>E67*F67</f>
        <v>0</v>
      </c>
      <c r="O67" s="165">
        <v>2</v>
      </c>
      <c r="AA67" s="141">
        <v>1</v>
      </c>
      <c r="AB67" s="141">
        <v>1</v>
      </c>
      <c r="AC67" s="141">
        <v>1</v>
      </c>
      <c r="AZ67" s="141">
        <v>1</v>
      </c>
      <c r="BA67" s="141">
        <f>IF(AZ67=1,G67,0)</f>
        <v>0</v>
      </c>
      <c r="BB67" s="141">
        <f>IF(AZ67=2,G67,0)</f>
        <v>0</v>
      </c>
      <c r="BC67" s="141">
        <f>IF(AZ67=3,G67,0)</f>
        <v>0</v>
      </c>
      <c r="BD67" s="141">
        <f>IF(AZ67=4,G67,0)</f>
        <v>0</v>
      </c>
      <c r="BE67" s="141">
        <f>IF(AZ67=5,G67,0)</f>
        <v>0</v>
      </c>
      <c r="CA67" s="172">
        <v>1</v>
      </c>
      <c r="CB67" s="172">
        <v>1</v>
      </c>
      <c r="CZ67" s="141">
        <v>0.00069</v>
      </c>
    </row>
    <row r="68" spans="1:15" ht="12.75">
      <c r="A68" s="173"/>
      <c r="B68" s="175"/>
      <c r="C68" s="235" t="s">
        <v>168</v>
      </c>
      <c r="D68" s="236"/>
      <c r="E68" s="176">
        <v>378</v>
      </c>
      <c r="F68" s="177"/>
      <c r="G68" s="178"/>
      <c r="M68" s="174" t="s">
        <v>168</v>
      </c>
      <c r="O68" s="165"/>
    </row>
    <row r="69" spans="1:104" ht="22.5">
      <c r="A69" s="166">
        <v>32</v>
      </c>
      <c r="B69" s="167" t="s">
        <v>169</v>
      </c>
      <c r="C69" s="168" t="s">
        <v>170</v>
      </c>
      <c r="D69" s="169" t="s">
        <v>90</v>
      </c>
      <c r="E69" s="170">
        <v>188.7</v>
      </c>
      <c r="F69" s="170"/>
      <c r="G69" s="171">
        <f>E69*F69</f>
        <v>0</v>
      </c>
      <c r="O69" s="165">
        <v>2</v>
      </c>
      <c r="AA69" s="141">
        <v>1</v>
      </c>
      <c r="AB69" s="141">
        <v>1</v>
      </c>
      <c r="AC69" s="141">
        <v>1</v>
      </c>
      <c r="AZ69" s="141">
        <v>1</v>
      </c>
      <c r="BA69" s="141">
        <f>IF(AZ69=1,G69,0)</f>
        <v>0</v>
      </c>
      <c r="BB69" s="141">
        <f>IF(AZ69=2,G69,0)</f>
        <v>0</v>
      </c>
      <c r="BC69" s="141">
        <f>IF(AZ69=3,G69,0)</f>
        <v>0</v>
      </c>
      <c r="BD69" s="141">
        <f>IF(AZ69=4,G69,0)</f>
        <v>0</v>
      </c>
      <c r="BE69" s="141">
        <f>IF(AZ69=5,G69,0)</f>
        <v>0</v>
      </c>
      <c r="CA69" s="172">
        <v>1</v>
      </c>
      <c r="CB69" s="172">
        <v>1</v>
      </c>
      <c r="CZ69" s="141">
        <v>0</v>
      </c>
    </row>
    <row r="70" spans="1:15" ht="12.75">
      <c r="A70" s="173"/>
      <c r="B70" s="175"/>
      <c r="C70" s="235" t="s">
        <v>171</v>
      </c>
      <c r="D70" s="236"/>
      <c r="E70" s="176">
        <v>188.7</v>
      </c>
      <c r="F70" s="177"/>
      <c r="G70" s="178"/>
      <c r="M70" s="174" t="s">
        <v>171</v>
      </c>
      <c r="O70" s="165"/>
    </row>
    <row r="71" spans="1:104" ht="22.5">
      <c r="A71" s="166">
        <v>33</v>
      </c>
      <c r="B71" s="167" t="s">
        <v>125</v>
      </c>
      <c r="C71" s="168" t="s">
        <v>126</v>
      </c>
      <c r="D71" s="169" t="s">
        <v>127</v>
      </c>
      <c r="E71" s="170">
        <v>23.0214</v>
      </c>
      <c r="F71" s="170"/>
      <c r="G71" s="171">
        <f aca="true" t="shared" si="6" ref="G71:G77">E71*F71</f>
        <v>0</v>
      </c>
      <c r="O71" s="165">
        <v>2</v>
      </c>
      <c r="AA71" s="141">
        <v>8</v>
      </c>
      <c r="AB71" s="141">
        <v>1</v>
      </c>
      <c r="AC71" s="141">
        <v>3</v>
      </c>
      <c r="AZ71" s="141">
        <v>1</v>
      </c>
      <c r="BA71" s="141">
        <f aca="true" t="shared" si="7" ref="BA71:BA77">IF(AZ71=1,G71,0)</f>
        <v>0</v>
      </c>
      <c r="BB71" s="141">
        <f aca="true" t="shared" si="8" ref="BB71:BB77">IF(AZ71=2,G71,0)</f>
        <v>0</v>
      </c>
      <c r="BC71" s="141">
        <f aca="true" t="shared" si="9" ref="BC71:BC77">IF(AZ71=3,G71,0)</f>
        <v>0</v>
      </c>
      <c r="BD71" s="141">
        <f aca="true" t="shared" si="10" ref="BD71:BD77">IF(AZ71=4,G71,0)</f>
        <v>0</v>
      </c>
      <c r="BE71" s="141">
        <f aca="true" t="shared" si="11" ref="BE71:BE77">IF(AZ71=5,G71,0)</f>
        <v>0</v>
      </c>
      <c r="CA71" s="172">
        <v>8</v>
      </c>
      <c r="CB71" s="172">
        <v>1</v>
      </c>
      <c r="CZ71" s="141">
        <v>0</v>
      </c>
    </row>
    <row r="72" spans="1:104" ht="12.75">
      <c r="A72" s="166">
        <v>34</v>
      </c>
      <c r="B72" s="167" t="s">
        <v>128</v>
      </c>
      <c r="C72" s="168" t="s">
        <v>129</v>
      </c>
      <c r="D72" s="169" t="s">
        <v>127</v>
      </c>
      <c r="E72" s="170">
        <v>11.5107</v>
      </c>
      <c r="F72" s="170"/>
      <c r="G72" s="171">
        <f t="shared" si="6"/>
        <v>0</v>
      </c>
      <c r="O72" s="165">
        <v>2</v>
      </c>
      <c r="AA72" s="141">
        <v>8</v>
      </c>
      <c r="AB72" s="141">
        <v>1</v>
      </c>
      <c r="AC72" s="141">
        <v>3</v>
      </c>
      <c r="AZ72" s="141">
        <v>1</v>
      </c>
      <c r="BA72" s="141">
        <f t="shared" si="7"/>
        <v>0</v>
      </c>
      <c r="BB72" s="141">
        <f t="shared" si="8"/>
        <v>0</v>
      </c>
      <c r="BC72" s="141">
        <f t="shared" si="9"/>
        <v>0</v>
      </c>
      <c r="BD72" s="141">
        <f t="shared" si="10"/>
        <v>0</v>
      </c>
      <c r="BE72" s="141">
        <f t="shared" si="11"/>
        <v>0</v>
      </c>
      <c r="CA72" s="172">
        <v>8</v>
      </c>
      <c r="CB72" s="172">
        <v>1</v>
      </c>
      <c r="CZ72" s="141">
        <v>0</v>
      </c>
    </row>
    <row r="73" spans="1:104" ht="12.75">
      <c r="A73" s="166">
        <v>35</v>
      </c>
      <c r="B73" s="167" t="s">
        <v>130</v>
      </c>
      <c r="C73" s="168" t="s">
        <v>131</v>
      </c>
      <c r="D73" s="169" t="s">
        <v>127</v>
      </c>
      <c r="E73" s="170">
        <v>161.1498</v>
      </c>
      <c r="F73" s="170"/>
      <c r="G73" s="171">
        <f t="shared" si="6"/>
        <v>0</v>
      </c>
      <c r="O73" s="165">
        <v>2</v>
      </c>
      <c r="AA73" s="141">
        <v>8</v>
      </c>
      <c r="AB73" s="141">
        <v>1</v>
      </c>
      <c r="AC73" s="141">
        <v>3</v>
      </c>
      <c r="AZ73" s="141">
        <v>1</v>
      </c>
      <c r="BA73" s="141">
        <f t="shared" si="7"/>
        <v>0</v>
      </c>
      <c r="BB73" s="141">
        <f t="shared" si="8"/>
        <v>0</v>
      </c>
      <c r="BC73" s="141">
        <f t="shared" si="9"/>
        <v>0</v>
      </c>
      <c r="BD73" s="141">
        <f t="shared" si="10"/>
        <v>0</v>
      </c>
      <c r="BE73" s="141">
        <f t="shared" si="11"/>
        <v>0</v>
      </c>
      <c r="CA73" s="172">
        <v>8</v>
      </c>
      <c r="CB73" s="172">
        <v>1</v>
      </c>
      <c r="CZ73" s="141">
        <v>0</v>
      </c>
    </row>
    <row r="74" spans="1:104" ht="12.75">
      <c r="A74" s="166">
        <v>36</v>
      </c>
      <c r="B74" s="167" t="s">
        <v>132</v>
      </c>
      <c r="C74" s="168" t="s">
        <v>133</v>
      </c>
      <c r="D74" s="169" t="s">
        <v>127</v>
      </c>
      <c r="E74" s="170">
        <v>11.5107</v>
      </c>
      <c r="F74" s="170"/>
      <c r="G74" s="171">
        <f t="shared" si="6"/>
        <v>0</v>
      </c>
      <c r="O74" s="165">
        <v>2</v>
      </c>
      <c r="AA74" s="141">
        <v>8</v>
      </c>
      <c r="AB74" s="141">
        <v>0</v>
      </c>
      <c r="AC74" s="141">
        <v>3</v>
      </c>
      <c r="AZ74" s="141">
        <v>1</v>
      </c>
      <c r="BA74" s="141">
        <f t="shared" si="7"/>
        <v>0</v>
      </c>
      <c r="BB74" s="141">
        <f t="shared" si="8"/>
        <v>0</v>
      </c>
      <c r="BC74" s="141">
        <f t="shared" si="9"/>
        <v>0</v>
      </c>
      <c r="BD74" s="141">
        <f t="shared" si="10"/>
        <v>0</v>
      </c>
      <c r="BE74" s="141">
        <f t="shared" si="11"/>
        <v>0</v>
      </c>
      <c r="CA74" s="172">
        <v>8</v>
      </c>
      <c r="CB74" s="172">
        <v>0</v>
      </c>
      <c r="CZ74" s="141">
        <v>0</v>
      </c>
    </row>
    <row r="75" spans="1:104" ht="22.5">
      <c r="A75" s="166">
        <v>37</v>
      </c>
      <c r="B75" s="167" t="s">
        <v>134</v>
      </c>
      <c r="C75" s="168" t="s">
        <v>135</v>
      </c>
      <c r="D75" s="169" t="s">
        <v>127</v>
      </c>
      <c r="E75" s="170">
        <v>46.0428</v>
      </c>
      <c r="F75" s="170"/>
      <c r="G75" s="171">
        <f t="shared" si="6"/>
        <v>0</v>
      </c>
      <c r="O75" s="165">
        <v>2</v>
      </c>
      <c r="AA75" s="141">
        <v>8</v>
      </c>
      <c r="AB75" s="141">
        <v>1</v>
      </c>
      <c r="AC75" s="141">
        <v>3</v>
      </c>
      <c r="AZ75" s="141">
        <v>1</v>
      </c>
      <c r="BA75" s="141">
        <f t="shared" si="7"/>
        <v>0</v>
      </c>
      <c r="BB75" s="141">
        <f t="shared" si="8"/>
        <v>0</v>
      </c>
      <c r="BC75" s="141">
        <f t="shared" si="9"/>
        <v>0</v>
      </c>
      <c r="BD75" s="141">
        <f t="shared" si="10"/>
        <v>0</v>
      </c>
      <c r="BE75" s="141">
        <f t="shared" si="11"/>
        <v>0</v>
      </c>
      <c r="CA75" s="172">
        <v>8</v>
      </c>
      <c r="CB75" s="172">
        <v>1</v>
      </c>
      <c r="CZ75" s="141">
        <v>0</v>
      </c>
    </row>
    <row r="76" spans="1:104" ht="12.75">
      <c r="A76" s="166">
        <v>38</v>
      </c>
      <c r="B76" s="167" t="s">
        <v>136</v>
      </c>
      <c r="C76" s="168" t="s">
        <v>137</v>
      </c>
      <c r="D76" s="169" t="s">
        <v>127</v>
      </c>
      <c r="E76" s="170">
        <v>11.5107</v>
      </c>
      <c r="F76" s="170"/>
      <c r="G76" s="171">
        <f t="shared" si="6"/>
        <v>0</v>
      </c>
      <c r="O76" s="165">
        <v>2</v>
      </c>
      <c r="AA76" s="141">
        <v>8</v>
      </c>
      <c r="AB76" s="141">
        <v>1</v>
      </c>
      <c r="AC76" s="141">
        <v>3</v>
      </c>
      <c r="AZ76" s="141">
        <v>1</v>
      </c>
      <c r="BA76" s="141">
        <f t="shared" si="7"/>
        <v>0</v>
      </c>
      <c r="BB76" s="141">
        <f t="shared" si="8"/>
        <v>0</v>
      </c>
      <c r="BC76" s="141">
        <f t="shared" si="9"/>
        <v>0</v>
      </c>
      <c r="BD76" s="141">
        <f t="shared" si="10"/>
        <v>0</v>
      </c>
      <c r="BE76" s="141">
        <f t="shared" si="11"/>
        <v>0</v>
      </c>
      <c r="CA76" s="172">
        <v>8</v>
      </c>
      <c r="CB76" s="172">
        <v>1</v>
      </c>
      <c r="CZ76" s="141">
        <v>0</v>
      </c>
    </row>
    <row r="77" spans="1:104" ht="22.5">
      <c r="A77" s="166">
        <v>39</v>
      </c>
      <c r="B77" s="167" t="s">
        <v>138</v>
      </c>
      <c r="C77" s="168" t="s">
        <v>139</v>
      </c>
      <c r="D77" s="169" t="s">
        <v>127</v>
      </c>
      <c r="E77" s="170">
        <v>11.5107</v>
      </c>
      <c r="F77" s="170"/>
      <c r="G77" s="171">
        <f t="shared" si="6"/>
        <v>0</v>
      </c>
      <c r="O77" s="165">
        <v>2</v>
      </c>
      <c r="AA77" s="141">
        <v>8</v>
      </c>
      <c r="AB77" s="141">
        <v>1</v>
      </c>
      <c r="AC77" s="141">
        <v>3</v>
      </c>
      <c r="AZ77" s="141">
        <v>1</v>
      </c>
      <c r="BA77" s="141">
        <f t="shared" si="7"/>
        <v>0</v>
      </c>
      <c r="BB77" s="141">
        <f t="shared" si="8"/>
        <v>0</v>
      </c>
      <c r="BC77" s="141">
        <f t="shared" si="9"/>
        <v>0</v>
      </c>
      <c r="BD77" s="141">
        <f t="shared" si="10"/>
        <v>0</v>
      </c>
      <c r="BE77" s="141">
        <f t="shared" si="11"/>
        <v>0</v>
      </c>
      <c r="CA77" s="172">
        <v>8</v>
      </c>
      <c r="CB77" s="172">
        <v>1</v>
      </c>
      <c r="CZ77" s="141">
        <v>0</v>
      </c>
    </row>
    <row r="78" spans="1:57" ht="12.75">
      <c r="A78" s="179"/>
      <c r="B78" s="180" t="s">
        <v>74</v>
      </c>
      <c r="C78" s="181" t="str">
        <f>CONCATENATE(B49," ",C49)</f>
        <v>969 Demontáž azbestových  kcí</v>
      </c>
      <c r="D78" s="182"/>
      <c r="E78" s="183"/>
      <c r="F78" s="184"/>
      <c r="G78" s="185">
        <f>SUM(G49:G77)</f>
        <v>0</v>
      </c>
      <c r="O78" s="165">
        <v>4</v>
      </c>
      <c r="BA78" s="186">
        <f>SUM(BA49:BA77)</f>
        <v>0</v>
      </c>
      <c r="BB78" s="186">
        <f>SUM(BB49:BB77)</f>
        <v>0</v>
      </c>
      <c r="BC78" s="186">
        <f>SUM(BC49:BC77)</f>
        <v>0</v>
      </c>
      <c r="BD78" s="186">
        <f>SUM(BD49:BD77)</f>
        <v>0</v>
      </c>
      <c r="BE78" s="186">
        <f>SUM(BE49:BE77)</f>
        <v>0</v>
      </c>
    </row>
    <row r="79" spans="1:15" ht="12.75">
      <c r="A79" s="158" t="s">
        <v>72</v>
      </c>
      <c r="B79" s="159" t="s">
        <v>172</v>
      </c>
      <c r="C79" s="160" t="s">
        <v>173</v>
      </c>
      <c r="D79" s="161"/>
      <c r="E79" s="162"/>
      <c r="F79" s="162"/>
      <c r="G79" s="163"/>
      <c r="H79" s="164"/>
      <c r="I79" s="164"/>
      <c r="O79" s="165">
        <v>1</v>
      </c>
    </row>
    <row r="80" spans="1:104" ht="12.75">
      <c r="A80" s="166">
        <v>40</v>
      </c>
      <c r="B80" s="167" t="s">
        <v>174</v>
      </c>
      <c r="C80" s="168" t="s">
        <v>175</v>
      </c>
      <c r="D80" s="169" t="s">
        <v>127</v>
      </c>
      <c r="E80" s="170">
        <v>54.6</v>
      </c>
      <c r="F80" s="170"/>
      <c r="G80" s="171">
        <f>E80*F80</f>
        <v>0</v>
      </c>
      <c r="O80" s="165">
        <v>2</v>
      </c>
      <c r="AA80" s="141">
        <v>7</v>
      </c>
      <c r="AB80" s="141">
        <v>1</v>
      </c>
      <c r="AC80" s="141">
        <v>2</v>
      </c>
      <c r="AZ80" s="141">
        <v>1</v>
      </c>
      <c r="BA80" s="141">
        <f>IF(AZ80=1,G80,0)</f>
        <v>0</v>
      </c>
      <c r="BB80" s="141">
        <f>IF(AZ80=2,G80,0)</f>
        <v>0</v>
      </c>
      <c r="BC80" s="141">
        <f>IF(AZ80=3,G80,0)</f>
        <v>0</v>
      </c>
      <c r="BD80" s="141">
        <f>IF(AZ80=4,G80,0)</f>
        <v>0</v>
      </c>
      <c r="BE80" s="141">
        <f>IF(AZ80=5,G80,0)</f>
        <v>0</v>
      </c>
      <c r="CA80" s="172">
        <v>7</v>
      </c>
      <c r="CB80" s="172">
        <v>1</v>
      </c>
      <c r="CZ80" s="141">
        <v>0</v>
      </c>
    </row>
    <row r="81" spans="1:57" ht="12.75">
      <c r="A81" s="179"/>
      <c r="B81" s="180" t="s">
        <v>74</v>
      </c>
      <c r="C81" s="181" t="str">
        <f>CONCATENATE(B79," ",C79)</f>
        <v>99 Staveništní přesun hmot</v>
      </c>
      <c r="D81" s="182"/>
      <c r="E81" s="183"/>
      <c r="F81" s="184"/>
      <c r="G81" s="185">
        <f>SUM(G79:G80)</f>
        <v>0</v>
      </c>
      <c r="O81" s="165">
        <v>4</v>
      </c>
      <c r="BA81" s="186">
        <f>SUM(BA79:BA80)</f>
        <v>0</v>
      </c>
      <c r="BB81" s="186">
        <f>SUM(BB79:BB80)</f>
        <v>0</v>
      </c>
      <c r="BC81" s="186">
        <f>SUM(BC79:BC80)</f>
        <v>0</v>
      </c>
      <c r="BD81" s="186">
        <f>SUM(BD79:BD80)</f>
        <v>0</v>
      </c>
      <c r="BE81" s="186">
        <f>SUM(BE79:BE80)</f>
        <v>0</v>
      </c>
    </row>
    <row r="82" spans="1:15" ht="12.75">
      <c r="A82" s="158" t="s">
        <v>72</v>
      </c>
      <c r="B82" s="159" t="s">
        <v>176</v>
      </c>
      <c r="C82" s="160" t="s">
        <v>177</v>
      </c>
      <c r="D82" s="161"/>
      <c r="E82" s="162"/>
      <c r="F82" s="162"/>
      <c r="G82" s="163"/>
      <c r="H82" s="164"/>
      <c r="I82" s="164"/>
      <c r="O82" s="165">
        <v>1</v>
      </c>
    </row>
    <row r="83" spans="1:104" ht="22.5">
      <c r="A83" s="166">
        <v>41</v>
      </c>
      <c r="B83" s="167" t="s">
        <v>178</v>
      </c>
      <c r="C83" s="168" t="s">
        <v>179</v>
      </c>
      <c r="D83" s="169" t="s">
        <v>87</v>
      </c>
      <c r="E83" s="170">
        <v>178.5</v>
      </c>
      <c r="F83" s="170"/>
      <c r="G83" s="171">
        <f>E83*F83</f>
        <v>0</v>
      </c>
      <c r="O83" s="165">
        <v>2</v>
      </c>
      <c r="AA83" s="141">
        <v>12</v>
      </c>
      <c r="AB83" s="141">
        <v>0</v>
      </c>
      <c r="AC83" s="141">
        <v>164</v>
      </c>
      <c r="AZ83" s="141">
        <v>2</v>
      </c>
      <c r="BA83" s="141">
        <f>IF(AZ83=1,G83,0)</f>
        <v>0</v>
      </c>
      <c r="BB83" s="141">
        <f>IF(AZ83=2,G83,0)</f>
        <v>0</v>
      </c>
      <c r="BC83" s="141">
        <f>IF(AZ83=3,G83,0)</f>
        <v>0</v>
      </c>
      <c r="BD83" s="141">
        <f>IF(AZ83=4,G83,0)</f>
        <v>0</v>
      </c>
      <c r="BE83" s="141">
        <f>IF(AZ83=5,G83,0)</f>
        <v>0</v>
      </c>
      <c r="CA83" s="172">
        <v>12</v>
      </c>
      <c r="CB83" s="172">
        <v>0</v>
      </c>
      <c r="CZ83" s="141">
        <v>0</v>
      </c>
    </row>
    <row r="84" spans="1:15" ht="12.75">
      <c r="A84" s="173"/>
      <c r="B84" s="175"/>
      <c r="C84" s="235" t="s">
        <v>180</v>
      </c>
      <c r="D84" s="236"/>
      <c r="E84" s="176">
        <v>178.5</v>
      </c>
      <c r="F84" s="177"/>
      <c r="G84" s="178"/>
      <c r="M84" s="174" t="s">
        <v>180</v>
      </c>
      <c r="O84" s="165"/>
    </row>
    <row r="85" spans="1:104" ht="12.75">
      <c r="A85" s="166">
        <v>42</v>
      </c>
      <c r="B85" s="167" t="s">
        <v>181</v>
      </c>
      <c r="C85" s="168" t="s">
        <v>182</v>
      </c>
      <c r="D85" s="169" t="s">
        <v>61</v>
      </c>
      <c r="E85" s="170">
        <f>SUM(G83:G84)*0.01</f>
        <v>0</v>
      </c>
      <c r="F85" s="170"/>
      <c r="G85" s="171">
        <f>E85*F85</f>
        <v>0</v>
      </c>
      <c r="O85" s="165">
        <v>2</v>
      </c>
      <c r="AA85" s="141">
        <v>7</v>
      </c>
      <c r="AB85" s="141">
        <v>1002</v>
      </c>
      <c r="AC85" s="141">
        <v>5</v>
      </c>
      <c r="AZ85" s="141">
        <v>2</v>
      </c>
      <c r="BA85" s="141">
        <f>IF(AZ85=1,G85,0)</f>
        <v>0</v>
      </c>
      <c r="BB85" s="141">
        <f>IF(AZ85=2,G85,0)</f>
        <v>0</v>
      </c>
      <c r="BC85" s="141">
        <f>IF(AZ85=3,G85,0)</f>
        <v>0</v>
      </c>
      <c r="BD85" s="141">
        <f>IF(AZ85=4,G85,0)</f>
        <v>0</v>
      </c>
      <c r="BE85" s="141">
        <f>IF(AZ85=5,G85,0)</f>
        <v>0</v>
      </c>
      <c r="CA85" s="172">
        <v>7</v>
      </c>
      <c r="CB85" s="172">
        <v>1002</v>
      </c>
      <c r="CZ85" s="141">
        <v>0</v>
      </c>
    </row>
    <row r="86" spans="1:57" ht="12.75">
      <c r="A86" s="179"/>
      <c r="B86" s="180" t="s">
        <v>74</v>
      </c>
      <c r="C86" s="181" t="str">
        <f>CONCATENATE(B82," ",C82)</f>
        <v>713 Izolace tepelné</v>
      </c>
      <c r="D86" s="182"/>
      <c r="E86" s="183"/>
      <c r="F86" s="184"/>
      <c r="G86" s="185">
        <f>SUM(G82:G85)</f>
        <v>0</v>
      </c>
      <c r="O86" s="165">
        <v>4</v>
      </c>
      <c r="BA86" s="186">
        <f>SUM(BA82:BA85)</f>
        <v>0</v>
      </c>
      <c r="BB86" s="186">
        <f>SUM(BB82:BB85)</f>
        <v>0</v>
      </c>
      <c r="BC86" s="186">
        <f>SUM(BC82:BC85)</f>
        <v>0</v>
      </c>
      <c r="BD86" s="186">
        <f>SUM(BD82:BD85)</f>
        <v>0</v>
      </c>
      <c r="BE86" s="186">
        <f>SUM(BE82:BE85)</f>
        <v>0</v>
      </c>
    </row>
    <row r="87" spans="1:15" ht="12.75">
      <c r="A87" s="158" t="s">
        <v>72</v>
      </c>
      <c r="B87" s="159" t="s">
        <v>183</v>
      </c>
      <c r="C87" s="160" t="s">
        <v>184</v>
      </c>
      <c r="D87" s="161"/>
      <c r="E87" s="162"/>
      <c r="F87" s="162"/>
      <c r="G87" s="163"/>
      <c r="H87" s="164"/>
      <c r="I87" s="164"/>
      <c r="O87" s="165">
        <v>1</v>
      </c>
    </row>
    <row r="88" spans="1:104" ht="22.5">
      <c r="A88" s="166">
        <v>43</v>
      </c>
      <c r="B88" s="167" t="s">
        <v>185</v>
      </c>
      <c r="C88" s="168" t="s">
        <v>186</v>
      </c>
      <c r="D88" s="169" t="s">
        <v>87</v>
      </c>
      <c r="E88" s="170">
        <v>10.5</v>
      </c>
      <c r="F88" s="170"/>
      <c r="G88" s="171">
        <f>E88*F88</f>
        <v>0</v>
      </c>
      <c r="O88" s="165">
        <v>2</v>
      </c>
      <c r="AA88" s="141">
        <v>1</v>
      </c>
      <c r="AB88" s="141">
        <v>7</v>
      </c>
      <c r="AC88" s="141">
        <v>7</v>
      </c>
      <c r="AZ88" s="141">
        <v>2</v>
      </c>
      <c r="BA88" s="141">
        <f>IF(AZ88=1,G88,0)</f>
        <v>0</v>
      </c>
      <c r="BB88" s="141">
        <f>IF(AZ88=2,G88,0)</f>
        <v>0</v>
      </c>
      <c r="BC88" s="141">
        <f>IF(AZ88=3,G88,0)</f>
        <v>0</v>
      </c>
      <c r="BD88" s="141">
        <f>IF(AZ88=4,G88,0)</f>
        <v>0</v>
      </c>
      <c r="BE88" s="141">
        <f>IF(AZ88=5,G88,0)</f>
        <v>0</v>
      </c>
      <c r="CA88" s="172">
        <v>1</v>
      </c>
      <c r="CB88" s="172">
        <v>7</v>
      </c>
      <c r="CZ88" s="141">
        <v>0.00203</v>
      </c>
    </row>
    <row r="89" spans="1:15" ht="12.75">
      <c r="A89" s="173"/>
      <c r="B89" s="175"/>
      <c r="C89" s="235" t="s">
        <v>187</v>
      </c>
      <c r="D89" s="236"/>
      <c r="E89" s="176">
        <v>10.5</v>
      </c>
      <c r="F89" s="177"/>
      <c r="G89" s="178"/>
      <c r="M89" s="174" t="s">
        <v>187</v>
      </c>
      <c r="O89" s="165"/>
    </row>
    <row r="90" spans="1:104" ht="12.75">
      <c r="A90" s="166">
        <v>44</v>
      </c>
      <c r="B90" s="167" t="s">
        <v>188</v>
      </c>
      <c r="C90" s="168" t="s">
        <v>189</v>
      </c>
      <c r="D90" s="169" t="s">
        <v>87</v>
      </c>
      <c r="E90" s="170">
        <v>168</v>
      </c>
      <c r="F90" s="170"/>
      <c r="G90" s="171">
        <f>E90*F90</f>
        <v>0</v>
      </c>
      <c r="O90" s="165">
        <v>2</v>
      </c>
      <c r="AA90" s="141">
        <v>1</v>
      </c>
      <c r="AB90" s="141">
        <v>7</v>
      </c>
      <c r="AC90" s="141">
        <v>7</v>
      </c>
      <c r="AZ90" s="141">
        <v>2</v>
      </c>
      <c r="BA90" s="141">
        <f>IF(AZ90=1,G90,0)</f>
        <v>0</v>
      </c>
      <c r="BB90" s="141">
        <f>IF(AZ90=2,G90,0)</f>
        <v>0</v>
      </c>
      <c r="BC90" s="141">
        <f>IF(AZ90=3,G90,0)</f>
        <v>0</v>
      </c>
      <c r="BD90" s="141">
        <f>IF(AZ90=4,G90,0)</f>
        <v>0</v>
      </c>
      <c r="BE90" s="141">
        <f>IF(AZ90=5,G90,0)</f>
        <v>0</v>
      </c>
      <c r="CA90" s="172">
        <v>1</v>
      </c>
      <c r="CB90" s="172">
        <v>7</v>
      </c>
      <c r="CZ90" s="141">
        <v>0.00242</v>
      </c>
    </row>
    <row r="91" spans="1:15" ht="12.75">
      <c r="A91" s="173"/>
      <c r="B91" s="175"/>
      <c r="C91" s="235" t="s">
        <v>190</v>
      </c>
      <c r="D91" s="236"/>
      <c r="E91" s="176">
        <v>168</v>
      </c>
      <c r="F91" s="177"/>
      <c r="G91" s="178"/>
      <c r="M91" s="174" t="s">
        <v>190</v>
      </c>
      <c r="O91" s="165"/>
    </row>
    <row r="92" spans="1:104" ht="12.75">
      <c r="A92" s="166">
        <v>45</v>
      </c>
      <c r="B92" s="167" t="s">
        <v>191</v>
      </c>
      <c r="C92" s="168" t="s">
        <v>192</v>
      </c>
      <c r="D92" s="169" t="s">
        <v>61</v>
      </c>
      <c r="E92" s="170">
        <f>SUM(G88:G91)*0.01</f>
        <v>0</v>
      </c>
      <c r="F92" s="170"/>
      <c r="G92" s="171">
        <f>E92*F92</f>
        <v>0</v>
      </c>
      <c r="O92" s="165">
        <v>2</v>
      </c>
      <c r="AA92" s="141">
        <v>7</v>
      </c>
      <c r="AB92" s="141">
        <v>1002</v>
      </c>
      <c r="AC92" s="141">
        <v>5</v>
      </c>
      <c r="AZ92" s="141">
        <v>2</v>
      </c>
      <c r="BA92" s="141">
        <f>IF(AZ92=1,G92,0)</f>
        <v>0</v>
      </c>
      <c r="BB92" s="141">
        <f>IF(AZ92=2,G92,0)</f>
        <v>0</v>
      </c>
      <c r="BC92" s="141">
        <f>IF(AZ92=3,G92,0)</f>
        <v>0</v>
      </c>
      <c r="BD92" s="141">
        <f>IF(AZ92=4,G92,0)</f>
        <v>0</v>
      </c>
      <c r="BE92" s="141">
        <f>IF(AZ92=5,G92,0)</f>
        <v>0</v>
      </c>
      <c r="CA92" s="172">
        <v>7</v>
      </c>
      <c r="CB92" s="172">
        <v>1002</v>
      </c>
      <c r="CZ92" s="141">
        <v>0</v>
      </c>
    </row>
    <row r="93" spans="1:57" ht="12.75">
      <c r="A93" s="179"/>
      <c r="B93" s="180" t="s">
        <v>74</v>
      </c>
      <c r="C93" s="181" t="str">
        <f>CONCATENATE(B87," ",C87)</f>
        <v>764 Konstrukce klempířské</v>
      </c>
      <c r="D93" s="182"/>
      <c r="E93" s="183"/>
      <c r="F93" s="184"/>
      <c r="G93" s="185">
        <f>SUM(G87:G92)</f>
        <v>0</v>
      </c>
      <c r="O93" s="165">
        <v>4</v>
      </c>
      <c r="BA93" s="186">
        <f>SUM(BA87:BA92)</f>
        <v>0</v>
      </c>
      <c r="BB93" s="186">
        <f>SUM(BB87:BB92)</f>
        <v>0</v>
      </c>
      <c r="BC93" s="186">
        <f>SUM(BC87:BC92)</f>
        <v>0</v>
      </c>
      <c r="BD93" s="186">
        <f>SUM(BD87:BD92)</f>
        <v>0</v>
      </c>
      <c r="BE93" s="186">
        <f>SUM(BE87:BE92)</f>
        <v>0</v>
      </c>
    </row>
    <row r="94" spans="1:15" ht="12.75">
      <c r="A94" s="158" t="s">
        <v>72</v>
      </c>
      <c r="B94" s="159" t="s">
        <v>193</v>
      </c>
      <c r="C94" s="160" t="s">
        <v>194</v>
      </c>
      <c r="D94" s="161"/>
      <c r="E94" s="162"/>
      <c r="F94" s="162"/>
      <c r="G94" s="163"/>
      <c r="H94" s="164"/>
      <c r="I94" s="164"/>
      <c r="O94" s="165">
        <v>1</v>
      </c>
    </row>
    <row r="95" spans="1:104" ht="22.5">
      <c r="A95" s="166">
        <v>46</v>
      </c>
      <c r="B95" s="167" t="s">
        <v>195</v>
      </c>
      <c r="C95" s="168" t="s">
        <v>196</v>
      </c>
      <c r="D95" s="169"/>
      <c r="E95" s="170">
        <v>0</v>
      </c>
      <c r="F95" s="170"/>
      <c r="G95" s="171">
        <f aca="true" t="shared" si="12" ref="G95:G100">E95*F95</f>
        <v>0</v>
      </c>
      <c r="O95" s="165">
        <v>2</v>
      </c>
      <c r="AA95" s="141">
        <v>12</v>
      </c>
      <c r="AB95" s="141">
        <v>0</v>
      </c>
      <c r="AC95" s="141">
        <v>31</v>
      </c>
      <c r="AZ95" s="141">
        <v>2</v>
      </c>
      <c r="BA95" s="141">
        <f aca="true" t="shared" si="13" ref="BA95:BA100">IF(AZ95=1,G95,0)</f>
        <v>0</v>
      </c>
      <c r="BB95" s="141">
        <f aca="true" t="shared" si="14" ref="BB95:BB100">IF(AZ95=2,G95,0)</f>
        <v>0</v>
      </c>
      <c r="BC95" s="141">
        <f aca="true" t="shared" si="15" ref="BC95:BC100">IF(AZ95=3,G95,0)</f>
        <v>0</v>
      </c>
      <c r="BD95" s="141">
        <f aca="true" t="shared" si="16" ref="BD95:BD100">IF(AZ95=4,G95,0)</f>
        <v>0</v>
      </c>
      <c r="BE95" s="141">
        <f aca="true" t="shared" si="17" ref="BE95:BE100">IF(AZ95=5,G95,0)</f>
        <v>0</v>
      </c>
      <c r="CA95" s="172">
        <v>12</v>
      </c>
      <c r="CB95" s="172">
        <v>0</v>
      </c>
      <c r="CZ95" s="141">
        <v>0</v>
      </c>
    </row>
    <row r="96" spans="1:104" ht="22.5">
      <c r="A96" s="166">
        <v>47</v>
      </c>
      <c r="B96" s="167" t="s">
        <v>197</v>
      </c>
      <c r="C96" s="168" t="s">
        <v>198</v>
      </c>
      <c r="D96" s="169" t="s">
        <v>73</v>
      </c>
      <c r="E96" s="170">
        <v>2</v>
      </c>
      <c r="F96" s="170"/>
      <c r="G96" s="171">
        <f t="shared" si="12"/>
        <v>0</v>
      </c>
      <c r="O96" s="165">
        <v>2</v>
      </c>
      <c r="AA96" s="141">
        <v>12</v>
      </c>
      <c r="AB96" s="141">
        <v>0</v>
      </c>
      <c r="AC96" s="141">
        <v>32</v>
      </c>
      <c r="AZ96" s="141">
        <v>2</v>
      </c>
      <c r="BA96" s="141">
        <f t="shared" si="13"/>
        <v>0</v>
      </c>
      <c r="BB96" s="141">
        <f t="shared" si="14"/>
        <v>0</v>
      </c>
      <c r="BC96" s="141">
        <f t="shared" si="15"/>
        <v>0</v>
      </c>
      <c r="BD96" s="141">
        <f t="shared" si="16"/>
        <v>0</v>
      </c>
      <c r="BE96" s="141">
        <f t="shared" si="17"/>
        <v>0</v>
      </c>
      <c r="CA96" s="172">
        <v>12</v>
      </c>
      <c r="CB96" s="172">
        <v>0</v>
      </c>
      <c r="CZ96" s="141">
        <v>0</v>
      </c>
    </row>
    <row r="97" spans="1:104" ht="22.5">
      <c r="A97" s="166">
        <v>48</v>
      </c>
      <c r="B97" s="167" t="s">
        <v>199</v>
      </c>
      <c r="C97" s="168" t="s">
        <v>200</v>
      </c>
      <c r="D97" s="169" t="s">
        <v>73</v>
      </c>
      <c r="E97" s="170">
        <v>2</v>
      </c>
      <c r="F97" s="170"/>
      <c r="G97" s="171">
        <f t="shared" si="12"/>
        <v>0</v>
      </c>
      <c r="O97" s="165">
        <v>2</v>
      </c>
      <c r="AA97" s="141">
        <v>12</v>
      </c>
      <c r="AB97" s="141">
        <v>0</v>
      </c>
      <c r="AC97" s="141">
        <v>33</v>
      </c>
      <c r="AZ97" s="141">
        <v>2</v>
      </c>
      <c r="BA97" s="141">
        <f t="shared" si="13"/>
        <v>0</v>
      </c>
      <c r="BB97" s="141">
        <f t="shared" si="14"/>
        <v>0</v>
      </c>
      <c r="BC97" s="141">
        <f t="shared" si="15"/>
        <v>0</v>
      </c>
      <c r="BD97" s="141">
        <f t="shared" si="16"/>
        <v>0</v>
      </c>
      <c r="BE97" s="141">
        <f t="shared" si="17"/>
        <v>0</v>
      </c>
      <c r="CA97" s="172">
        <v>12</v>
      </c>
      <c r="CB97" s="172">
        <v>0</v>
      </c>
      <c r="CZ97" s="141">
        <v>0</v>
      </c>
    </row>
    <row r="98" spans="1:104" ht="22.5">
      <c r="A98" s="166">
        <v>49</v>
      </c>
      <c r="B98" s="167" t="s">
        <v>201</v>
      </c>
      <c r="C98" s="168" t="s">
        <v>202</v>
      </c>
      <c r="D98" s="169" t="s">
        <v>73</v>
      </c>
      <c r="E98" s="170">
        <v>1</v>
      </c>
      <c r="F98" s="170"/>
      <c r="G98" s="171">
        <f t="shared" si="12"/>
        <v>0</v>
      </c>
      <c r="O98" s="165">
        <v>2</v>
      </c>
      <c r="AA98" s="141">
        <v>12</v>
      </c>
      <c r="AB98" s="141">
        <v>0</v>
      </c>
      <c r="AC98" s="141">
        <v>34</v>
      </c>
      <c r="AZ98" s="141">
        <v>2</v>
      </c>
      <c r="BA98" s="141">
        <f t="shared" si="13"/>
        <v>0</v>
      </c>
      <c r="BB98" s="141">
        <f t="shared" si="14"/>
        <v>0</v>
      </c>
      <c r="BC98" s="141">
        <f t="shared" si="15"/>
        <v>0</v>
      </c>
      <c r="BD98" s="141">
        <f t="shared" si="16"/>
        <v>0</v>
      </c>
      <c r="BE98" s="141">
        <f t="shared" si="17"/>
        <v>0</v>
      </c>
      <c r="CA98" s="172">
        <v>12</v>
      </c>
      <c r="CB98" s="172">
        <v>0</v>
      </c>
      <c r="CZ98" s="141">
        <v>0</v>
      </c>
    </row>
    <row r="99" spans="1:104" ht="22.5">
      <c r="A99" s="166">
        <v>50</v>
      </c>
      <c r="B99" s="167" t="s">
        <v>203</v>
      </c>
      <c r="C99" s="168" t="s">
        <v>204</v>
      </c>
      <c r="D99" s="169" t="s">
        <v>73</v>
      </c>
      <c r="E99" s="170">
        <v>2</v>
      </c>
      <c r="F99" s="170"/>
      <c r="G99" s="171">
        <f t="shared" si="12"/>
        <v>0</v>
      </c>
      <c r="O99" s="165">
        <v>2</v>
      </c>
      <c r="AA99" s="141">
        <v>12</v>
      </c>
      <c r="AB99" s="141">
        <v>0</v>
      </c>
      <c r="AC99" s="141">
        <v>35</v>
      </c>
      <c r="AZ99" s="141">
        <v>2</v>
      </c>
      <c r="BA99" s="141">
        <f t="shared" si="13"/>
        <v>0</v>
      </c>
      <c r="BB99" s="141">
        <f t="shared" si="14"/>
        <v>0</v>
      </c>
      <c r="BC99" s="141">
        <f t="shared" si="15"/>
        <v>0</v>
      </c>
      <c r="BD99" s="141">
        <f t="shared" si="16"/>
        <v>0</v>
      </c>
      <c r="BE99" s="141">
        <f t="shared" si="17"/>
        <v>0</v>
      </c>
      <c r="CA99" s="172">
        <v>12</v>
      </c>
      <c r="CB99" s="172">
        <v>0</v>
      </c>
      <c r="CZ99" s="141">
        <v>0</v>
      </c>
    </row>
    <row r="100" spans="1:104" ht="22.5">
      <c r="A100" s="166">
        <v>51</v>
      </c>
      <c r="B100" s="167" t="s">
        <v>205</v>
      </c>
      <c r="C100" s="168" t="s">
        <v>206</v>
      </c>
      <c r="D100" s="169" t="s">
        <v>87</v>
      </c>
      <c r="E100" s="170">
        <v>840</v>
      </c>
      <c r="F100" s="170"/>
      <c r="G100" s="171">
        <f t="shared" si="12"/>
        <v>0</v>
      </c>
      <c r="O100" s="165">
        <v>2</v>
      </c>
      <c r="AA100" s="141">
        <v>12</v>
      </c>
      <c r="AB100" s="141">
        <v>0</v>
      </c>
      <c r="AC100" s="141">
        <v>43</v>
      </c>
      <c r="AZ100" s="141">
        <v>2</v>
      </c>
      <c r="BA100" s="141">
        <f t="shared" si="13"/>
        <v>0</v>
      </c>
      <c r="BB100" s="141">
        <f t="shared" si="14"/>
        <v>0</v>
      </c>
      <c r="BC100" s="141">
        <f t="shared" si="15"/>
        <v>0</v>
      </c>
      <c r="BD100" s="141">
        <f t="shared" si="16"/>
        <v>0</v>
      </c>
      <c r="BE100" s="141">
        <f t="shared" si="17"/>
        <v>0</v>
      </c>
      <c r="CA100" s="172">
        <v>12</v>
      </c>
      <c r="CB100" s="172">
        <v>0</v>
      </c>
      <c r="CZ100" s="141">
        <v>0</v>
      </c>
    </row>
    <row r="101" spans="1:15" ht="12.75">
      <c r="A101" s="173"/>
      <c r="B101" s="175"/>
      <c r="C101" s="235" t="s">
        <v>207</v>
      </c>
      <c r="D101" s="236"/>
      <c r="E101" s="176">
        <v>840</v>
      </c>
      <c r="F101" s="177"/>
      <c r="G101" s="178"/>
      <c r="M101" s="174" t="s">
        <v>207</v>
      </c>
      <c r="O101" s="165"/>
    </row>
    <row r="102" spans="1:104" ht="22.5">
      <c r="A102" s="166">
        <v>52</v>
      </c>
      <c r="B102" s="167" t="s">
        <v>208</v>
      </c>
      <c r="C102" s="168" t="s">
        <v>209</v>
      </c>
      <c r="D102" s="169" t="s">
        <v>87</v>
      </c>
      <c r="E102" s="170">
        <v>72.8</v>
      </c>
      <c r="F102" s="170"/>
      <c r="G102" s="171">
        <f>E102*F102</f>
        <v>0</v>
      </c>
      <c r="O102" s="165">
        <v>2</v>
      </c>
      <c r="AA102" s="141">
        <v>12</v>
      </c>
      <c r="AB102" s="141">
        <v>0</v>
      </c>
      <c r="AC102" s="141">
        <v>44</v>
      </c>
      <c r="AZ102" s="141">
        <v>2</v>
      </c>
      <c r="BA102" s="141">
        <f>IF(AZ102=1,G102,0)</f>
        <v>0</v>
      </c>
      <c r="BB102" s="141">
        <f>IF(AZ102=2,G102,0)</f>
        <v>0</v>
      </c>
      <c r="BC102" s="141">
        <f>IF(AZ102=3,G102,0)</f>
        <v>0</v>
      </c>
      <c r="BD102" s="141">
        <f>IF(AZ102=4,G102,0)</f>
        <v>0</v>
      </c>
      <c r="BE102" s="141">
        <f>IF(AZ102=5,G102,0)</f>
        <v>0</v>
      </c>
      <c r="CA102" s="172">
        <v>12</v>
      </c>
      <c r="CB102" s="172">
        <v>0</v>
      </c>
      <c r="CZ102" s="141">
        <v>0</v>
      </c>
    </row>
    <row r="103" spans="1:15" ht="12.75">
      <c r="A103" s="173"/>
      <c r="B103" s="175"/>
      <c r="C103" s="235" t="s">
        <v>210</v>
      </c>
      <c r="D103" s="236"/>
      <c r="E103" s="176">
        <v>72.8</v>
      </c>
      <c r="F103" s="177"/>
      <c r="G103" s="178"/>
      <c r="M103" s="174" t="s">
        <v>210</v>
      </c>
      <c r="O103" s="165"/>
    </row>
    <row r="104" spans="1:104" ht="12.75">
      <c r="A104" s="166">
        <v>53</v>
      </c>
      <c r="B104" s="167" t="s">
        <v>211</v>
      </c>
      <c r="C104" s="168" t="s">
        <v>212</v>
      </c>
      <c r="D104" s="169" t="s">
        <v>61</v>
      </c>
      <c r="E104" s="170">
        <f>SUM(G95:G103)*0.01</f>
        <v>0</v>
      </c>
      <c r="F104" s="170"/>
      <c r="G104" s="171">
        <f>E104*F104</f>
        <v>0</v>
      </c>
      <c r="O104" s="165">
        <v>2</v>
      </c>
      <c r="AA104" s="141">
        <v>7</v>
      </c>
      <c r="AB104" s="141">
        <v>1002</v>
      </c>
      <c r="AC104" s="141">
        <v>5</v>
      </c>
      <c r="AZ104" s="141">
        <v>2</v>
      </c>
      <c r="BA104" s="141">
        <f>IF(AZ104=1,G104,0)</f>
        <v>0</v>
      </c>
      <c r="BB104" s="141">
        <f>IF(AZ104=2,G104,0)</f>
        <v>0</v>
      </c>
      <c r="BC104" s="141">
        <f>IF(AZ104=3,G104,0)</f>
        <v>0</v>
      </c>
      <c r="BD104" s="141">
        <f>IF(AZ104=4,G104,0)</f>
        <v>0</v>
      </c>
      <c r="BE104" s="141">
        <f>IF(AZ104=5,G104,0)</f>
        <v>0</v>
      </c>
      <c r="CA104" s="172">
        <v>7</v>
      </c>
      <c r="CB104" s="172">
        <v>1002</v>
      </c>
      <c r="CZ104" s="141">
        <v>0</v>
      </c>
    </row>
    <row r="105" spans="1:57" ht="12.75">
      <c r="A105" s="179"/>
      <c r="B105" s="180" t="s">
        <v>74</v>
      </c>
      <c r="C105" s="181" t="str">
        <f>CONCATENATE(B94," ",C94)</f>
        <v>769 Otvorové prvky z plastu</v>
      </c>
      <c r="D105" s="182"/>
      <c r="E105" s="183"/>
      <c r="F105" s="184"/>
      <c r="G105" s="185">
        <f>SUM(G94:G104)</f>
        <v>0</v>
      </c>
      <c r="O105" s="165">
        <v>4</v>
      </c>
      <c r="BA105" s="186">
        <f>SUM(BA94:BA104)</f>
        <v>0</v>
      </c>
      <c r="BB105" s="186">
        <f>SUM(BB94:BB104)</f>
        <v>0</v>
      </c>
      <c r="BC105" s="186">
        <f>SUM(BC94:BC104)</f>
        <v>0</v>
      </c>
      <c r="BD105" s="186">
        <f>SUM(BD94:BD104)</f>
        <v>0</v>
      </c>
      <c r="BE105" s="186">
        <f>SUM(BE94:BE104)</f>
        <v>0</v>
      </c>
    </row>
    <row r="106" spans="1:15" ht="12.75">
      <c r="A106" s="158" t="s">
        <v>72</v>
      </c>
      <c r="B106" s="159" t="s">
        <v>216</v>
      </c>
      <c r="C106" s="160" t="s">
        <v>217</v>
      </c>
      <c r="D106" s="161"/>
      <c r="E106" s="162"/>
      <c r="F106" s="162"/>
      <c r="G106" s="163"/>
      <c r="H106" s="164"/>
      <c r="I106" s="164"/>
      <c r="O106" s="165">
        <v>1</v>
      </c>
    </row>
    <row r="107" spans="1:104" ht="22.5">
      <c r="A107" s="166">
        <v>54</v>
      </c>
      <c r="B107" s="167" t="s">
        <v>218</v>
      </c>
      <c r="C107" s="168" t="s">
        <v>219</v>
      </c>
      <c r="D107" s="169" t="s">
        <v>90</v>
      </c>
      <c r="E107" s="170">
        <v>210</v>
      </c>
      <c r="F107" s="170"/>
      <c r="G107" s="171">
        <f>E107*F107</f>
        <v>0</v>
      </c>
      <c r="O107" s="165">
        <v>2</v>
      </c>
      <c r="AA107" s="141">
        <v>12</v>
      </c>
      <c r="AB107" s="141">
        <v>0</v>
      </c>
      <c r="AC107" s="141">
        <v>156</v>
      </c>
      <c r="AZ107" s="141">
        <v>2</v>
      </c>
      <c r="BA107" s="141">
        <f>IF(AZ107=1,G116,0)</f>
        <v>0</v>
      </c>
      <c r="BB107" s="141">
        <f>IF(AZ107=2,G116,0)</f>
        <v>0</v>
      </c>
      <c r="BC107" s="141">
        <f>IF(AZ107=3,G116,0)</f>
        <v>0</v>
      </c>
      <c r="BD107" s="141">
        <f>IF(AZ107=4,G116,0)</f>
        <v>0</v>
      </c>
      <c r="BE107" s="141">
        <f>IF(AZ107=5,G116,0)</f>
        <v>0</v>
      </c>
      <c r="CA107" s="172">
        <v>12</v>
      </c>
      <c r="CB107" s="172">
        <v>0</v>
      </c>
      <c r="CZ107" s="141">
        <v>0</v>
      </c>
    </row>
    <row r="108" spans="1:104" ht="12.75">
      <c r="A108" s="173"/>
      <c r="B108" s="175"/>
      <c r="C108" s="204" t="s">
        <v>220</v>
      </c>
      <c r="D108" s="205"/>
      <c r="E108" s="176">
        <v>210</v>
      </c>
      <c r="F108" s="177"/>
      <c r="G108" s="178"/>
      <c r="O108" s="165">
        <v>2</v>
      </c>
      <c r="AA108" s="141">
        <v>12</v>
      </c>
      <c r="AB108" s="141">
        <v>0</v>
      </c>
      <c r="AC108" s="141">
        <v>157</v>
      </c>
      <c r="AZ108" s="141">
        <v>2</v>
      </c>
      <c r="BA108" s="141">
        <f>IF(AZ108=1,G117,0)</f>
        <v>0</v>
      </c>
      <c r="BB108" s="141">
        <f>IF(AZ108=2,G117,0)</f>
        <v>0</v>
      </c>
      <c r="BC108" s="141">
        <f>IF(AZ108=3,G117,0)</f>
        <v>0</v>
      </c>
      <c r="BD108" s="141">
        <f>IF(AZ108=4,G117,0)</f>
        <v>0</v>
      </c>
      <c r="BE108" s="141">
        <f>IF(AZ108=5,G117,0)</f>
        <v>0</v>
      </c>
      <c r="CA108" s="172">
        <v>12</v>
      </c>
      <c r="CB108" s="172">
        <v>0</v>
      </c>
      <c r="CZ108" s="141">
        <v>0</v>
      </c>
    </row>
    <row r="109" spans="1:104" ht="12.75">
      <c r="A109" s="179"/>
      <c r="B109" s="180" t="s">
        <v>74</v>
      </c>
      <c r="C109" s="181" t="str">
        <f>CONCATENATE(B106," ",C106)</f>
        <v>784 Malby</v>
      </c>
      <c r="D109" s="182"/>
      <c r="E109" s="183"/>
      <c r="F109" s="184"/>
      <c r="G109" s="185">
        <f>SUM(G106:G108)</f>
        <v>0</v>
      </c>
      <c r="O109" s="165">
        <v>2</v>
      </c>
      <c r="AA109" s="141">
        <v>7</v>
      </c>
      <c r="AB109" s="141">
        <v>1002</v>
      </c>
      <c r="AC109" s="141">
        <v>5</v>
      </c>
      <c r="AZ109" s="141">
        <v>2</v>
      </c>
      <c r="BA109" s="141">
        <f>IF(AZ109=1,G118,0)</f>
        <v>0</v>
      </c>
      <c r="BB109" s="141">
        <f>IF(AZ109=2,G118,0)</f>
        <v>0</v>
      </c>
      <c r="BC109" s="141">
        <f>IF(AZ109=3,G118,0)</f>
        <v>0</v>
      </c>
      <c r="BD109" s="141">
        <f>IF(AZ109=4,G118,0)</f>
        <v>0</v>
      </c>
      <c r="BE109" s="141">
        <f>IF(AZ109=5,G118,0)</f>
        <v>0</v>
      </c>
      <c r="CA109" s="172">
        <v>7</v>
      </c>
      <c r="CB109" s="172">
        <v>1002</v>
      </c>
      <c r="CZ109" s="141">
        <v>0</v>
      </c>
    </row>
    <row r="110" spans="5:57" ht="12.75">
      <c r="E110" s="141"/>
      <c r="O110" s="165">
        <v>4</v>
      </c>
      <c r="BA110" s="186">
        <f>SUM(BA106:BA109)</f>
        <v>0</v>
      </c>
      <c r="BB110" s="186">
        <f>SUM(BB106:BB109)</f>
        <v>0</v>
      </c>
      <c r="BC110" s="186">
        <f>SUM(BC106:BC109)</f>
        <v>0</v>
      </c>
      <c r="BD110" s="186">
        <f>SUM(BD106:BD109)</f>
        <v>0</v>
      </c>
      <c r="BE110" s="186">
        <f>SUM(BE106:BE109)</f>
        <v>0</v>
      </c>
    </row>
    <row r="111" spans="8:15" ht="12.75">
      <c r="H111" s="164"/>
      <c r="I111" s="164"/>
      <c r="O111" s="165">
        <v>1</v>
      </c>
    </row>
    <row r="112" spans="15:104" ht="12.75">
      <c r="O112" s="165">
        <v>2</v>
      </c>
      <c r="AA112" s="141">
        <v>1</v>
      </c>
      <c r="AB112" s="141">
        <v>7</v>
      </c>
      <c r="AC112" s="141">
        <v>7</v>
      </c>
      <c r="AZ112" s="141">
        <v>2</v>
      </c>
      <c r="BA112" s="141">
        <f>IF(AZ112=1,G107,0)</f>
        <v>0</v>
      </c>
      <c r="BB112" s="141">
        <f>IF(AZ112=2,G107,0)</f>
        <v>0</v>
      </c>
      <c r="BC112" s="141">
        <f>IF(AZ112=3,G107,0)</f>
        <v>0</v>
      </c>
      <c r="BD112" s="141">
        <f>IF(AZ112=4,G107,0)</f>
        <v>0</v>
      </c>
      <c r="BE112" s="141">
        <f>IF(AZ112=5,G107,0)</f>
        <v>0</v>
      </c>
      <c r="CA112" s="172">
        <v>1</v>
      </c>
      <c r="CB112" s="172">
        <v>7</v>
      </c>
      <c r="CZ112" s="141">
        <v>0.00019</v>
      </c>
    </row>
    <row r="113" spans="13:15" ht="12.75">
      <c r="M113" s="174" t="s">
        <v>220</v>
      </c>
      <c r="O113" s="165"/>
    </row>
    <row r="114" spans="15:57" ht="12.75">
      <c r="O114" s="165">
        <v>4</v>
      </c>
      <c r="BA114" s="186">
        <f>SUM(BA111:BA113)</f>
        <v>0</v>
      </c>
      <c r="BB114" s="186">
        <f>SUM(BB111:BB113)</f>
        <v>0</v>
      </c>
      <c r="BC114" s="186">
        <f>SUM(BC111:BC113)</f>
        <v>0</v>
      </c>
      <c r="BD114" s="186">
        <f>SUM(BD111:BD113)</f>
        <v>0</v>
      </c>
      <c r="BE114" s="186">
        <f>SUM(BE111:BE113)</f>
        <v>0</v>
      </c>
    </row>
    <row r="115" spans="1:7" ht="12.75">
      <c r="A115" s="206" t="s">
        <v>72</v>
      </c>
      <c r="B115" s="207" t="s">
        <v>213</v>
      </c>
      <c r="C115" s="160" t="s">
        <v>214</v>
      </c>
      <c r="D115" s="161"/>
      <c r="E115" s="162"/>
      <c r="F115" s="162"/>
      <c r="G115" s="163"/>
    </row>
    <row r="116" spans="1:7" ht="22.5">
      <c r="A116" s="166">
        <v>55</v>
      </c>
      <c r="B116" s="167" t="s">
        <v>213</v>
      </c>
      <c r="C116" s="168" t="s">
        <v>245</v>
      </c>
      <c r="D116" s="169"/>
      <c r="E116" s="170">
        <v>0</v>
      </c>
      <c r="F116" s="170"/>
      <c r="G116" s="171">
        <f>E116*F116</f>
        <v>0</v>
      </c>
    </row>
    <row r="117" spans="1:7" ht="22.5">
      <c r="A117" s="166">
        <v>56</v>
      </c>
      <c r="B117" s="167" t="s">
        <v>215</v>
      </c>
      <c r="C117" s="168" t="s">
        <v>244</v>
      </c>
      <c r="D117" s="169" t="s">
        <v>73</v>
      </c>
      <c r="E117" s="242">
        <v>23</v>
      </c>
      <c r="F117" s="170"/>
      <c r="G117" s="171">
        <f>E117*F117</f>
        <v>0</v>
      </c>
    </row>
    <row r="118" spans="1:7" ht="12.75">
      <c r="A118" s="166">
        <v>57</v>
      </c>
      <c r="B118" s="167" t="s">
        <v>211</v>
      </c>
      <c r="C118" s="168" t="s">
        <v>212</v>
      </c>
      <c r="D118" s="169" t="s">
        <v>61</v>
      </c>
      <c r="E118" s="170">
        <f>SUM(G116:G117)*0.01</f>
        <v>0</v>
      </c>
      <c r="F118" s="170"/>
      <c r="G118" s="171">
        <f>E118*F118</f>
        <v>0</v>
      </c>
    </row>
    <row r="119" spans="1:7" ht="12.75">
      <c r="A119" s="179"/>
      <c r="B119" s="180" t="s">
        <v>74</v>
      </c>
      <c r="C119" s="181" t="str">
        <f>CONCATENATE(B115," ",C115)</f>
        <v>7693 Vnitřní žaluzie</v>
      </c>
      <c r="D119" s="182"/>
      <c r="E119" s="183"/>
      <c r="F119" s="184"/>
      <c r="G119" s="185">
        <f>SUM(G115:G118)</f>
        <v>0</v>
      </c>
    </row>
    <row r="120" ht="12.75">
      <c r="E120" s="141"/>
    </row>
    <row r="121" ht="12.75">
      <c r="E121" s="141"/>
    </row>
    <row r="122" ht="12.75">
      <c r="E122" s="141"/>
    </row>
    <row r="123" ht="12.75">
      <c r="E123" s="141"/>
    </row>
    <row r="124" ht="12.75">
      <c r="E124" s="141"/>
    </row>
    <row r="125" ht="12.75">
      <c r="E125" s="141"/>
    </row>
    <row r="126" ht="12.75">
      <c r="E126" s="141"/>
    </row>
    <row r="127" ht="12.75">
      <c r="E127" s="141"/>
    </row>
    <row r="128" ht="12.75">
      <c r="E128" s="141"/>
    </row>
    <row r="129" ht="12.75">
      <c r="E129" s="141"/>
    </row>
    <row r="130" ht="12.75">
      <c r="E130" s="141"/>
    </row>
    <row r="131" ht="12.75">
      <c r="E131" s="141"/>
    </row>
    <row r="132" ht="12.75">
      <c r="E132" s="141"/>
    </row>
    <row r="133" ht="12.75">
      <c r="E133" s="141"/>
    </row>
    <row r="134" ht="12.75">
      <c r="E134" s="141"/>
    </row>
    <row r="135" ht="12.75">
      <c r="E135" s="141"/>
    </row>
    <row r="136" ht="12.75">
      <c r="E136" s="141"/>
    </row>
    <row r="137" ht="12.75">
      <c r="E137" s="141"/>
    </row>
    <row r="138" spans="1:7" ht="12.75">
      <c r="A138" s="187"/>
      <c r="B138" s="187"/>
      <c r="C138" s="187"/>
      <c r="D138" s="187"/>
      <c r="E138" s="187"/>
      <c r="F138" s="187"/>
      <c r="G138" s="187"/>
    </row>
    <row r="139" spans="1:7" ht="12.75">
      <c r="A139" s="187"/>
      <c r="B139" s="187"/>
      <c r="C139" s="187"/>
      <c r="D139" s="187"/>
      <c r="E139" s="187"/>
      <c r="F139" s="187"/>
      <c r="G139" s="187"/>
    </row>
    <row r="140" spans="1:7" ht="12.75">
      <c r="A140" s="187"/>
      <c r="B140" s="187"/>
      <c r="C140" s="187"/>
      <c r="D140" s="187"/>
      <c r="E140" s="187"/>
      <c r="F140" s="187"/>
      <c r="G140" s="187"/>
    </row>
    <row r="141" spans="1:7" ht="12.75">
      <c r="A141" s="187"/>
      <c r="B141" s="187"/>
      <c r="C141" s="187"/>
      <c r="D141" s="187"/>
      <c r="E141" s="187"/>
      <c r="F141" s="187"/>
      <c r="G141" s="187"/>
    </row>
    <row r="142" ht="12.75">
      <c r="E142" s="141"/>
    </row>
    <row r="143" ht="12.75">
      <c r="E143" s="141"/>
    </row>
    <row r="144" ht="12.75">
      <c r="E144" s="141"/>
    </row>
    <row r="145" ht="12.75">
      <c r="E145" s="141"/>
    </row>
    <row r="146" ht="12.75">
      <c r="E146" s="141"/>
    </row>
    <row r="147" ht="12.75">
      <c r="E147" s="141"/>
    </row>
    <row r="148" ht="12.75">
      <c r="E148" s="141"/>
    </row>
    <row r="149" ht="12.75">
      <c r="E149" s="141"/>
    </row>
    <row r="150" ht="12.75">
      <c r="E150" s="141"/>
    </row>
    <row r="151" ht="12.75">
      <c r="E151" s="141"/>
    </row>
    <row r="152" ht="12.75">
      <c r="E152" s="141"/>
    </row>
    <row r="153" ht="12.75">
      <c r="E153" s="141"/>
    </row>
    <row r="154" ht="12.75">
      <c r="E154" s="141"/>
    </row>
    <row r="155" ht="12.75">
      <c r="E155" s="141"/>
    </row>
    <row r="156" ht="12.75">
      <c r="E156" s="141"/>
    </row>
    <row r="157" ht="12.75">
      <c r="E157" s="141"/>
    </row>
    <row r="158" ht="12.75">
      <c r="E158" s="141"/>
    </row>
    <row r="159" ht="12.75">
      <c r="E159" s="141"/>
    </row>
    <row r="160" ht="12.75">
      <c r="E160" s="141"/>
    </row>
    <row r="161" ht="12.75">
      <c r="E161" s="141"/>
    </row>
    <row r="162" ht="12.75">
      <c r="E162" s="141"/>
    </row>
    <row r="163" ht="12.75">
      <c r="E163" s="141"/>
    </row>
    <row r="164" ht="12.75">
      <c r="E164" s="141"/>
    </row>
    <row r="165" ht="12.75">
      <c r="E165" s="141"/>
    </row>
    <row r="166" ht="12.75">
      <c r="E166" s="141"/>
    </row>
    <row r="167" ht="12.75">
      <c r="E167" s="141"/>
    </row>
    <row r="168" ht="12.75">
      <c r="E168" s="141"/>
    </row>
    <row r="169" ht="12.75">
      <c r="E169" s="141"/>
    </row>
    <row r="170" ht="12.75">
      <c r="E170" s="141"/>
    </row>
    <row r="171" ht="12.75">
      <c r="E171" s="141"/>
    </row>
    <row r="172" ht="12.75">
      <c r="E172" s="141"/>
    </row>
    <row r="173" spans="1:2" ht="12.75">
      <c r="A173" s="188"/>
      <c r="B173" s="188"/>
    </row>
    <row r="174" spans="1:7" ht="12.75">
      <c r="A174" s="187"/>
      <c r="B174" s="187"/>
      <c r="C174" s="190"/>
      <c r="D174" s="190"/>
      <c r="E174" s="191"/>
      <c r="F174" s="190"/>
      <c r="G174" s="192"/>
    </row>
    <row r="175" spans="1:7" ht="12.75">
      <c r="A175" s="193"/>
      <c r="B175" s="193"/>
      <c r="C175" s="187"/>
      <c r="D175" s="187"/>
      <c r="E175" s="194"/>
      <c r="F175" s="187"/>
      <c r="G175" s="187"/>
    </row>
    <row r="176" spans="1:7" ht="12.75">
      <c r="A176" s="187"/>
      <c r="B176" s="187"/>
      <c r="C176" s="187"/>
      <c r="D176" s="187"/>
      <c r="E176" s="194"/>
      <c r="F176" s="187"/>
      <c r="G176" s="187"/>
    </row>
    <row r="177" spans="1:7" ht="12.75">
      <c r="A177" s="187"/>
      <c r="B177" s="187"/>
      <c r="C177" s="187"/>
      <c r="D177" s="187"/>
      <c r="E177" s="194"/>
      <c r="F177" s="187"/>
      <c r="G177" s="187"/>
    </row>
    <row r="178" spans="1:7" ht="12.75">
      <c r="A178" s="187"/>
      <c r="B178" s="187"/>
      <c r="C178" s="187"/>
      <c r="D178" s="187"/>
      <c r="E178" s="194"/>
      <c r="F178" s="187"/>
      <c r="G178" s="187"/>
    </row>
    <row r="179" spans="1:7" ht="12.75">
      <c r="A179" s="187"/>
      <c r="B179" s="187"/>
      <c r="C179" s="187"/>
      <c r="D179" s="187"/>
      <c r="E179" s="194"/>
      <c r="F179" s="187"/>
      <c r="G179" s="187"/>
    </row>
    <row r="180" spans="1:7" ht="12.75">
      <c r="A180" s="187"/>
      <c r="B180" s="187"/>
      <c r="C180" s="187"/>
      <c r="D180" s="187"/>
      <c r="E180" s="194"/>
      <c r="F180" s="187"/>
      <c r="G180" s="187"/>
    </row>
    <row r="181" spans="1:7" ht="12.75">
      <c r="A181" s="187"/>
      <c r="B181" s="187"/>
      <c r="C181" s="187"/>
      <c r="D181" s="187"/>
      <c r="E181" s="194"/>
      <c r="F181" s="187"/>
      <c r="G181" s="187"/>
    </row>
    <row r="182" spans="1:7" ht="12.75">
      <c r="A182" s="187"/>
      <c r="B182" s="187"/>
      <c r="C182" s="187"/>
      <c r="D182" s="187"/>
      <c r="E182" s="194"/>
      <c r="F182" s="187"/>
      <c r="G182" s="187"/>
    </row>
    <row r="183" spans="1:7" ht="12.75">
      <c r="A183" s="187"/>
      <c r="B183" s="187"/>
      <c r="C183" s="187"/>
      <c r="D183" s="187"/>
      <c r="E183" s="194"/>
      <c r="F183" s="187"/>
      <c r="G183" s="187"/>
    </row>
    <row r="184" spans="1:7" ht="12.75">
      <c r="A184" s="187"/>
      <c r="B184" s="187"/>
      <c r="C184" s="187"/>
      <c r="D184" s="187"/>
      <c r="E184" s="194"/>
      <c r="F184" s="187"/>
      <c r="G184" s="187"/>
    </row>
    <row r="185" spans="1:7" ht="12.75">
      <c r="A185" s="187"/>
      <c r="B185" s="187"/>
      <c r="C185" s="187"/>
      <c r="D185" s="187"/>
      <c r="E185" s="194"/>
      <c r="F185" s="187"/>
      <c r="G185" s="187"/>
    </row>
    <row r="186" spans="1:7" ht="12.75">
      <c r="A186" s="187"/>
      <c r="B186" s="187"/>
      <c r="C186" s="187"/>
      <c r="D186" s="187"/>
      <c r="E186" s="194"/>
      <c r="F186" s="187"/>
      <c r="G186" s="187"/>
    </row>
    <row r="187" spans="1:7" ht="12.75">
      <c r="A187" s="187"/>
      <c r="B187" s="187"/>
      <c r="C187" s="187"/>
      <c r="D187" s="187"/>
      <c r="E187" s="194"/>
      <c r="F187" s="187"/>
      <c r="G187" s="187"/>
    </row>
  </sheetData>
  <sheetProtection/>
  <mergeCells count="30">
    <mergeCell ref="C63:D63"/>
    <mergeCell ref="C64:D64"/>
    <mergeCell ref="C103:D103"/>
    <mergeCell ref="C89:D89"/>
    <mergeCell ref="C91:D91"/>
    <mergeCell ref="C84:D84"/>
    <mergeCell ref="C65:D65"/>
    <mergeCell ref="C66:D66"/>
    <mergeCell ref="C68:D68"/>
    <mergeCell ref="C70:D70"/>
    <mergeCell ref="C32:D32"/>
    <mergeCell ref="C34:D34"/>
    <mergeCell ref="C36:D36"/>
    <mergeCell ref="C38:D38"/>
    <mergeCell ref="C40:D40"/>
    <mergeCell ref="C101:D101"/>
    <mergeCell ref="C54:D54"/>
    <mergeCell ref="C58:D58"/>
    <mergeCell ref="C61:D61"/>
    <mergeCell ref="C62:D62"/>
    <mergeCell ref="C51:D51"/>
    <mergeCell ref="C52:D52"/>
    <mergeCell ref="C18:D18"/>
    <mergeCell ref="C20:D20"/>
    <mergeCell ref="C14:D14"/>
    <mergeCell ref="A1:G1"/>
    <mergeCell ref="A3:B3"/>
    <mergeCell ref="A4:B4"/>
    <mergeCell ref="E4:G4"/>
    <mergeCell ref="C25:D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Notas</dc:creator>
  <cp:keywords/>
  <dc:description/>
  <cp:lastModifiedBy>Petra Černická</cp:lastModifiedBy>
  <cp:lastPrinted>2016-05-09T13:51:11Z</cp:lastPrinted>
  <dcterms:created xsi:type="dcterms:W3CDTF">2016-04-14T10:27:45Z</dcterms:created>
  <dcterms:modified xsi:type="dcterms:W3CDTF">2016-05-27T11:02:45Z</dcterms:modified>
  <cp:category/>
  <cp:version/>
  <cp:contentType/>
  <cp:contentStatus/>
</cp:coreProperties>
</file>