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585" windowWidth="28455" windowHeight="14505" activeTab="1"/>
  </bookViews>
  <sheets>
    <sheet name="Rekapitulace stavby" sheetId="1" r:id="rId1"/>
    <sheet name="1 - Stavební rozpočet" sheetId="2" r:id="rId2"/>
    <sheet name="2 - TI" sheetId="3" r:id="rId3"/>
    <sheet name="Pokyny pro vyplnění" sheetId="4" r:id="rId4"/>
  </sheets>
  <definedNames>
    <definedName name="_xlnm._FilterDatabase" localSheetId="1" hidden="1">'1 - Stavební rozpočet'!$C$97:$K$97</definedName>
    <definedName name="_xlnm._FilterDatabase" localSheetId="2" hidden="1">'2 - TI'!$C$86:$K$86</definedName>
    <definedName name="_xlnm.Print_Area" localSheetId="1">'1 - Stavební rozpočet'!$C$4:$J$36,'1 - Stavební rozpočet'!$C$42:$J$79,'1 - Stavební rozpočet'!$C$85:$K$415</definedName>
    <definedName name="_xlnm.Print_Area" localSheetId="2">'2 - TI'!$C$4:$J$36,'2 - TI'!$C$42:$J$68,'2 - TI'!$C$74:$K$179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Stavební rozpočet'!$97:$97</definedName>
    <definedName name="_xlnm.Print_Titles" localSheetId="2">'2 - TI'!$86:$86</definedName>
  </definedNames>
  <calcPr calcId="152511"/>
</workbook>
</file>

<file path=xl/sharedStrings.xml><?xml version="1.0" encoding="utf-8"?>
<sst xmlns="http://schemas.openxmlformats.org/spreadsheetml/2006/main" count="5611" uniqueCount="1054">
  <si>
    <t>Export VZ</t>
  </si>
  <si>
    <t>List obsahuje:</t>
  </si>
  <si>
    <t>3.0</t>
  </si>
  <si>
    <t/>
  </si>
  <si>
    <t>False</t>
  </si>
  <si>
    <t>{b04d4668-cad3-467e-9e99-c2e13c29c460}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</si>
  <si>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</si>
  <si>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</si>
  <si>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</si>
  <si>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</si>
  <si>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</si>
  <si>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</si>
  <si>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</si>
  <si>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</si>
  <si>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</si>
  <si>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2016/10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</si>
  <si>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</si>
  <si>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</si>
  <si>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Projekt dětského hřiště ulice J. Gagarina Nymburk</t>
  </si>
  <si>
    <t>0,1</t>
  </si>
  <si>
    <t>KSO:</t>
  </si>
  <si>
    <t>CC-CZ:</t>
  </si>
  <si>
    <t>1</t>
  </si>
  <si>
    <t>Místo:</t>
  </si>
  <si>
    <t>Město Nymburk</t>
  </si>
  <si>
    <t>Datum:</t>
  </si>
  <si>
    <t>7.10.2016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</si>
  <si>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</si>
  <si>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</si>
  <si>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</si>
  <si>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</si>
  <si>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</si>
  <si>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</si>
  <si>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</si>
  <si>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</si>
  <si>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Ing. Lucie Pánová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</si>
  <si>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</si>
  <si>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</si>
  <si>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</si>
  <si>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</si>
  <si>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</si>
  <si>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</si>
  <si>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</si>
  <si>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</si>
  <si>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</si>
  <si>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</si>
  <si>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</si>
  <si>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</si>
  <si>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</si>
  <si>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</si>
  <si>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</si>
  <si>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</si>
  <si>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</si>
  <si>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</si>
  <si>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</si>
  <si>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</si>
  <si>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</si>
  <si>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</si>
  <si>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</si>
  <si>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</si>
  <si>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</si>
  <si>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</si>
  <si>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</si>
  <si>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</si>
  <si>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</si>
  <si>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</si>
  <si>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</si>
  <si>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</si>
  <si>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</si>
  <si>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</si>
  <si>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</si>
  <si>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</si>
  <si>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</si>
  <si>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</si>
  <si>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</si>
  <si>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</si>
  <si>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rozpočet</t>
  </si>
  <si>
    <t>STA</t>
  </si>
  <si>
    <t>{32bf31dc-0684-4c11-8864-c95c9b32c1e9}</t>
  </si>
  <si>
    <t>2</t>
  </si>
  <si>
    <t>TI</t>
  </si>
  <si>
    <t>{08aeeb34-0bd0-4585-936e-d35818d38772}</t>
  </si>
  <si>
    <t>Zpět na list:</t>
  </si>
  <si>
    <t>KRYCÍ LIST SOUPISU</t>
  </si>
  <si>
    <t>Objekt:</t>
  </si>
  <si>
    <t>1 - Stavební rozpočet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</si>
  <si>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</si>
  <si>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</si>
  <si>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</si>
  <si>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</si>
  <si>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</si>
  <si>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</si>
  <si>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</si>
  <si>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</si>
  <si>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</si>
  <si>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</si>
  <si>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</si>
  <si>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</si>
  <si>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</si>
  <si>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</si>
  <si>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</si>
  <si>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</si>
  <si>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</si>
  <si>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</si>
  <si>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748 - Elektromontáže - osvětlovací zařízení a svítidla</t>
  </si>
  <si>
    <t xml:space="preserve">    767 - Konstrukce zámečnické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</si>
  <si>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</si>
  <si>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</si>
  <si>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</si>
  <si>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</si>
  <si>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</si>
  <si>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</si>
  <si>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</si>
  <si>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</si>
  <si>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</si>
  <si>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</si>
  <si>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</si>
  <si>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</si>
  <si>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</si>
  <si>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</si>
  <si>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</si>
  <si>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</si>
  <si>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</si>
  <si>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</si>
  <si>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</si>
  <si>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</si>
  <si>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</si>
  <si>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</si>
  <si>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</si>
  <si>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</si>
  <si>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</si>
  <si>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</si>
  <si>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</t>
  </si>
  <si>
    <t>Kácení stromů listnatých D kmene do 500 mm</t>
  </si>
  <si>
    <t>kus</t>
  </si>
  <si>
    <t>4</t>
  </si>
  <si>
    <t>121101102</t>
  </si>
  <si>
    <t>Sejmutí ornice s přemístěním na vzdálenost do 100 m</t>
  </si>
  <si>
    <t>m3</t>
  </si>
  <si>
    <t>VV</t>
  </si>
  <si>
    <t>v celé ploše řešeného prostoru hl. 200 mm</t>
  </si>
  <si>
    <t>2473*0,2</t>
  </si>
  <si>
    <t>Součet</t>
  </si>
  <si>
    <t>3</t>
  </si>
  <si>
    <t>122201102</t>
  </si>
  <si>
    <t>Odkopávky a prokopávky nezapažené v hornině tř. 3 objem do 1000 m3</t>
  </si>
  <si>
    <t>6</t>
  </si>
  <si>
    <t>"mlatový chodník" 139*0,24</t>
  </si>
  <si>
    <t>"dopadové plochy" 525*0,3</t>
  </si>
  <si>
    <t>"herní povrchy - EPDM" 420*0,7</t>
  </si>
  <si>
    <t>"mlhoviště" 73*0,3</t>
  </si>
  <si>
    <t>"pískoviště" 2,6*2,6*0,7</t>
  </si>
  <si>
    <t>"výkop pro vsak" 3*1,2*0,8</t>
  </si>
  <si>
    <t>"okapový chodník" 81*0,29</t>
  </si>
  <si>
    <t>122201109</t>
  </si>
  <si>
    <t>Příplatek za lepivost u odkopávek v hornině tř. 1 až 3</t>
  </si>
  <si>
    <t>8</t>
  </si>
  <si>
    <t>5</t>
  </si>
  <si>
    <t>131201101</t>
  </si>
  <si>
    <t>Hloubení patek nezapažených v hornině tř. 3 objemu do 100 m3</t>
  </si>
  <si>
    <t>"svítidla VO malá" 0,8*0,2*5</t>
  </si>
  <si>
    <t>"svítidla VO velká" 1,5*0,5*9</t>
  </si>
  <si>
    <t>"patky oplocení" 0,8*0,5*37</t>
  </si>
  <si>
    <t>131201109</t>
  </si>
  <si>
    <t>Příplatek za lepivost u hloubení patek nezapažených v hornině tř. 3</t>
  </si>
  <si>
    <t>12</t>
  </si>
  <si>
    <t>7</t>
  </si>
  <si>
    <t>132201101</t>
  </si>
  <si>
    <t>Hloubení rýh š do 600 mm v hornině tř. 3 objemu do 100 m3</t>
  </si>
  <si>
    <t>14</t>
  </si>
  <si>
    <t>"dešťová kanalizace" 6,7*0,6*0,6</t>
  </si>
  <si>
    <t>"rozvod vody okolo mlhoviště a pítka" 13,5*0,6*1,1</t>
  </si>
  <si>
    <t>"kabely VO" 84*0,3*0,35</t>
  </si>
  <si>
    <t>"vodovodní přípojka" 3,71*1,1*0,3</t>
  </si>
  <si>
    <t>132201109</t>
  </si>
  <si>
    <t>Příplatek za lepivost k hloubení rýh š do 600 mm v hornině tř. 3</t>
  </si>
  <si>
    <t>16</t>
  </si>
  <si>
    <t>9</t>
  </si>
  <si>
    <t>132201201</t>
  </si>
  <si>
    <t>Hloubení rýh š do 2000 mm v hornině tř. 3 objemu do 100 m3</t>
  </si>
  <si>
    <t>18</t>
  </si>
  <si>
    <t>"betonové oplocení" 118*1,2*0,5</t>
  </si>
  <si>
    <t>132201209</t>
  </si>
  <si>
    <t>Příplatek za lepivost k hloubení rýh š do 2000 mm v hornině tř. 3</t>
  </si>
  <si>
    <t>20</t>
  </si>
  <si>
    <t>11</t>
  </si>
  <si>
    <t>151101112</t>
  </si>
  <si>
    <t>Odstranění příložného pažení a rozepření stěn rýh hl do 4 m</t>
  </si>
  <si>
    <t>m2</t>
  </si>
  <si>
    <t>22</t>
  </si>
  <si>
    <t>151101201</t>
  </si>
  <si>
    <t>Zřízení příložného pažení stěn výkopu hl do 4 m</t>
  </si>
  <si>
    <t>24</t>
  </si>
  <si>
    <t>"rýha pro dešťovou kanalizaci" 6,7*0,6*2</t>
  </si>
  <si>
    <t>"rýha pro vodovod" 13,5*1,1*2</t>
  </si>
  <si>
    <t>"rýha pro vodovodní přípojku" 3,74*1,1*2</t>
  </si>
  <si>
    <t>13</t>
  </si>
  <si>
    <t>162701105</t>
  </si>
  <si>
    <t>Vodorovné přemístění do 10000 m výkopku/sypaniny z horniny tř. 1 až 4</t>
  </si>
  <si>
    <t>26</t>
  </si>
  <si>
    <t>494,6+537,862+22,35+21,3+70,8-62,596-370,95</t>
  </si>
  <si>
    <t>167101102</t>
  </si>
  <si>
    <t>Nakládání výkopku z hornin tř. 1 až 4 přes 100 m3</t>
  </si>
  <si>
    <t>28</t>
  </si>
  <si>
    <t>171201201</t>
  </si>
  <si>
    <t>Uložení sypaniny na skládky</t>
  </si>
  <si>
    <t>30</t>
  </si>
  <si>
    <t>171201211</t>
  </si>
  <si>
    <t>Poplatek za uložení odpadu ze sypaniny na skládce (skládkovné)</t>
  </si>
  <si>
    <t>t</t>
  </si>
  <si>
    <t>32</t>
  </si>
  <si>
    <t>17</t>
  </si>
  <si>
    <t>174101101</t>
  </si>
  <si>
    <t>Zásyp jam, šachet rýh nebo kolem objektů sypaninou se zhutněním - materiál použit stávající zemina</t>
  </si>
  <si>
    <t>34</t>
  </si>
  <si>
    <t>"rozvod vody" 13,5*0,6*1,1</t>
  </si>
  <si>
    <t>"patky pro svítidla" 0,8*0,2*5</t>
  </si>
  <si>
    <t>"patky pro svítidla" 1,5*0,5*9</t>
  </si>
  <si>
    <t>"okolo plotové zídky" 118*0,2*0,4*2</t>
  </si>
  <si>
    <t>180404111</t>
  </si>
  <si>
    <t>Založení hřišťového trávníku výsevem na vrstvě ornice</t>
  </si>
  <si>
    <t>36</t>
  </si>
  <si>
    <t>"fotbalové hřiště" 700</t>
  </si>
  <si>
    <t>19</t>
  </si>
  <si>
    <t>M</t>
  </si>
  <si>
    <t>005724400</t>
  </si>
  <si>
    <t>osivo směs travní hřištní</t>
  </si>
  <si>
    <t>kg</t>
  </si>
  <si>
    <t>38</t>
  </si>
  <si>
    <t>180405111</t>
  </si>
  <si>
    <t>Založení trávníku ve vegetačních prefabrikátech výsevem semene v rovině a ve svahu do 1:5</t>
  </si>
  <si>
    <t>40</t>
  </si>
  <si>
    <t>"ostatní travnaté plochy mimo fotbal.hřiště" 1235-700</t>
  </si>
  <si>
    <t>005724100</t>
  </si>
  <si>
    <t>osivo směs travní parková</t>
  </si>
  <si>
    <t>42</t>
  </si>
  <si>
    <t>181301102</t>
  </si>
  <si>
    <t>Rozprostření ornice tl vrstvy do 150 mm v rovině nebo ve svahu do 1:5</t>
  </si>
  <si>
    <t>44</t>
  </si>
  <si>
    <t>2473*0,15</t>
  </si>
  <si>
    <t>23</t>
  </si>
  <si>
    <t>184201112</t>
  </si>
  <si>
    <t>Výsadba stromu bez balu do jamky výška kmene do 2,5 m v rovině a svahu do 1:5</t>
  </si>
  <si>
    <t>46</t>
  </si>
  <si>
    <t>"12/14cm" 11</t>
  </si>
  <si>
    <t>"14/16cm" 5</t>
  </si>
  <si>
    <t>"16/18cm" 1</t>
  </si>
  <si>
    <t>"20/24cm" 3</t>
  </si>
  <si>
    <t>"350cm" 2</t>
  </si>
  <si>
    <t>"250cm" 5</t>
  </si>
  <si>
    <t>"75cm - 2ks/m2" 21</t>
  </si>
  <si>
    <t>026505220</t>
  </si>
  <si>
    <t>Třešeň pilovitá</t>
  </si>
  <si>
    <t>48</t>
  </si>
  <si>
    <t>25</t>
  </si>
  <si>
    <t>026505230</t>
  </si>
  <si>
    <t>Lyriovník tulipánokvětý 16/18</t>
  </si>
  <si>
    <t>50</t>
  </si>
  <si>
    <t>026503030</t>
  </si>
  <si>
    <t>Javor mléč /Acer platanoides/</t>
  </si>
  <si>
    <t>52</t>
  </si>
  <si>
    <t>27</t>
  </si>
  <si>
    <t>026503270</t>
  </si>
  <si>
    <t>Katalpa trubačovitá</t>
  </si>
  <si>
    <t>54</t>
  </si>
  <si>
    <t>026505300</t>
  </si>
  <si>
    <t>Platan javorolistý</t>
  </si>
  <si>
    <t>56</t>
  </si>
  <si>
    <t>29</t>
  </si>
  <si>
    <t>026505310</t>
  </si>
  <si>
    <t>Dřezovec trojtrnný</t>
  </si>
  <si>
    <t>58</t>
  </si>
  <si>
    <t>026603560</t>
  </si>
  <si>
    <t>Jedle ojíněná</t>
  </si>
  <si>
    <t>60</t>
  </si>
  <si>
    <t>31</t>
  </si>
  <si>
    <t>026604100</t>
  </si>
  <si>
    <t>Smrk Pančičův /Picea omorika/</t>
  </si>
  <si>
    <t>62</t>
  </si>
  <si>
    <t>026603510</t>
  </si>
  <si>
    <t>Modřín japonský</t>
  </si>
  <si>
    <t>64</t>
  </si>
  <si>
    <t>33</t>
  </si>
  <si>
    <t>026603520</t>
  </si>
  <si>
    <t>Modřín opadavý /Larix decidua/</t>
  </si>
  <si>
    <t>66</t>
  </si>
  <si>
    <t>026503410</t>
  </si>
  <si>
    <t>Habr obecný /Carpinus betulus/</t>
  </si>
  <si>
    <t>68</t>
  </si>
  <si>
    <t>Zakládání</t>
  </si>
  <si>
    <t>35</t>
  </si>
  <si>
    <t>213141111</t>
  </si>
  <si>
    <t>Zřízení vrstvy z geotextilie v rovině nebo ve sklonu do 1:5 š do 3 m</t>
  </si>
  <si>
    <t>70</t>
  </si>
  <si>
    <t>"mlhoviště" 73</t>
  </si>
  <si>
    <t>"pískoviště" 2,6*2,6</t>
  </si>
  <si>
    <t>"dopadové plochy" 525</t>
  </si>
  <si>
    <t>693110030</t>
  </si>
  <si>
    <t>geotextilie tkaná (polypropylen) PK-TEX PP 40 215 g/m2</t>
  </si>
  <si>
    <t>72</t>
  </si>
  <si>
    <t>37</t>
  </si>
  <si>
    <t>273313611</t>
  </si>
  <si>
    <t>Základové desky z betonu tř. C 16/20</t>
  </si>
  <si>
    <t>74</t>
  </si>
  <si>
    <t>"deskapod betonovou zídku oplocení" 118*0,1*1,2</t>
  </si>
  <si>
    <t>273351215</t>
  </si>
  <si>
    <t>Zřízení bednění stěn základových desek</t>
  </si>
  <si>
    <t>76</t>
  </si>
  <si>
    <t>"zídka oplocení" 118*0,15*2</t>
  </si>
  <si>
    <t>39</t>
  </si>
  <si>
    <t>273351216</t>
  </si>
  <si>
    <t>Odstranění bednění stěn základových desek</t>
  </si>
  <si>
    <t>78</t>
  </si>
  <si>
    <t>273362021</t>
  </si>
  <si>
    <t>Výztuž základových desek svařovanými sítěmi Kari</t>
  </si>
  <si>
    <t>80</t>
  </si>
  <si>
    <t>"deska pod oplocení" 14,3*0,06</t>
  </si>
  <si>
    <t>41</t>
  </si>
  <si>
    <t>275313611</t>
  </si>
  <si>
    <t>Základové patky z betonu tř. C 16/20</t>
  </si>
  <si>
    <t>82</t>
  </si>
  <si>
    <t>"lapmy VO malé" 0,8*0,2*5</t>
  </si>
  <si>
    <t>"lapmy VO velké" 0,5*1,5*9</t>
  </si>
  <si>
    <t>"oplocení" 0,3*0,8*37</t>
  </si>
  <si>
    <t>275351215</t>
  </si>
  <si>
    <t>Zřízení bednění stěn základových patek</t>
  </si>
  <si>
    <t>84</t>
  </si>
  <si>
    <t>"základ pro lampy VO malé" 0,8*0,8*5</t>
  </si>
  <si>
    <t>"základ pro lampy VO velké" 2,4*1,5*9</t>
  </si>
  <si>
    <t>"oplocení" 0,8*1,2*37</t>
  </si>
  <si>
    <t>43</t>
  </si>
  <si>
    <t>275351216</t>
  </si>
  <si>
    <t>Odstranění bednění stěn základových patek</t>
  </si>
  <si>
    <t>86</t>
  </si>
  <si>
    <t>275361821</t>
  </si>
  <si>
    <t>Výztuž základových patek betonářskou ocelí 10 505 (R)</t>
  </si>
  <si>
    <t>88</t>
  </si>
  <si>
    <t>7,55*0,06</t>
  </si>
  <si>
    <t>Svislé a kompletní konstrukce</t>
  </si>
  <si>
    <t>45</t>
  </si>
  <si>
    <t>348101210</t>
  </si>
  <si>
    <t>Provedení vstupních vrátek dle PD</t>
  </si>
  <si>
    <t>90</t>
  </si>
  <si>
    <t>"1300" 2</t>
  </si>
  <si>
    <t>348101220</t>
  </si>
  <si>
    <t>Provedení vjezdové branky</t>
  </si>
  <si>
    <t>92</t>
  </si>
  <si>
    <t>"2500 mm" 2</t>
  </si>
  <si>
    <t>47</t>
  </si>
  <si>
    <t>348121121</t>
  </si>
  <si>
    <t>Osazování ŽB desek plotových na MC 500x400x2000 mm</t>
  </si>
  <si>
    <t>94</t>
  </si>
  <si>
    <t>"zídka oplocení" 118/2*3</t>
  </si>
  <si>
    <t>348401120</t>
  </si>
  <si>
    <t>Provedení oplocení kovových sloupků 3400 mm, dl. 3000 mm, poplastovaných vypalovaným polyesterem, opatřeny krytem, barva zelená.Výplň je tvořena z kovové sítě v=3000 mm, velikost ok 200x50 mm, drát tl. 5 mm, pozink s povrchovou vrstvou plastovou.</t>
  </si>
  <si>
    <t>96</t>
  </si>
  <si>
    <t>"oplocení ocelové vč.branek" 99*3</t>
  </si>
  <si>
    <t>49</t>
  </si>
  <si>
    <t>348941111</t>
  </si>
  <si>
    <t>Provedení podhrabových desek u ocelového oplocení - 50*200*2500, uchycení na podhrabové držáky</t>
  </si>
  <si>
    <t>m</t>
  </si>
  <si>
    <t>98</t>
  </si>
  <si>
    <t>"ocelové oplocení" 99</t>
  </si>
  <si>
    <t>Komunikace pozemní</t>
  </si>
  <si>
    <t>181202305</t>
  </si>
  <si>
    <t>Úprava pláně na násypech se zhutněním</t>
  </si>
  <si>
    <t>51</t>
  </si>
  <si>
    <t>583413660</t>
  </si>
  <si>
    <t>kamenivo drcené drobné žula,rula (Předklášteří) frakce 2-4</t>
  </si>
  <si>
    <t>102</t>
  </si>
  <si>
    <t>"mlhoviště 1/3" 24,33*0,658</t>
  </si>
  <si>
    <t>583104310</t>
  </si>
  <si>
    <t>vápenec kusový 0 - 4 mm</t>
  </si>
  <si>
    <t>104</t>
  </si>
  <si>
    <t>"mlhoviště 2/3" 48,66*0,399</t>
  </si>
  <si>
    <t>53</t>
  </si>
  <si>
    <t>564201111</t>
  </si>
  <si>
    <t>Podklad nebo podsyp ze štěrkopísku ŠP tl 100 mm</t>
  </si>
  <si>
    <t>106</t>
  </si>
  <si>
    <t>"lože pro kabely VO" 84*0,3</t>
  </si>
  <si>
    <t>"lože pro přípojku vody" 3,71*0,3</t>
  </si>
  <si>
    <t>"lože pro dešťovou kanalizaci" 6,7*0,6</t>
  </si>
  <si>
    <t>"lože pro rozvod vody" 13,5*0,6</t>
  </si>
  <si>
    <t>564211111</t>
  </si>
  <si>
    <t>Podklad nebo podsyp z kameniva 4-8 mm tl 50 mm</t>
  </si>
  <si>
    <t>108</t>
  </si>
  <si>
    <t>"mlatový chodník" 139</t>
  </si>
  <si>
    <t>55</t>
  </si>
  <si>
    <t>564251111</t>
  </si>
  <si>
    <t>Podklad nebo podsyp ze štěrkopísku ŠP tl 150 mm</t>
  </si>
  <si>
    <t>110</t>
  </si>
  <si>
    <t>"herní povrchy - EPDM" 420</t>
  </si>
  <si>
    <t>564671111</t>
  </si>
  <si>
    <t>Podklad z kameniva hrubého drceného vel. 0-32 mm tl 250 mm</t>
  </si>
  <si>
    <t>112</t>
  </si>
  <si>
    <t>57</t>
  </si>
  <si>
    <t>564722111</t>
  </si>
  <si>
    <t>Kladecí vrstva ze štěrku tl 40 mm</t>
  </si>
  <si>
    <t>114</t>
  </si>
  <si>
    <t>"okapový chodník" 81</t>
  </si>
  <si>
    <t>564731111</t>
  </si>
  <si>
    <t>Podklad z kameniva hrubého drceného vel. 0-63 mm tl 100 mm</t>
  </si>
  <si>
    <t>116</t>
  </si>
  <si>
    <t>"základ pod betonovou zídku" 118*0,8</t>
  </si>
  <si>
    <t>59</t>
  </si>
  <si>
    <t>564761122</t>
  </si>
  <si>
    <t>Podklad z kameniva hrubého drceného vel. 32-63 mm tl 250 mm</t>
  </si>
  <si>
    <t>118</t>
  </si>
  <si>
    <t>564761123</t>
  </si>
  <si>
    <t>Podklad z kameniva hrubého drceného vel. 16-32 mm tl 250 mm</t>
  </si>
  <si>
    <t>120</t>
  </si>
  <si>
    <t>61</t>
  </si>
  <si>
    <t>564851111</t>
  </si>
  <si>
    <t>Podklad ze štěrkodrtě ŠD 8-16 tl 150 mm</t>
  </si>
  <si>
    <t>122</t>
  </si>
  <si>
    <t>"základ pod zídku" 118*0,8</t>
  </si>
  <si>
    <t>571908111</t>
  </si>
  <si>
    <t>Kryt vymývaným dekoračním kamenivem (kačírkem) tl 300 mm</t>
  </si>
  <si>
    <t>124</t>
  </si>
  <si>
    <t>63</t>
  </si>
  <si>
    <t>571908112</t>
  </si>
  <si>
    <t>Kryt drceným kamenivem 4-8 mm (kačírkem) tl 300 mm</t>
  </si>
  <si>
    <t>126</t>
  </si>
  <si>
    <t>579291111</t>
  </si>
  <si>
    <t>Lajnování venkovního litého pryžového povrchu elastickým lakem v různé barevnosti</t>
  </si>
  <si>
    <t>CS ÚRS 2016 02</t>
  </si>
  <si>
    <t>36622206</t>
  </si>
  <si>
    <t>593355122</t>
  </si>
  <si>
    <t>Kryt venkovních hřišť - EPDM povrch tl. 10mm</t>
  </si>
  <si>
    <t>128</t>
  </si>
  <si>
    <t>"EPDM" 420</t>
  </si>
  <si>
    <t>65</t>
  </si>
  <si>
    <t>593415131</t>
  </si>
  <si>
    <t>Kryt venkovních hřišť z profilovaných desek z pryže tl 50 mm kladený do štěrkopísku tl 40 mm</t>
  </si>
  <si>
    <t>130</t>
  </si>
  <si>
    <t>596811220</t>
  </si>
  <si>
    <t>Kladení betonové dlažby komunikací pro pěší do lože z kameniva vel do 0,25 m2 plochy do 50 m2</t>
  </si>
  <si>
    <t>132</t>
  </si>
  <si>
    <t>67</t>
  </si>
  <si>
    <t>592457030</t>
  </si>
  <si>
    <t>dlažba betonová plošná hladká Standard 50x50x5,5 cm šedá</t>
  </si>
  <si>
    <t>134</t>
  </si>
  <si>
    <t>Úpravy povrchů, podlahy a osazování výplní</t>
  </si>
  <si>
    <t>637211122</t>
  </si>
  <si>
    <t>Okapový chodník z betonových dlaždic tl 60 mm kladených do štěrku</t>
  </si>
  <si>
    <t>136</t>
  </si>
  <si>
    <t>"okapový chodníček" 81</t>
  </si>
  <si>
    <t>Trubní vedení</t>
  </si>
  <si>
    <t>69</t>
  </si>
  <si>
    <t>871171911</t>
  </si>
  <si>
    <t>Výměna potrubí z PE100 SDR 11 otevřený výkop svařovaných elektrotvarovkou D 40 x 3,7 mm</t>
  </si>
  <si>
    <t>138</t>
  </si>
  <si>
    <t>3,71</t>
  </si>
  <si>
    <t>286135960</t>
  </si>
  <si>
    <t>potrubí dvouvrstvé PE100 s 10% signalizační vrstvou, SDR 11, 40x3,7. L=12m</t>
  </si>
  <si>
    <t>140</t>
  </si>
  <si>
    <t>71</t>
  </si>
  <si>
    <t>877315261</t>
  </si>
  <si>
    <t>Montáž dvorní vpusti z tvrdého PVC-systém KG DN 300</t>
  </si>
  <si>
    <t>142</t>
  </si>
  <si>
    <t>562311660</t>
  </si>
  <si>
    <t>vpusť dvorní se záp.klapkou a lapač.písku HL606/2 DN 300</t>
  </si>
  <si>
    <t>144</t>
  </si>
  <si>
    <t>73</t>
  </si>
  <si>
    <t>879171111</t>
  </si>
  <si>
    <t>Montáž vodovodní přípojky na potrubí DN 32</t>
  </si>
  <si>
    <t>146</t>
  </si>
  <si>
    <t>891163911</t>
  </si>
  <si>
    <t>D+Montáž vodovodního ventilu hlavního pro přípojky DN 25</t>
  </si>
  <si>
    <t>148</t>
  </si>
  <si>
    <t>75</t>
  </si>
  <si>
    <t>893811151</t>
  </si>
  <si>
    <t>Osazení vodoměrné šachty kruhové z PP samonosné pro běžné zatížení průměru do 1,0 m hloubky do 1,2 m</t>
  </si>
  <si>
    <t>150</t>
  </si>
  <si>
    <t>562305100</t>
  </si>
  <si>
    <t>šachta vodoměrná hranatá typ VŠH8 - včetně výztuhy 0,9/1,2/1,2 m</t>
  </si>
  <si>
    <t>152</t>
  </si>
  <si>
    <t>77</t>
  </si>
  <si>
    <t>894811131</t>
  </si>
  <si>
    <t>Revizní šachta z PVC systém RV typ přímý, DN 400/160 tlak 12,5 t hl od 860 do 1230 mm</t>
  </si>
  <si>
    <t>154</t>
  </si>
  <si>
    <t>895971111</t>
  </si>
  <si>
    <t>Zasakovací box z polypropylenu PP bez revize pro vsakování jednořadová galerie objemu do 5 m3</t>
  </si>
  <si>
    <t>soubor</t>
  </si>
  <si>
    <t>156</t>
  </si>
  <si>
    <t>Ostatní konstrukce a práce, bourání</t>
  </si>
  <si>
    <t>79</t>
  </si>
  <si>
    <t>916231213</t>
  </si>
  <si>
    <t>Osazení chodníkového obrubníku betonového stojatého s boční opěrou do lože z betonu C16/20</t>
  </si>
  <si>
    <t>158</t>
  </si>
  <si>
    <t>"okapový chodníček+mlatový chodníček" 321</t>
  </si>
  <si>
    <t>592174090</t>
  </si>
  <si>
    <t>obrubník betonový chodníkový ABO 16-10 100x8x25 cm</t>
  </si>
  <si>
    <t>160</t>
  </si>
  <si>
    <t>81</t>
  </si>
  <si>
    <t>936004111</t>
  </si>
  <si>
    <t>Dětské pískoviště s rámem betonovým 800/100 mm</t>
  </si>
  <si>
    <t>162</t>
  </si>
  <si>
    <t>"pískoviště" 2,6*4</t>
  </si>
  <si>
    <t>936004121</t>
  </si>
  <si>
    <t>Zřízení pískové vrstvy tl 400 mm dětského pískoviště</t>
  </si>
  <si>
    <t>164</t>
  </si>
  <si>
    <t>"pískoviště" 2,6*2</t>
  </si>
  <si>
    <t>83</t>
  </si>
  <si>
    <t>936005211</t>
  </si>
  <si>
    <t>Konstrukce basketbalového koše</t>
  </si>
  <si>
    <t>166</t>
  </si>
  <si>
    <t>936005212</t>
  </si>
  <si>
    <t>168</t>
  </si>
  <si>
    <t>85</t>
  </si>
  <si>
    <t>936005221</t>
  </si>
  <si>
    <t>170</t>
  </si>
  <si>
    <t>936005222</t>
  </si>
  <si>
    <t>172</t>
  </si>
  <si>
    <t>87</t>
  </si>
  <si>
    <t>936005231</t>
  </si>
  <si>
    <t>174</t>
  </si>
  <si>
    <t>936005232</t>
  </si>
  <si>
    <t>176</t>
  </si>
  <si>
    <t>89</t>
  </si>
  <si>
    <t>936005233</t>
  </si>
  <si>
    <t>178</t>
  </si>
  <si>
    <t>936005234</t>
  </si>
  <si>
    <t>180</t>
  </si>
  <si>
    <t>936005236</t>
  </si>
  <si>
    <t>Sloupky pro volejbalovou síť</t>
  </si>
  <si>
    <t>184</t>
  </si>
  <si>
    <t>93</t>
  </si>
  <si>
    <t>936104213</t>
  </si>
  <si>
    <t>Montáž odpadkového koše kotevními šrouby na  pevný podklad</t>
  </si>
  <si>
    <t>186</t>
  </si>
  <si>
    <t>749101200</t>
  </si>
  <si>
    <t>koš odpadkový plastový PRIMA LINEA (možnost upevnění), výška 84 cm, průměr 35 cm, obsah 50 l</t>
  </si>
  <si>
    <t>188</t>
  </si>
  <si>
    <t>95</t>
  </si>
  <si>
    <t>936124111</t>
  </si>
  <si>
    <t>Montáž lavičky stabilní parkové přichycené šrouby bez zabetonování noh</t>
  </si>
  <si>
    <t>190</t>
  </si>
  <si>
    <t>749101050</t>
  </si>
  <si>
    <t>lavička VBRO s opěradlem (nekotvená) 160 x 58 x 73 cm  konstrukce -  ocel, sedák - plast</t>
  </si>
  <si>
    <t>192</t>
  </si>
  <si>
    <t>97</t>
  </si>
  <si>
    <t>936124113</t>
  </si>
  <si>
    <t>Montáž lavičky stabilní kotvené šrouby na pevný podklad</t>
  </si>
  <si>
    <t>194</t>
  </si>
  <si>
    <t>749101070</t>
  </si>
  <si>
    <t>lavička NEO BARCINO UM 304 s opěradlem (kotvená) 180 x 71,5 x 82 cm  konstrukce - litina, sedák - dřevo</t>
  </si>
  <si>
    <t>196</t>
  </si>
  <si>
    <t>99</t>
  </si>
  <si>
    <t>936174312</t>
  </si>
  <si>
    <t>Montáž stojanu na kola pro 10 kol kotevními šrouby na pevný podklad</t>
  </si>
  <si>
    <t>198</t>
  </si>
  <si>
    <t>749101520</t>
  </si>
  <si>
    <t>stojan na kola typ U na 10 kol oboustranný, kov  73 x 175 x 50 cm</t>
  </si>
  <si>
    <t>200</t>
  </si>
  <si>
    <t>101</t>
  </si>
  <si>
    <t>966001111</t>
  </si>
  <si>
    <t>Odstranění původních herních prvků</t>
  </si>
  <si>
    <t>202</t>
  </si>
  <si>
    <t>"demontáž lanového prvku" 1</t>
  </si>
  <si>
    <t>"demontáž kyvadlové houpačky" 1</t>
  </si>
  <si>
    <t>"demontáž koše na basketball" 1</t>
  </si>
  <si>
    <t>"demontáž kolotoče" 1</t>
  </si>
  <si>
    <t>"demontáž klouzačky" 1</t>
  </si>
  <si>
    <t>"demontáž pískoviště" 1</t>
  </si>
  <si>
    <t>966052121</t>
  </si>
  <si>
    <t>Bourání sloupků a vzpěr ŽB plotových s betonovou patkou</t>
  </si>
  <si>
    <t>204</t>
  </si>
  <si>
    <t>103</t>
  </si>
  <si>
    <t>966072811</t>
  </si>
  <si>
    <t>Rozebrání rámového oplocení na ocelové sloupky výšky do 2m</t>
  </si>
  <si>
    <t>206</t>
  </si>
  <si>
    <t>997</t>
  </si>
  <si>
    <t>Přesun sutě</t>
  </si>
  <si>
    <t>997013211</t>
  </si>
  <si>
    <t>Vnitrostaveništní doprava suti a vybouraných hmot pro budovy v do 6 m ručně</t>
  </si>
  <si>
    <t>208</t>
  </si>
  <si>
    <t>105</t>
  </si>
  <si>
    <t>997013219</t>
  </si>
  <si>
    <t>Příplatek k vnitrostaveništní dopravě suti a vybouraných hmot za zvětšenou dopravu suti ZKD 10 m</t>
  </si>
  <si>
    <t>210</t>
  </si>
  <si>
    <t>997013509</t>
  </si>
  <si>
    <t>Příplatek k odvozu suti a vybouraných hmot na skládku ZKD 1 km přes 1 km</t>
  </si>
  <si>
    <t>212</t>
  </si>
  <si>
    <t>107</t>
  </si>
  <si>
    <t>997013511</t>
  </si>
  <si>
    <t>Odvoz suti a vybouraných hmot z meziskládky na skládku do 1 km s naložením a se složením</t>
  </si>
  <si>
    <t>214</t>
  </si>
  <si>
    <t>997013801</t>
  </si>
  <si>
    <t>Poplatek za uložení stavebního betonového odpadu na skládce (skládkovné)</t>
  </si>
  <si>
    <t>216</t>
  </si>
  <si>
    <t>109</t>
  </si>
  <si>
    <t>997013831</t>
  </si>
  <si>
    <t>Poplatek za uložení herních prvků na skládce (skládkovné)</t>
  </si>
  <si>
    <t>218</t>
  </si>
  <si>
    <t>998</t>
  </si>
  <si>
    <t>Přesun hmot</t>
  </si>
  <si>
    <t>998222012</t>
  </si>
  <si>
    <t>Přesun hmot pro tělovýchovné plochy</t>
  </si>
  <si>
    <t>220</t>
  </si>
  <si>
    <t>111</t>
  </si>
  <si>
    <t>998223011</t>
  </si>
  <si>
    <t>Přesun hmot pro pozemní komunikace s krytem dlážděným</t>
  </si>
  <si>
    <t>222</t>
  </si>
  <si>
    <t>PSV</t>
  </si>
  <si>
    <t>Práce a dodávky PSV</t>
  </si>
  <si>
    <t>721</t>
  </si>
  <si>
    <t>Zdravotechnika - vnitřní kanalizace</t>
  </si>
  <si>
    <t>721173738</t>
  </si>
  <si>
    <t>Potrubí kanalizační z PE dešťové DN 150</t>
  </si>
  <si>
    <t>224</t>
  </si>
  <si>
    <t>6,7</t>
  </si>
  <si>
    <t>722</t>
  </si>
  <si>
    <t>Zdravotechnika - vnitřní vodovod</t>
  </si>
  <si>
    <t>113</t>
  </si>
  <si>
    <t>722174023</t>
  </si>
  <si>
    <t>Potrubí vodovodní plastové PPR svar polyfuze PN 20 D 25 x 4,2 mm</t>
  </si>
  <si>
    <t>226</t>
  </si>
  <si>
    <t>"rozvod vodovodu okolo mlhoviště a pítka" 13,5</t>
  </si>
  <si>
    <t>748</t>
  </si>
  <si>
    <t>Elektromontáže - osvětlovací zařízení a svítidla</t>
  </si>
  <si>
    <t>748719100</t>
  </si>
  <si>
    <t>D+montáž parkových svítidel v 0,8m s LED zdrojem</t>
  </si>
  <si>
    <t>228</t>
  </si>
  <si>
    <t>115</t>
  </si>
  <si>
    <t>748719211</t>
  </si>
  <si>
    <t>D+Montáž stožár osvětlení ostatní ocelový samostatně stojící s LED svítidlem do 12m</t>
  </si>
  <si>
    <t>230</t>
  </si>
  <si>
    <t>767</t>
  </si>
  <si>
    <t>Konstrukce zámečnické</t>
  </si>
  <si>
    <t>767881124</t>
  </si>
  <si>
    <t>Provedení nového informačního infosloupku</t>
  </si>
  <si>
    <t>232</t>
  </si>
  <si>
    <t>117</t>
  </si>
  <si>
    <t>767996701</t>
  </si>
  <si>
    <t>Provedení ocelové pásnice s trnoží jako bariéry mezi mlatovým chodníčkem a travnatou plochou</t>
  </si>
  <si>
    <t>234</t>
  </si>
  <si>
    <t>78,3</t>
  </si>
  <si>
    <t>Práce a dodávky M</t>
  </si>
  <si>
    <t>21-M</t>
  </si>
  <si>
    <t>Elektromontáže</t>
  </si>
  <si>
    <t>210021063</t>
  </si>
  <si>
    <t>Osazení výstražné fólie z PVC</t>
  </si>
  <si>
    <t>236</t>
  </si>
  <si>
    <t>"kabely VO" 84</t>
  </si>
  <si>
    <t>119</t>
  </si>
  <si>
    <t>210021064</t>
  </si>
  <si>
    <t>D+M plastové chráničkypro kabel</t>
  </si>
  <si>
    <t>238</t>
  </si>
  <si>
    <t>210840013</t>
  </si>
  <si>
    <t>Montáž měděných kabelů CYKYDY 750V 4x10 mm2 uložených svisle v jámě</t>
  </si>
  <si>
    <t>240</t>
  </si>
  <si>
    <t>121</t>
  </si>
  <si>
    <t>341102980</t>
  </si>
  <si>
    <t>kabel silový s Cu jádrem CYKYDY 4x10 mm2</t>
  </si>
  <si>
    <t>256</t>
  </si>
  <si>
    <t>242</t>
  </si>
  <si>
    <t>46-M</t>
  </si>
  <si>
    <t>Zemní práce při extr.mont.pracích</t>
  </si>
  <si>
    <t>460010025</t>
  </si>
  <si>
    <t>Vytyčení trasy inženýrských sítí v zastavěném prostoru</t>
  </si>
  <si>
    <t>244</t>
  </si>
  <si>
    <t>VRN</t>
  </si>
  <si>
    <t>Vedlejší rozpočtové náklady</t>
  </si>
  <si>
    <t>VRN1</t>
  </si>
  <si>
    <t>Průzkumné, geodetické a projektové práce</t>
  </si>
  <si>
    <t>125</t>
  </si>
  <si>
    <t>012002000</t>
  </si>
  <si>
    <t>Geodetické práce</t>
  </si>
  <si>
    <t>kpl</t>
  </si>
  <si>
    <t>1024</t>
  </si>
  <si>
    <t>389740820</t>
  </si>
  <si>
    <t>VRN3</t>
  </si>
  <si>
    <t>Zařízení staveniště</t>
  </si>
  <si>
    <t>030001000</t>
  </si>
  <si>
    <t>1941016372</t>
  </si>
  <si>
    <t>VRN9</t>
  </si>
  <si>
    <t>Ostatní náklady</t>
  </si>
  <si>
    <t>123</t>
  </si>
  <si>
    <t>091104000</t>
  </si>
  <si>
    <t>Provozní řád dětského hřiště s vyvěšením na informační sloupek</t>
  </si>
  <si>
    <t>…</t>
  </si>
  <si>
    <t>246</t>
  </si>
  <si>
    <t>2 - TI</t>
  </si>
  <si>
    <t>D1 - Plyn</t>
  </si>
  <si>
    <t>D2 - Veřejné osvětlení</t>
  </si>
  <si>
    <t>D3 - Vodovod - přeložka</t>
  </si>
  <si>
    <t>D4 - Vodovod - přípojka</t>
  </si>
  <si>
    <t>D5 - Dešťová kanalizace</t>
  </si>
  <si>
    <t>D6 - Vsak</t>
  </si>
  <si>
    <t>D7 - Vodní mlha + pítko</t>
  </si>
  <si>
    <t>D8 - Zemní práce</t>
  </si>
  <si>
    <t xml:space="preserve">    D9 - Vodovod</t>
  </si>
  <si>
    <t xml:space="preserve">    D10 - Kanalizace dešťová</t>
  </si>
  <si>
    <t xml:space="preserve">    D6 - Vsak</t>
  </si>
  <si>
    <t>D1</t>
  </si>
  <si>
    <t>Plyn</t>
  </si>
  <si>
    <t>Pol1</t>
  </si>
  <si>
    <t>Chránička dělená plastová DN 160</t>
  </si>
  <si>
    <t>Pol2</t>
  </si>
  <si>
    <t>Montáž</t>
  </si>
  <si>
    <t>P</t>
  </si>
  <si>
    <t>Poznámka k položce:
Přesun hmot</t>
  </si>
  <si>
    <t>D2</t>
  </si>
  <si>
    <t>Veřejné osvětlení</t>
  </si>
  <si>
    <t>Pol3</t>
  </si>
  <si>
    <t>Montáž svítidla sloupkového</t>
  </si>
  <si>
    <t>Pol4</t>
  </si>
  <si>
    <t>LED svítidlo sloupkové, výška sloupu 0,8 m</t>
  </si>
  <si>
    <t>Pol5</t>
  </si>
  <si>
    <t>Montáž svítidla na sloup</t>
  </si>
  <si>
    <t>Pol6</t>
  </si>
  <si>
    <t>LED svítidlo, montáž na sloup, výška sloupu 4 m</t>
  </si>
  <si>
    <t>Pol7</t>
  </si>
  <si>
    <t>Chránička PE DN 00</t>
  </si>
  <si>
    <t>Pol8</t>
  </si>
  <si>
    <t>kabel VO min. cyky 4x10 mm</t>
  </si>
  <si>
    <t>Poznámka k položce:
přesun hmot</t>
  </si>
  <si>
    <t>D3</t>
  </si>
  <si>
    <t>Vodovod - přeložka</t>
  </si>
  <si>
    <t>Pol9</t>
  </si>
  <si>
    <t>Potrubí PE DN 100</t>
  </si>
  <si>
    <t>Pol10</t>
  </si>
  <si>
    <t>Chránička plastová DN 200</t>
  </si>
  <si>
    <t>Pol11</t>
  </si>
  <si>
    <t>Litinová tvarovka ukončená přírubou DN 100</t>
  </si>
  <si>
    <t>Pol12</t>
  </si>
  <si>
    <t>Montáž tvarovky</t>
  </si>
  <si>
    <t>Pol13</t>
  </si>
  <si>
    <t>Uzávěr</t>
  </si>
  <si>
    <t>Pol14</t>
  </si>
  <si>
    <t>Montáž uzáívěru</t>
  </si>
  <si>
    <t>Pol15</t>
  </si>
  <si>
    <t>přírubová redukce DN 100</t>
  </si>
  <si>
    <t>Pol16</t>
  </si>
  <si>
    <t>Montáž redukce</t>
  </si>
  <si>
    <t>Pol17</t>
  </si>
  <si>
    <t>Koleno vodovodní PE DN100/45 st</t>
  </si>
  <si>
    <t>Pol18</t>
  </si>
  <si>
    <t>Koleno vodovodní PE DN100/90 st</t>
  </si>
  <si>
    <t>Pol19</t>
  </si>
  <si>
    <t>Záslepka vodvodní PE DN 100</t>
  </si>
  <si>
    <t>Pol20</t>
  </si>
  <si>
    <t>Montáž záslepky</t>
  </si>
  <si>
    <t>D4</t>
  </si>
  <si>
    <t>Vodovod - přípojka</t>
  </si>
  <si>
    <t>Pol21</t>
  </si>
  <si>
    <t>Potrubí HDPE 32</t>
  </si>
  <si>
    <t>Pol22</t>
  </si>
  <si>
    <t>Šachta kruhová nepojezdná O 1200 mm</t>
  </si>
  <si>
    <t>Pol23</t>
  </si>
  <si>
    <t>Montáž šachty</t>
  </si>
  <si>
    <t>Pol24</t>
  </si>
  <si>
    <t>Navrtávací pas se šoupětem</t>
  </si>
  <si>
    <t>Pol25</t>
  </si>
  <si>
    <t>Montáž pasů</t>
  </si>
  <si>
    <t>Pol26</t>
  </si>
  <si>
    <t>Kulový kohout pro rozvod vody</t>
  </si>
  <si>
    <t>Pol27</t>
  </si>
  <si>
    <t>Montáž uzávěru</t>
  </si>
  <si>
    <t>Pol28</t>
  </si>
  <si>
    <t>Klapka zpětná závitová pro rozvod vody</t>
  </si>
  <si>
    <t>Pol29</t>
  </si>
  <si>
    <t>Montáž klapky</t>
  </si>
  <si>
    <t>Pol30</t>
  </si>
  <si>
    <t>Kulový kohout s vypouštěním a zpětnou klapkou</t>
  </si>
  <si>
    <t>Pol31</t>
  </si>
  <si>
    <t>Montáž úzávěru s vypouštěním</t>
  </si>
  <si>
    <t>Pol32</t>
  </si>
  <si>
    <t>Filtr jemných částic</t>
  </si>
  <si>
    <t>Pol33</t>
  </si>
  <si>
    <t>Montáž filtru</t>
  </si>
  <si>
    <t>Pol34</t>
  </si>
  <si>
    <t>šroubení vodoměru</t>
  </si>
  <si>
    <t>Pol35</t>
  </si>
  <si>
    <t>Montáž vodoměru</t>
  </si>
  <si>
    <t>Pol36</t>
  </si>
  <si>
    <t>vodovodní záslepka</t>
  </si>
  <si>
    <t>D5</t>
  </si>
  <si>
    <t>Dešťová kanalizace</t>
  </si>
  <si>
    <t>Pol37</t>
  </si>
  <si>
    <t>Kanlizační potrubí PVC DN 150</t>
  </si>
  <si>
    <t>Pol38</t>
  </si>
  <si>
    <t>Dešťová vpusť dvorní O 300 mm pro potrubí DN 150</t>
  </si>
  <si>
    <t>Pol39</t>
  </si>
  <si>
    <t>Montáž vpusti</t>
  </si>
  <si>
    <t>Pol40</t>
  </si>
  <si>
    <t>Revizní šachtové dno PP O 400 mm včetně těsnění pro DN 150</t>
  </si>
  <si>
    <t>Pol41</t>
  </si>
  <si>
    <t>Montáž šachtového dna</t>
  </si>
  <si>
    <t>Pol42</t>
  </si>
  <si>
    <t>Odbočka kanalizační DN150/90 st</t>
  </si>
  <si>
    <t>D6</t>
  </si>
  <si>
    <t>Vsak</t>
  </si>
  <si>
    <t>Pol43</t>
  </si>
  <si>
    <t>Vsakovací tunel PP objem 300 l, 1,2x0,8x0,51 m pro DN 150</t>
  </si>
  <si>
    <t>Pol44</t>
  </si>
  <si>
    <t>Zakončení vsakovacího tunelu</t>
  </si>
  <si>
    <t>D7</t>
  </si>
  <si>
    <t>Vodní mlha + pítko</t>
  </si>
  <si>
    <t>Pol45</t>
  </si>
  <si>
    <t>Trubka tlaková PE rPE d 32</t>
  </si>
  <si>
    <t>Pol46</t>
  </si>
  <si>
    <t>Tryska tlaková</t>
  </si>
  <si>
    <t>Pol47</t>
  </si>
  <si>
    <t>Pítko</t>
  </si>
  <si>
    <t>D8</t>
  </si>
  <si>
    <t>D9</t>
  </si>
  <si>
    <t>Vodovod</t>
  </si>
  <si>
    <t>Pol48</t>
  </si>
  <si>
    <t>Výkop - rýha - 0,6mx1,5m</t>
  </si>
  <si>
    <t>Pol49</t>
  </si>
  <si>
    <t>Pískový podsyp tl. 0,1m</t>
  </si>
  <si>
    <t>Pol50</t>
  </si>
  <si>
    <t>Pískový obsyp tl.0,3 m</t>
  </si>
  <si>
    <t>Pol51</t>
  </si>
  <si>
    <t>Zásyp zhutněnou zeminou hl.0,7m</t>
  </si>
  <si>
    <t>Pol52</t>
  </si>
  <si>
    <t>Podkl.štěrk ( v části komunikace) hl.0,2m</t>
  </si>
  <si>
    <t>Pol53</t>
  </si>
  <si>
    <t>Kryt komunikase (asfalt) – 0,07m</t>
  </si>
  <si>
    <t>Pol54</t>
  </si>
  <si>
    <t>Identifikační vodič</t>
  </si>
  <si>
    <t>Pol55</t>
  </si>
  <si>
    <t>Výstražní folie, š.15 cm</t>
  </si>
  <si>
    <t>D10</t>
  </si>
  <si>
    <t>Kanalizace dešťová</t>
  </si>
  <si>
    <t>Pol56</t>
  </si>
  <si>
    <t>Výkop - rýha š.0,7, dl. 162 m, hl. 1,2-1,7 m</t>
  </si>
  <si>
    <t>Pol57</t>
  </si>
  <si>
    <t>Pískové lože do 4mm, hutněno - tl.0,1m</t>
  </si>
  <si>
    <t>Pol58</t>
  </si>
  <si>
    <t>Hutněný odsyp,hutněno na 95%PSi , tl. 0,5 m</t>
  </si>
  <si>
    <t>Pol59</t>
  </si>
  <si>
    <t>Obsyp zeminou, zrno do 20mm, hutnění na 95%PSi – tl.0,5m</t>
  </si>
  <si>
    <t>Pol60</t>
  </si>
  <si>
    <t>Zásyp vytěženou zeminou, v komunikaci hutněný po 30 mm, tl. 0,4 m</t>
  </si>
  <si>
    <t>Pol61</t>
  </si>
  <si>
    <t>Hloubení stavební jámy</t>
  </si>
  <si>
    <t>Pol62</t>
  </si>
  <si>
    <t>Geotextilie</t>
  </si>
  <si>
    <t>Pol63</t>
  </si>
  <si>
    <t>Štěrkové lože + obsyp</t>
  </si>
  <si>
    <t>Pol64</t>
  </si>
  <si>
    <t>Ornice tl 150 mm</t>
  </si>
  <si>
    <t>Pol65</t>
  </si>
  <si>
    <t>Vyhloubení rýh do hloubky 550 mm</t>
  </si>
  <si>
    <t>Pol66</t>
  </si>
  <si>
    <t>Pískové lože tl. 100 mm</t>
  </si>
  <si>
    <t>Pol67</t>
  </si>
  <si>
    <t>Uložení ornice tl. 150 mm</t>
  </si>
  <si>
    <t>Pol68</t>
  </si>
  <si>
    <t>Zásyp nesoudržnou zeminou hutněnou tl. 300 mm</t>
  </si>
  <si>
    <t>Pol69</t>
  </si>
  <si>
    <t>Signalizační folie pro silové kabely šířka 300 mm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</si>
  <si>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</si>
  <si>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</si>
  <si>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</si>
  <si>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</si>
  <si>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</si>
  <si>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</si>
  <si>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</si>
  <si>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</si>
  <si>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</si>
  <si>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</si>
  <si>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</si>
  <si>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</si>
  <si>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</si>
  <si>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</si>
  <si>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</si>
  <si>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</si>
  <si>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</si>
  <si>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</si>
  <si>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</si>
  <si>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</si>
  <si>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</si>
  <si>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</si>
  <si>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</si>
  <si>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</si>
  <si>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</si>
  <si>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</si>
  <si>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</si>
  <si>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</si>
  <si>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</si>
  <si>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</si>
  <si>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</si>
  <si>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</si>
  <si>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</si>
  <si>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</si>
  <si>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</si>
  <si>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</si>
  <si>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</si>
  <si>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</si>
  <si>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</si>
  <si>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</si>
  <si>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</si>
  <si>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</si>
  <si>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</si>
  <si>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</si>
  <si>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</si>
  <si>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</si>
  <si>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</si>
  <si>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</si>
  <si>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</si>
  <si>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</si>
  <si>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</si>
  <si>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</si>
  <si>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</si>
  <si>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</si>
  <si>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</si>
  <si>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</si>
  <si>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</si>
  <si>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</si>
  <si>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</si>
  <si>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</si>
  <si>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</si>
  <si>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</si>
  <si>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</si>
  <si>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</si>
  <si>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</si>
  <si>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</si>
  <si>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</si>
  <si>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</si>
  <si>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</si>
  <si>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</si>
  <si>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</si>
  <si>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</si>
  <si>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</si>
  <si>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</si>
  <si>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</si>
  <si>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</si>
  <si>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</si>
  <si>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</si>
  <si>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</si>
  <si>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</si>
  <si>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</si>
  <si>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</si>
  <si>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</si>
  <si>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</si>
  <si>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</si>
  <si>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</si>
  <si>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</si>
  <si>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</si>
  <si>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</si>
  <si>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</si>
  <si>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</si>
  <si>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</si>
  <si>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</si>
  <si>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</si>
  <si>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</si>
  <si>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</si>
  <si>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</si>
  <si>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</si>
  <si>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</si>
  <si>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</si>
  <si>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</si>
  <si>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</si>
  <si>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</si>
  <si>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</si>
  <si>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</si>
  <si>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</si>
  <si>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</si>
  <si>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</si>
  <si>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</si>
  <si>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</si>
  <si>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</si>
  <si>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</si>
  <si>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</si>
  <si>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</si>
  <si>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</si>
  <si>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</si>
  <si>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</si>
  <si>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</si>
  <si>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</si>
  <si>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</si>
  <si>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</si>
  <si>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</si>
  <si>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</si>
  <si>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</si>
  <si>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</si>
  <si>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</si>
  <si>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</si>
  <si>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</si>
  <si>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</si>
  <si>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</si>
  <si>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</si>
  <si>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</si>
  <si>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</si>
  <si>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</si>
  <si>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</si>
  <si>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</si>
  <si>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</si>
  <si>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</si>
  <si>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</si>
  <si>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</si>
  <si>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</si>
  <si>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</si>
  <si>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</si>
  <si>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</si>
  <si>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</si>
  <si>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</si>
  <si>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</si>
  <si>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</si>
  <si>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</si>
  <si>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</si>
  <si>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</si>
  <si>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</si>
  <si>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</si>
  <si>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</si>
  <si>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</si>
  <si>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</si>
  <si>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</si>
  <si>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</si>
  <si>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</si>
  <si>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</si>
  <si>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</si>
  <si>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</si>
  <si>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</si>
  <si>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</si>
  <si>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</si>
  <si>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</si>
  <si>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</si>
  <si>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</si>
  <si>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</si>
  <si>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</si>
  <si>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</si>
  <si>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</si>
  <si>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</si>
  <si>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</si>
  <si>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</si>
  <si>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</si>
  <si>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</si>
  <si>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</si>
  <si>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</si>
  <si>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</si>
  <si>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</si>
  <si>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</si>
  <si>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</si>
  <si>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</si>
  <si>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</si>
  <si>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</si>
  <si>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</si>
  <si>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</si>
  <si>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</si>
  <si>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Prvky venkovní posilovny dle PD</t>
  </si>
  <si>
    <t>Workout - RVL 13</t>
  </si>
  <si>
    <t>Prolezačka IXO</t>
  </si>
  <si>
    <t>Minilezacká stezka</t>
  </si>
  <si>
    <t>Šplhací konstrukce</t>
  </si>
  <si>
    <t>Lezecí sestava s klouzačkou</t>
  </si>
  <si>
    <t>Lanový kolotoč</t>
  </si>
  <si>
    <t>91</t>
  </si>
  <si>
    <t>936005235</t>
  </si>
  <si>
    <t>Závěsné houpačky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</si>
</sst>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49" fontId="32" fillId="0" borderId="27" xfId="0" applyNumberFormat="1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167" fontId="32" fillId="0" borderId="27" xfId="0" applyNumberFormat="1" applyFont="1" applyBorder="1" applyAlignment="1" applyProtection="1">
      <alignment vertical="center"/>
      <protection locked="0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33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4" fillId="2" borderId="0" xfId="20" applyFill="1" applyAlignment="1" applyProtection="1">
      <alignment/>
      <protection/>
    </xf>
    <xf numFmtId="0" fontId="35" fillId="0" borderId="0" xfId="20" applyFont="1" applyAlignment="1" applyProtection="1">
      <alignment horizontal="center" vertical="center"/>
      <protection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7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7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3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38781.tmp" descr="C:\KROSplusData\System\Temp\rad3878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925D.tmp" descr="C:\KROSplusData\System\Temp\radB925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1E0D.tmp" descr="C:\KROSplusData\System\Temp\rad61E0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3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31" t="s">
        <v>0</v>
      </c>
      <c r="B1" s="232"/>
      <c r="C1" s="232"/>
      <c r="D1" s="233" t="s">
        <v>1</v>
      </c>
      <c r="E1" s="232"/>
      <c r="F1" s="232"/>
      <c r="G1" s="232"/>
      <c r="H1" s="232"/>
      <c r="I1" s="232"/>
      <c r="J1" s="232"/>
      <c r="K1" s="230" t="s">
        <v>855</v>
      </c>
      <c r="L1" s="230"/>
      <c r="M1" s="230"/>
      <c r="N1" s="230"/>
      <c r="O1" s="230"/>
      <c r="P1" s="230"/>
      <c r="Q1" s="230"/>
      <c r="R1" s="230"/>
      <c r="S1" s="230"/>
      <c r="T1" s="232"/>
      <c r="U1" s="232"/>
      <c r="V1" s="232"/>
      <c r="W1" s="230" t="s">
        <v>856</v>
      </c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2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16" t="s">
        <v>6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4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343" t="s">
        <v>15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2"/>
      <c r="AQ5" s="24"/>
      <c r="BE5" s="341" t="s">
        <v>16</v>
      </c>
      <c r="BS5" s="17" t="s">
        <v>7</v>
      </c>
    </row>
    <row r="6" spans="2:7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45" t="s">
        <v>18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2"/>
      <c r="AQ6" s="24"/>
      <c r="BE6" s="317"/>
      <c r="BS6" s="17" t="s">
        <v>19</v>
      </c>
    </row>
    <row r="7" spans="2:71" ht="14.4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317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17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7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317"/>
      <c r="BS10" s="17" t="s">
        <v>19</v>
      </c>
    </row>
    <row r="11" spans="2:71" ht="18.4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3</v>
      </c>
      <c r="AO11" s="22"/>
      <c r="AP11" s="22"/>
      <c r="AQ11" s="24"/>
      <c r="BE11" s="317"/>
      <c r="BS11" s="17" t="s">
        <v>19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7"/>
      <c r="BS12" s="17" t="s">
        <v>19</v>
      </c>
    </row>
    <row r="13" spans="2:71" ht="14.4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317"/>
      <c r="BS13" s="17" t="s">
        <v>19</v>
      </c>
    </row>
    <row r="14" spans="2:71" ht="15">
      <c r="B14" s="21"/>
      <c r="C14" s="22"/>
      <c r="D14" s="22"/>
      <c r="E14" s="346" t="s">
        <v>33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317"/>
      <c r="BS14" s="17" t="s">
        <v>19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7"/>
      <c r="BS15" s="17" t="s">
        <v>4</v>
      </c>
    </row>
    <row r="16" spans="2:71" ht="14.4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317"/>
      <c r="BS16" s="17" t="s">
        <v>4</v>
      </c>
    </row>
    <row r="17" spans="2:71" ht="18.4" customHeight="1">
      <c r="B17" s="21"/>
      <c r="C17" s="22"/>
      <c r="D17" s="22"/>
      <c r="E17" s="28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3</v>
      </c>
      <c r="AO17" s="22"/>
      <c r="AP17" s="22"/>
      <c r="AQ17" s="24"/>
      <c r="BE17" s="317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7"/>
      <c r="BS18" s="17" t="s">
        <v>7</v>
      </c>
    </row>
    <row r="19" spans="2:71" ht="14.45" customHeight="1">
      <c r="B19" s="21"/>
      <c r="C19" s="22"/>
      <c r="D19" s="30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7"/>
      <c r="BS19" s="17" t="s">
        <v>7</v>
      </c>
    </row>
    <row r="20" spans="2:71" ht="22.5" customHeight="1">
      <c r="B20" s="21"/>
      <c r="C20" s="22"/>
      <c r="D20" s="22"/>
      <c r="E20" s="347" t="s">
        <v>3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2"/>
      <c r="AP20" s="22"/>
      <c r="AQ20" s="24"/>
      <c r="BE20" s="317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7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17"/>
    </row>
    <row r="23" spans="2:57" s="1" customFormat="1" ht="25.9" customHeight="1">
      <c r="B23" s="34"/>
      <c r="C23" s="35"/>
      <c r="D23" s="36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8">
        <f>ROUND(AG51,2)</f>
        <v>0</v>
      </c>
      <c r="AL23" s="349"/>
      <c r="AM23" s="349"/>
      <c r="AN23" s="349"/>
      <c r="AO23" s="349"/>
      <c r="AP23" s="35"/>
      <c r="AQ23" s="38"/>
      <c r="BE23" s="324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2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0" t="s">
        <v>39</v>
      </c>
      <c r="M25" s="329"/>
      <c r="N25" s="329"/>
      <c r="O25" s="329"/>
      <c r="P25" s="35"/>
      <c r="Q25" s="35"/>
      <c r="R25" s="35"/>
      <c r="S25" s="35"/>
      <c r="T25" s="35"/>
      <c r="U25" s="35"/>
      <c r="V25" s="35"/>
      <c r="W25" s="350" t="s">
        <v>40</v>
      </c>
      <c r="X25" s="329"/>
      <c r="Y25" s="329"/>
      <c r="Z25" s="329"/>
      <c r="AA25" s="329"/>
      <c r="AB25" s="329"/>
      <c r="AC25" s="329"/>
      <c r="AD25" s="329"/>
      <c r="AE25" s="329"/>
      <c r="AF25" s="35"/>
      <c r="AG25" s="35"/>
      <c r="AH25" s="35"/>
      <c r="AI25" s="35"/>
      <c r="AJ25" s="35"/>
      <c r="AK25" s="350" t="s">
        <v>41</v>
      </c>
      <c r="AL25" s="329"/>
      <c r="AM25" s="329"/>
      <c r="AN25" s="329"/>
      <c r="AO25" s="329"/>
      <c r="AP25" s="35"/>
      <c r="AQ25" s="38"/>
      <c r="BE25" s="324"/>
    </row>
    <row r="26" spans="2:57" s="2" customFormat="1" ht="14.45" customHeight="1">
      <c r="B26" s="40"/>
      <c r="C26" s="41"/>
      <c r="D26" s="42" t="s">
        <v>42</v>
      </c>
      <c r="E26" s="41"/>
      <c r="F26" s="42" t="s">
        <v>43</v>
      </c>
      <c r="G26" s="41"/>
      <c r="H26" s="41"/>
      <c r="I26" s="41"/>
      <c r="J26" s="41"/>
      <c r="K26" s="41"/>
      <c r="L26" s="334">
        <v>0.21</v>
      </c>
      <c r="M26" s="335"/>
      <c r="N26" s="335"/>
      <c r="O26" s="335"/>
      <c r="P26" s="41"/>
      <c r="Q26" s="41"/>
      <c r="R26" s="41"/>
      <c r="S26" s="41"/>
      <c r="T26" s="41"/>
      <c r="U26" s="41"/>
      <c r="V26" s="41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1"/>
      <c r="AG26" s="41"/>
      <c r="AH26" s="41"/>
      <c r="AI26" s="41"/>
      <c r="AJ26" s="41"/>
      <c r="AK26" s="336">
        <f>ROUND(AV51,2)</f>
        <v>0</v>
      </c>
      <c r="AL26" s="335"/>
      <c r="AM26" s="335"/>
      <c r="AN26" s="335"/>
      <c r="AO26" s="335"/>
      <c r="AP26" s="41"/>
      <c r="AQ26" s="43"/>
      <c r="BE26" s="342"/>
    </row>
    <row r="27" spans="2:57" s="2" customFormat="1" ht="14.45" customHeight="1">
      <c r="B27" s="40"/>
      <c r="C27" s="41"/>
      <c r="D27" s="41"/>
      <c r="E27" s="41"/>
      <c r="F27" s="42" t="s">
        <v>44</v>
      </c>
      <c r="G27" s="41"/>
      <c r="H27" s="41"/>
      <c r="I27" s="41"/>
      <c r="J27" s="41"/>
      <c r="K27" s="41"/>
      <c r="L27" s="334">
        <v>0.15</v>
      </c>
      <c r="M27" s="335"/>
      <c r="N27" s="335"/>
      <c r="O27" s="335"/>
      <c r="P27" s="41"/>
      <c r="Q27" s="41"/>
      <c r="R27" s="41"/>
      <c r="S27" s="41"/>
      <c r="T27" s="41"/>
      <c r="U27" s="41"/>
      <c r="V27" s="41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1"/>
      <c r="AG27" s="41"/>
      <c r="AH27" s="41"/>
      <c r="AI27" s="41"/>
      <c r="AJ27" s="41"/>
      <c r="AK27" s="336">
        <f>ROUND(AW51,2)</f>
        <v>0</v>
      </c>
      <c r="AL27" s="335"/>
      <c r="AM27" s="335"/>
      <c r="AN27" s="335"/>
      <c r="AO27" s="335"/>
      <c r="AP27" s="41"/>
      <c r="AQ27" s="43"/>
      <c r="BE27" s="342"/>
    </row>
    <row r="28" spans="2:57" s="2" customFormat="1" ht="14.45" customHeight="1" hidden="1">
      <c r="B28" s="40"/>
      <c r="C28" s="41"/>
      <c r="D28" s="41"/>
      <c r="E28" s="41"/>
      <c r="F28" s="42" t="s">
        <v>45</v>
      </c>
      <c r="G28" s="41"/>
      <c r="H28" s="41"/>
      <c r="I28" s="41"/>
      <c r="J28" s="41"/>
      <c r="K28" s="41"/>
      <c r="L28" s="334">
        <v>0.21</v>
      </c>
      <c r="M28" s="335"/>
      <c r="N28" s="335"/>
      <c r="O28" s="335"/>
      <c r="P28" s="41"/>
      <c r="Q28" s="41"/>
      <c r="R28" s="41"/>
      <c r="S28" s="41"/>
      <c r="T28" s="41"/>
      <c r="U28" s="41"/>
      <c r="V28" s="41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1"/>
      <c r="AG28" s="41"/>
      <c r="AH28" s="41"/>
      <c r="AI28" s="41"/>
      <c r="AJ28" s="41"/>
      <c r="AK28" s="336">
        <v>0</v>
      </c>
      <c r="AL28" s="335"/>
      <c r="AM28" s="335"/>
      <c r="AN28" s="335"/>
      <c r="AO28" s="335"/>
      <c r="AP28" s="41"/>
      <c r="AQ28" s="43"/>
      <c r="BE28" s="342"/>
    </row>
    <row r="29" spans="2:57" s="2" customFormat="1" ht="14.45" customHeight="1" hidden="1">
      <c r="B29" s="40"/>
      <c r="C29" s="41"/>
      <c r="D29" s="41"/>
      <c r="E29" s="41"/>
      <c r="F29" s="42" t="s">
        <v>46</v>
      </c>
      <c r="G29" s="41"/>
      <c r="H29" s="41"/>
      <c r="I29" s="41"/>
      <c r="J29" s="41"/>
      <c r="K29" s="41"/>
      <c r="L29" s="334">
        <v>0.15</v>
      </c>
      <c r="M29" s="335"/>
      <c r="N29" s="335"/>
      <c r="O29" s="335"/>
      <c r="P29" s="41"/>
      <c r="Q29" s="41"/>
      <c r="R29" s="41"/>
      <c r="S29" s="41"/>
      <c r="T29" s="41"/>
      <c r="U29" s="41"/>
      <c r="V29" s="41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6">
        <v>0</v>
      </c>
      <c r="AL29" s="335"/>
      <c r="AM29" s="335"/>
      <c r="AN29" s="335"/>
      <c r="AO29" s="335"/>
      <c r="AP29" s="41"/>
      <c r="AQ29" s="43"/>
      <c r="BE29" s="342"/>
    </row>
    <row r="30" spans="2:57" s="2" customFormat="1" ht="14.45" customHeight="1" hidden="1">
      <c r="B30" s="40"/>
      <c r="C30" s="41"/>
      <c r="D30" s="41"/>
      <c r="E30" s="41"/>
      <c r="F30" s="42" t="s">
        <v>47</v>
      </c>
      <c r="G30" s="41"/>
      <c r="H30" s="41"/>
      <c r="I30" s="41"/>
      <c r="J30" s="41"/>
      <c r="K30" s="41"/>
      <c r="L30" s="334">
        <v>0</v>
      </c>
      <c r="M30" s="335"/>
      <c r="N30" s="335"/>
      <c r="O30" s="335"/>
      <c r="P30" s="41"/>
      <c r="Q30" s="41"/>
      <c r="R30" s="41"/>
      <c r="S30" s="41"/>
      <c r="T30" s="41"/>
      <c r="U30" s="41"/>
      <c r="V30" s="41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6">
        <v>0</v>
      </c>
      <c r="AL30" s="335"/>
      <c r="AM30" s="335"/>
      <c r="AN30" s="335"/>
      <c r="AO30" s="335"/>
      <c r="AP30" s="41"/>
      <c r="AQ30" s="43"/>
      <c r="BE30" s="342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24"/>
    </row>
    <row r="32" spans="2:57" s="1" customFormat="1" ht="25.9" customHeight="1">
      <c r="B32" s="34"/>
      <c r="C32" s="44"/>
      <c r="D32" s="45" t="s">
        <v>48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49</v>
      </c>
      <c r="U32" s="46"/>
      <c r="V32" s="46"/>
      <c r="W32" s="46"/>
      <c r="X32" s="337" t="s">
        <v>50</v>
      </c>
      <c r="Y32" s="338"/>
      <c r="Z32" s="338"/>
      <c r="AA32" s="338"/>
      <c r="AB32" s="338"/>
      <c r="AC32" s="46"/>
      <c r="AD32" s="46"/>
      <c r="AE32" s="46"/>
      <c r="AF32" s="46"/>
      <c r="AG32" s="46"/>
      <c r="AH32" s="46"/>
      <c r="AI32" s="46"/>
      <c r="AJ32" s="46"/>
      <c r="AK32" s="339">
        <f>SUM(AK23:AK30)</f>
        <v>0</v>
      </c>
      <c r="AL32" s="338"/>
      <c r="AM32" s="338"/>
      <c r="AN32" s="338"/>
      <c r="AO32" s="340"/>
      <c r="AP32" s="44"/>
      <c r="AQ32" s="48"/>
      <c r="BE32" s="324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95" customHeight="1">
      <c r="B39" s="34"/>
      <c r="C39" s="54" t="s">
        <v>51</v>
      </c>
      <c r="AR39" s="34"/>
    </row>
    <row r="40" spans="2:44" s="1" customFormat="1" ht="6.95" customHeight="1">
      <c r="B40" s="34"/>
      <c r="AR40" s="34"/>
    </row>
    <row r="41" spans="2:44" s="3" customFormat="1" ht="14.45" customHeight="1">
      <c r="B41" s="55"/>
      <c r="C41" s="56" t="s">
        <v>14</v>
      </c>
      <c r="L41" s="3" t="str">
        <f>K5</f>
        <v>2016/10</v>
      </c>
      <c r="AR41" s="55"/>
    </row>
    <row r="42" spans="2:44" s="4" customFormat="1" ht="36.95" customHeight="1">
      <c r="B42" s="57"/>
      <c r="C42" s="58" t="s">
        <v>17</v>
      </c>
      <c r="L42" s="321" t="str">
        <f>K6</f>
        <v>Projekt dětského hřiště ulice J. Gagarina Nymburk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57"/>
    </row>
    <row r="43" spans="2:44" s="1" customFormat="1" ht="6.9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Město Nymburk</v>
      </c>
      <c r="AI44" s="56" t="s">
        <v>25</v>
      </c>
      <c r="AM44" s="323" t="str">
        <f>IF(AN8="","",AN8)</f>
        <v>7.10.2016</v>
      </c>
      <c r="AN44" s="324"/>
      <c r="AR44" s="34"/>
    </row>
    <row r="45" spans="2:44" s="1" customFormat="1" ht="6.9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Město Nymburk</v>
      </c>
      <c r="AI46" s="56" t="s">
        <v>34</v>
      </c>
      <c r="AM46" s="325" t="str">
        <f>IF(E17="","",E17)</f>
        <v>Ing. Lucie Pánová</v>
      </c>
      <c r="AN46" s="324"/>
      <c r="AO46" s="324"/>
      <c r="AP46" s="324"/>
      <c r="AR46" s="34"/>
      <c r="AS46" s="326" t="s">
        <v>52</v>
      </c>
      <c r="AT46" s="327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32</v>
      </c>
      <c r="L47" s="3" t="str">
        <f>IF(E14="Vyplň údaj","",E14)</f>
        <v/>
      </c>
      <c r="AR47" s="34"/>
      <c r="AS47" s="328"/>
      <c r="AT47" s="329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9" customHeight="1">
      <c r="B48" s="34"/>
      <c r="AR48" s="34"/>
      <c r="AS48" s="328"/>
      <c r="AT48" s="329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30" t="s">
        <v>53</v>
      </c>
      <c r="D49" s="331"/>
      <c r="E49" s="331"/>
      <c r="F49" s="331"/>
      <c r="G49" s="331"/>
      <c r="H49" s="65"/>
      <c r="I49" s="332" t="s">
        <v>54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55</v>
      </c>
      <c r="AH49" s="331"/>
      <c r="AI49" s="331"/>
      <c r="AJ49" s="331"/>
      <c r="AK49" s="331"/>
      <c r="AL49" s="331"/>
      <c r="AM49" s="331"/>
      <c r="AN49" s="332" t="s">
        <v>56</v>
      </c>
      <c r="AO49" s="331"/>
      <c r="AP49" s="331"/>
      <c r="AQ49" s="66" t="s">
        <v>57</v>
      </c>
      <c r="AR49" s="34"/>
      <c r="AS49" s="67" t="s">
        <v>58</v>
      </c>
      <c r="AT49" s="68" t="s">
        <v>59</v>
      </c>
      <c r="AU49" s="68" t="s">
        <v>60</v>
      </c>
      <c r="AV49" s="68" t="s">
        <v>61</v>
      </c>
      <c r="AW49" s="68" t="s">
        <v>62</v>
      </c>
      <c r="AX49" s="68" t="s">
        <v>63</v>
      </c>
      <c r="AY49" s="68" t="s">
        <v>64</v>
      </c>
      <c r="AZ49" s="68" t="s">
        <v>65</v>
      </c>
      <c r="BA49" s="68" t="s">
        <v>66</v>
      </c>
      <c r="BB49" s="68" t="s">
        <v>67</v>
      </c>
      <c r="BC49" s="68" t="s">
        <v>68</v>
      </c>
      <c r="BD49" s="69" t="s">
        <v>69</v>
      </c>
    </row>
    <row r="50" spans="2:56" s="1" customFormat="1" ht="10.9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1" t="s">
        <v>70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14">
        <f>ROUND(SUM(AG52:AG53),2)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3" t="s">
        <v>3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71</v>
      </c>
      <c r="BT51" s="58" t="s">
        <v>72</v>
      </c>
      <c r="BU51" s="78" t="s">
        <v>73</v>
      </c>
      <c r="BV51" s="58" t="s">
        <v>74</v>
      </c>
      <c r="BW51" s="58" t="s">
        <v>5</v>
      </c>
      <c r="BX51" s="58" t="s">
        <v>75</v>
      </c>
      <c r="CL51" s="58" t="s">
        <v>3</v>
      </c>
    </row>
    <row r="52" spans="1:91" s="5" customFormat="1" ht="22.5" customHeight="1">
      <c r="A52" s="227" t="s">
        <v>857</v>
      </c>
      <c r="B52" s="79"/>
      <c r="C52" s="80"/>
      <c r="D52" s="320" t="s">
        <v>22</v>
      </c>
      <c r="E52" s="319"/>
      <c r="F52" s="319"/>
      <c r="G52" s="319"/>
      <c r="H52" s="319"/>
      <c r="I52" s="81"/>
      <c r="J52" s="320" t="s">
        <v>76</v>
      </c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8">
        <f>'1 - Stavební rozpočet'!J27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Stavební rozpočet'!P98</f>
        <v>0</v>
      </c>
      <c r="AV52" s="84">
        <f>'1 - Stavební rozpočet'!J30</f>
        <v>0</v>
      </c>
      <c r="AW52" s="84">
        <f>'1 - Stavební rozpočet'!J31</f>
        <v>0</v>
      </c>
      <c r="AX52" s="84">
        <f>'1 - Stavební rozpočet'!J32</f>
        <v>0</v>
      </c>
      <c r="AY52" s="84">
        <f>'1 - Stavební rozpočet'!J33</f>
        <v>0</v>
      </c>
      <c r="AZ52" s="84">
        <f>'1 - Stavební rozpočet'!F30</f>
        <v>0</v>
      </c>
      <c r="BA52" s="84">
        <f>'1 - Stavební rozpočet'!F31</f>
        <v>0</v>
      </c>
      <c r="BB52" s="84">
        <f>'1 - Stavební rozpočet'!F32</f>
        <v>0</v>
      </c>
      <c r="BC52" s="84">
        <f>'1 - Stavební rozpočet'!F33</f>
        <v>0</v>
      </c>
      <c r="BD52" s="86">
        <f>'1 - Stavební rozpočet'!F34</f>
        <v>0</v>
      </c>
      <c r="BT52" s="87" t="s">
        <v>22</v>
      </c>
      <c r="BV52" s="87" t="s">
        <v>74</v>
      </c>
      <c r="BW52" s="87" t="s">
        <v>78</v>
      </c>
      <c r="BX52" s="87" t="s">
        <v>5</v>
      </c>
      <c r="CL52" s="87" t="s">
        <v>3</v>
      </c>
      <c r="CM52" s="87" t="s">
        <v>79</v>
      </c>
    </row>
    <row r="53" spans="1:91" s="5" customFormat="1" ht="22.5" customHeight="1">
      <c r="A53" s="227" t="s">
        <v>857</v>
      </c>
      <c r="B53" s="79"/>
      <c r="C53" s="80"/>
      <c r="D53" s="320" t="s">
        <v>79</v>
      </c>
      <c r="E53" s="319"/>
      <c r="F53" s="319"/>
      <c r="G53" s="319"/>
      <c r="H53" s="319"/>
      <c r="I53" s="81"/>
      <c r="J53" s="320" t="s">
        <v>80</v>
      </c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8">
        <f>'2 - TI'!J27</f>
        <v>0</v>
      </c>
      <c r="AH53" s="319"/>
      <c r="AI53" s="319"/>
      <c r="AJ53" s="319"/>
      <c r="AK53" s="319"/>
      <c r="AL53" s="319"/>
      <c r="AM53" s="319"/>
      <c r="AN53" s="318">
        <f>SUM(AG53,AT53)</f>
        <v>0</v>
      </c>
      <c r="AO53" s="319"/>
      <c r="AP53" s="319"/>
      <c r="AQ53" s="82" t="s">
        <v>77</v>
      </c>
      <c r="AR53" s="79"/>
      <c r="AS53" s="88">
        <v>0</v>
      </c>
      <c r="AT53" s="89">
        <f>ROUND(SUM(AV53:AW53),2)</f>
        <v>0</v>
      </c>
      <c r="AU53" s="90">
        <f>'2 - TI'!P87</f>
        <v>0</v>
      </c>
      <c r="AV53" s="89">
        <f>'2 - TI'!J30</f>
        <v>0</v>
      </c>
      <c r="AW53" s="89">
        <f>'2 - TI'!J31</f>
        <v>0</v>
      </c>
      <c r="AX53" s="89">
        <f>'2 - TI'!J32</f>
        <v>0</v>
      </c>
      <c r="AY53" s="89">
        <f>'2 - TI'!J33</f>
        <v>0</v>
      </c>
      <c r="AZ53" s="89">
        <f>'2 - TI'!F30</f>
        <v>0</v>
      </c>
      <c r="BA53" s="89">
        <f>'2 - TI'!F31</f>
        <v>0</v>
      </c>
      <c r="BB53" s="89">
        <f>'2 - TI'!F32</f>
        <v>0</v>
      </c>
      <c r="BC53" s="89">
        <f>'2 - TI'!F33</f>
        <v>0</v>
      </c>
      <c r="BD53" s="91">
        <f>'2 - TI'!F34</f>
        <v>0</v>
      </c>
      <c r="BT53" s="87" t="s">
        <v>22</v>
      </c>
      <c r="BV53" s="87" t="s">
        <v>74</v>
      </c>
      <c r="BW53" s="87" t="s">
        <v>81</v>
      </c>
      <c r="BX53" s="87" t="s">
        <v>5</v>
      </c>
      <c r="CL53" s="87" t="s">
        <v>3</v>
      </c>
      <c r="CM53" s="87" t="s">
        <v>79</v>
      </c>
    </row>
    <row r="54" spans="2:44" s="1" customFormat="1" ht="30" customHeight="1">
      <c r="B54" s="34"/>
      <c r="AR54" s="34"/>
    </row>
    <row r="55" spans="2:44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tavební rozpočet'!C2" tooltip="1 - Stavební rozpočet" display="/"/>
    <hyperlink ref="A53" location="'2 - TI'!C2" tooltip="2 - TI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tabSelected="1" workbookViewId="0" topLeftCell="A1">
      <pane ySplit="1" topLeftCell="A341" activePane="bottomLeft" state="frozen"/>
      <selection pane="bottomLeft" activeCell="F345" sqref="F3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858</v>
      </c>
      <c r="G1" s="352" t="s">
        <v>859</v>
      </c>
      <c r="H1" s="352"/>
      <c r="I1" s="234"/>
      <c r="J1" s="230" t="s">
        <v>860</v>
      </c>
      <c r="K1" s="228" t="s">
        <v>82</v>
      </c>
      <c r="L1" s="230" t="s">
        <v>861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16" t="s">
        <v>6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83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3" t="str">
        <f>'Rekapitulace stavby'!K6</f>
        <v>Projekt dětského hřiště ulice J. Gagarina Nymburk</v>
      </c>
      <c r="F7" s="344"/>
      <c r="G7" s="344"/>
      <c r="H7" s="344"/>
      <c r="I7" s="94"/>
      <c r="J7" s="22"/>
      <c r="K7" s="24"/>
    </row>
    <row r="8" spans="2:11" s="1" customFormat="1" ht="15">
      <c r="B8" s="34"/>
      <c r="C8" s="35"/>
      <c r="D8" s="30" t="s">
        <v>84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54" t="s">
        <v>85</v>
      </c>
      <c r="F9" s="329"/>
      <c r="G9" s="329"/>
      <c r="H9" s="32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7.10.2016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24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7" t="s">
        <v>3</v>
      </c>
      <c r="F24" s="355"/>
      <c r="G24" s="355"/>
      <c r="H24" s="355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5.35" customHeight="1">
      <c r="B27" s="34"/>
      <c r="C27" s="35"/>
      <c r="D27" s="104" t="s">
        <v>38</v>
      </c>
      <c r="E27" s="35"/>
      <c r="F27" s="35"/>
      <c r="G27" s="35"/>
      <c r="H27" s="35"/>
      <c r="I27" s="95"/>
      <c r="J27" s="105">
        <f>ROUND(J98,2)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6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7">
        <f>ROUND(SUM(BE98:BE415),2)</f>
        <v>0</v>
      </c>
      <c r="G30" s="35"/>
      <c r="H30" s="35"/>
      <c r="I30" s="108">
        <v>0.21</v>
      </c>
      <c r="J30" s="107">
        <f>ROUND(ROUND((SUM(BE98:BE415)),2)*I30,2)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7">
        <f>ROUND(SUM(BF98:BF415),2)</f>
        <v>0</v>
      </c>
      <c r="G31" s="35"/>
      <c r="H31" s="35"/>
      <c r="I31" s="108">
        <v>0.15</v>
      </c>
      <c r="J31" s="107">
        <f>ROUND(ROUND((SUM(BF98:BF415)),2)*I31,2)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7">
        <f>ROUND(SUM(BG98:BG415),2)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7">
        <f>ROUND(SUM(BH98:BH415),2)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7">
        <f>ROUND(SUM(BI98:BI415),2)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09"/>
      <c r="D36" s="110" t="s">
        <v>48</v>
      </c>
      <c r="E36" s="65"/>
      <c r="F36" s="65"/>
      <c r="G36" s="111" t="s">
        <v>49</v>
      </c>
      <c r="H36" s="112" t="s">
        <v>50</v>
      </c>
      <c r="I36" s="113"/>
      <c r="J36" s="114">
        <f>SUM(J27:J34)</f>
        <v>0</v>
      </c>
      <c r="K36" s="11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95" customHeight="1">
      <c r="B42" s="34"/>
      <c r="C42" s="23" t="s">
        <v>86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3" t="str">
        <f>E7</f>
        <v>Projekt dětského hřiště ulice J. Gagarina Nymburk</v>
      </c>
      <c r="F45" s="329"/>
      <c r="G45" s="329"/>
      <c r="H45" s="329"/>
      <c r="I45" s="95"/>
      <c r="J45" s="35"/>
      <c r="K45" s="38"/>
    </row>
    <row r="46" spans="2:11" s="1" customFormat="1" ht="14.45" customHeight="1">
      <c r="B46" s="34"/>
      <c r="C46" s="30" t="s">
        <v>84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4" t="str">
        <f>E9</f>
        <v>1 - Stavební rozpočet</v>
      </c>
      <c r="F47" s="329"/>
      <c r="G47" s="329"/>
      <c r="H47" s="329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Město Nymburk</v>
      </c>
      <c r="G49" s="35"/>
      <c r="H49" s="35"/>
      <c r="I49" s="96" t="s">
        <v>25</v>
      </c>
      <c r="J49" s="97" t="str">
        <f>IF(J12="","",J12)</f>
        <v>7.10.2016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Nymburk</v>
      </c>
      <c r="G51" s="35"/>
      <c r="H51" s="35"/>
      <c r="I51" s="96" t="s">
        <v>34</v>
      </c>
      <c r="J51" s="28" t="str">
        <f>E21</f>
        <v>Ing. Lucie Pánová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87</v>
      </c>
      <c r="D54" s="109"/>
      <c r="E54" s="109"/>
      <c r="F54" s="109"/>
      <c r="G54" s="109"/>
      <c r="H54" s="109"/>
      <c r="I54" s="120"/>
      <c r="J54" s="121" t="s">
        <v>88</v>
      </c>
      <c r="K54" s="122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89</v>
      </c>
      <c r="D56" s="35"/>
      <c r="E56" s="35"/>
      <c r="F56" s="35"/>
      <c r="G56" s="35"/>
      <c r="H56" s="35"/>
      <c r="I56" s="95"/>
      <c r="J56" s="105">
        <f>J98</f>
        <v>0</v>
      </c>
      <c r="K56" s="38"/>
      <c r="AU56" s="17" t="s">
        <v>90</v>
      </c>
    </row>
    <row r="57" spans="2:11" s="7" customFormat="1" ht="24.95" customHeight="1">
      <c r="B57" s="124"/>
      <c r="C57" s="125"/>
      <c r="D57" s="126" t="s">
        <v>91</v>
      </c>
      <c r="E57" s="127"/>
      <c r="F57" s="127"/>
      <c r="G57" s="127"/>
      <c r="H57" s="127"/>
      <c r="I57" s="128"/>
      <c r="J57" s="129">
        <f>J99</f>
        <v>0</v>
      </c>
      <c r="K57" s="130"/>
    </row>
    <row r="58" spans="2:11" s="8" customFormat="1" ht="19.9" customHeight="1">
      <c r="B58" s="131"/>
      <c r="C58" s="132"/>
      <c r="D58" s="133" t="s">
        <v>92</v>
      </c>
      <c r="E58" s="134"/>
      <c r="F58" s="134"/>
      <c r="G58" s="134"/>
      <c r="H58" s="134"/>
      <c r="I58" s="135"/>
      <c r="J58" s="136">
        <f>J100</f>
        <v>0</v>
      </c>
      <c r="K58" s="137"/>
    </row>
    <row r="59" spans="2:11" s="8" customFormat="1" ht="19.9" customHeight="1">
      <c r="B59" s="131"/>
      <c r="C59" s="132"/>
      <c r="D59" s="133" t="s">
        <v>93</v>
      </c>
      <c r="E59" s="134"/>
      <c r="F59" s="134"/>
      <c r="G59" s="134"/>
      <c r="H59" s="134"/>
      <c r="I59" s="135"/>
      <c r="J59" s="136">
        <f>J199</f>
        <v>0</v>
      </c>
      <c r="K59" s="137"/>
    </row>
    <row r="60" spans="2:11" s="8" customFormat="1" ht="19.9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J230</f>
        <v>0</v>
      </c>
      <c r="K60" s="137"/>
    </row>
    <row r="61" spans="2:11" s="8" customFormat="1" ht="19.9" customHeight="1">
      <c r="B61" s="131"/>
      <c r="C61" s="132"/>
      <c r="D61" s="133" t="s">
        <v>95</v>
      </c>
      <c r="E61" s="134"/>
      <c r="F61" s="134"/>
      <c r="G61" s="134"/>
      <c r="H61" s="134"/>
      <c r="I61" s="135"/>
      <c r="J61" s="136">
        <f>J246</f>
        <v>0</v>
      </c>
      <c r="K61" s="137"/>
    </row>
    <row r="62" spans="2:11" s="8" customFormat="1" ht="19.9" customHeight="1">
      <c r="B62" s="131"/>
      <c r="C62" s="132"/>
      <c r="D62" s="133" t="s">
        <v>96</v>
      </c>
      <c r="E62" s="134"/>
      <c r="F62" s="134"/>
      <c r="G62" s="134"/>
      <c r="H62" s="134"/>
      <c r="I62" s="135"/>
      <c r="J62" s="136">
        <f>J305</f>
        <v>0</v>
      </c>
      <c r="K62" s="137"/>
    </row>
    <row r="63" spans="2:11" s="8" customFormat="1" ht="19.9" customHeight="1">
      <c r="B63" s="131"/>
      <c r="C63" s="132"/>
      <c r="D63" s="133" t="s">
        <v>97</v>
      </c>
      <c r="E63" s="134"/>
      <c r="F63" s="134"/>
      <c r="G63" s="134"/>
      <c r="H63" s="134"/>
      <c r="I63" s="135"/>
      <c r="J63" s="136">
        <f>J309</f>
        <v>0</v>
      </c>
      <c r="K63" s="137"/>
    </row>
    <row r="64" spans="2:11" s="8" customFormat="1" ht="19.9" customHeight="1">
      <c r="B64" s="131"/>
      <c r="C64" s="132"/>
      <c r="D64" s="133" t="s">
        <v>98</v>
      </c>
      <c r="E64" s="134"/>
      <c r="F64" s="134"/>
      <c r="G64" s="134"/>
      <c r="H64" s="134"/>
      <c r="I64" s="135"/>
      <c r="J64" s="136">
        <f>J326</f>
        <v>0</v>
      </c>
      <c r="K64" s="137"/>
    </row>
    <row r="65" spans="2:11" s="8" customFormat="1" ht="19.9" customHeight="1">
      <c r="B65" s="131"/>
      <c r="C65" s="132"/>
      <c r="D65" s="133" t="s">
        <v>99</v>
      </c>
      <c r="E65" s="134"/>
      <c r="F65" s="134"/>
      <c r="G65" s="134"/>
      <c r="H65" s="134"/>
      <c r="I65" s="135"/>
      <c r="J65" s="136">
        <f>J370</f>
        <v>0</v>
      </c>
      <c r="K65" s="137"/>
    </row>
    <row r="66" spans="2:11" s="8" customFormat="1" ht="19.9" customHeight="1">
      <c r="B66" s="131"/>
      <c r="C66" s="132"/>
      <c r="D66" s="133" t="s">
        <v>100</v>
      </c>
      <c r="E66" s="134"/>
      <c r="F66" s="134"/>
      <c r="G66" s="134"/>
      <c r="H66" s="134"/>
      <c r="I66" s="135"/>
      <c r="J66" s="136">
        <f>J377</f>
        <v>0</v>
      </c>
      <c r="K66" s="137"/>
    </row>
    <row r="67" spans="2:11" s="7" customFormat="1" ht="24.95" customHeight="1">
      <c r="B67" s="124"/>
      <c r="C67" s="125"/>
      <c r="D67" s="126" t="s">
        <v>101</v>
      </c>
      <c r="E67" s="127"/>
      <c r="F67" s="127"/>
      <c r="G67" s="127"/>
      <c r="H67" s="127"/>
      <c r="I67" s="128"/>
      <c r="J67" s="129">
        <f>J380</f>
        <v>0</v>
      </c>
      <c r="K67" s="130"/>
    </row>
    <row r="68" spans="2:11" s="8" customFormat="1" ht="19.9" customHeight="1">
      <c r="B68" s="131"/>
      <c r="C68" s="132"/>
      <c r="D68" s="133" t="s">
        <v>102</v>
      </c>
      <c r="E68" s="134"/>
      <c r="F68" s="134"/>
      <c r="G68" s="134"/>
      <c r="H68" s="134"/>
      <c r="I68" s="135"/>
      <c r="J68" s="136">
        <f>J381</f>
        <v>0</v>
      </c>
      <c r="K68" s="137"/>
    </row>
    <row r="69" spans="2:11" s="8" customFormat="1" ht="19.9" customHeight="1">
      <c r="B69" s="131"/>
      <c r="C69" s="132"/>
      <c r="D69" s="133" t="s">
        <v>103</v>
      </c>
      <c r="E69" s="134"/>
      <c r="F69" s="134"/>
      <c r="G69" s="134"/>
      <c r="H69" s="134"/>
      <c r="I69" s="135"/>
      <c r="J69" s="136">
        <f>J385</f>
        <v>0</v>
      </c>
      <c r="K69" s="137"/>
    </row>
    <row r="70" spans="2:11" s="8" customFormat="1" ht="19.9" customHeight="1">
      <c r="B70" s="131"/>
      <c r="C70" s="132"/>
      <c r="D70" s="133" t="s">
        <v>104</v>
      </c>
      <c r="E70" s="134"/>
      <c r="F70" s="134"/>
      <c r="G70" s="134"/>
      <c r="H70" s="134"/>
      <c r="I70" s="135"/>
      <c r="J70" s="136">
        <f>J389</f>
        <v>0</v>
      </c>
      <c r="K70" s="137"/>
    </row>
    <row r="71" spans="2:11" s="8" customFormat="1" ht="19.9" customHeight="1">
      <c r="B71" s="131"/>
      <c r="C71" s="132"/>
      <c r="D71" s="133" t="s">
        <v>105</v>
      </c>
      <c r="E71" s="134"/>
      <c r="F71" s="134"/>
      <c r="G71" s="134"/>
      <c r="H71" s="134"/>
      <c r="I71" s="135"/>
      <c r="J71" s="136">
        <f>J392</f>
        <v>0</v>
      </c>
      <c r="K71" s="137"/>
    </row>
    <row r="72" spans="2:11" s="7" customFormat="1" ht="24.95" customHeight="1">
      <c r="B72" s="124"/>
      <c r="C72" s="125"/>
      <c r="D72" s="126" t="s">
        <v>106</v>
      </c>
      <c r="E72" s="127"/>
      <c r="F72" s="127"/>
      <c r="G72" s="127"/>
      <c r="H72" s="127"/>
      <c r="I72" s="128"/>
      <c r="J72" s="129">
        <f>J397</f>
        <v>0</v>
      </c>
      <c r="K72" s="130"/>
    </row>
    <row r="73" spans="2:11" s="8" customFormat="1" ht="19.9" customHeight="1">
      <c r="B73" s="131"/>
      <c r="C73" s="132"/>
      <c r="D73" s="133" t="s">
        <v>107</v>
      </c>
      <c r="E73" s="134"/>
      <c r="F73" s="134"/>
      <c r="G73" s="134"/>
      <c r="H73" s="134"/>
      <c r="I73" s="135"/>
      <c r="J73" s="136">
        <f>J398</f>
        <v>0</v>
      </c>
      <c r="K73" s="137"/>
    </row>
    <row r="74" spans="2:11" s="8" customFormat="1" ht="19.9" customHeight="1">
      <c r="B74" s="131"/>
      <c r="C74" s="132"/>
      <c r="D74" s="133" t="s">
        <v>108</v>
      </c>
      <c r="E74" s="134"/>
      <c r="F74" s="134"/>
      <c r="G74" s="134"/>
      <c r="H74" s="134"/>
      <c r="I74" s="135"/>
      <c r="J74" s="136">
        <f>J407</f>
        <v>0</v>
      </c>
      <c r="K74" s="137"/>
    </row>
    <row r="75" spans="2:11" s="7" customFormat="1" ht="24.95" customHeight="1">
      <c r="B75" s="124"/>
      <c r="C75" s="125"/>
      <c r="D75" s="126" t="s">
        <v>109</v>
      </c>
      <c r="E75" s="127"/>
      <c r="F75" s="127"/>
      <c r="G75" s="127"/>
      <c r="H75" s="127"/>
      <c r="I75" s="128"/>
      <c r="J75" s="129">
        <f>J409</f>
        <v>0</v>
      </c>
      <c r="K75" s="130"/>
    </row>
    <row r="76" spans="2:11" s="8" customFormat="1" ht="19.9" customHeight="1">
      <c r="B76" s="131"/>
      <c r="C76" s="132"/>
      <c r="D76" s="133" t="s">
        <v>110</v>
      </c>
      <c r="E76" s="134"/>
      <c r="F76" s="134"/>
      <c r="G76" s="134"/>
      <c r="H76" s="134"/>
      <c r="I76" s="135"/>
      <c r="J76" s="136">
        <f>J410</f>
        <v>0</v>
      </c>
      <c r="K76" s="137"/>
    </row>
    <row r="77" spans="2:11" s="8" customFormat="1" ht="19.9" customHeight="1">
      <c r="B77" s="131"/>
      <c r="C77" s="132"/>
      <c r="D77" s="133" t="s">
        <v>111</v>
      </c>
      <c r="E77" s="134"/>
      <c r="F77" s="134"/>
      <c r="G77" s="134"/>
      <c r="H77" s="134"/>
      <c r="I77" s="135"/>
      <c r="J77" s="136">
        <f>J412</f>
        <v>0</v>
      </c>
      <c r="K77" s="137"/>
    </row>
    <row r="78" spans="2:11" s="8" customFormat="1" ht="19.9" customHeight="1">
      <c r="B78" s="131"/>
      <c r="C78" s="132"/>
      <c r="D78" s="133" t="s">
        <v>112</v>
      </c>
      <c r="E78" s="134"/>
      <c r="F78" s="134"/>
      <c r="G78" s="134"/>
      <c r="H78" s="134"/>
      <c r="I78" s="135"/>
      <c r="J78" s="136">
        <f>J414</f>
        <v>0</v>
      </c>
      <c r="K78" s="137"/>
    </row>
    <row r="79" spans="2:11" s="1" customFormat="1" ht="21.75" customHeight="1">
      <c r="B79" s="34"/>
      <c r="C79" s="35"/>
      <c r="D79" s="35"/>
      <c r="E79" s="35"/>
      <c r="F79" s="35"/>
      <c r="G79" s="35"/>
      <c r="H79" s="35"/>
      <c r="I79" s="95"/>
      <c r="J79" s="35"/>
      <c r="K79" s="38"/>
    </row>
    <row r="80" spans="2:11" s="1" customFormat="1" ht="6.95" customHeight="1">
      <c r="B80" s="49"/>
      <c r="C80" s="50"/>
      <c r="D80" s="50"/>
      <c r="E80" s="50"/>
      <c r="F80" s="50"/>
      <c r="G80" s="50"/>
      <c r="H80" s="50"/>
      <c r="I80" s="116"/>
      <c r="J80" s="50"/>
      <c r="K80" s="51"/>
    </row>
    <row r="84" spans="2:12" s="1" customFormat="1" ht="6.95" customHeight="1">
      <c r="B84" s="52"/>
      <c r="C84" s="53"/>
      <c r="D84" s="53"/>
      <c r="E84" s="53"/>
      <c r="F84" s="53"/>
      <c r="G84" s="53"/>
      <c r="H84" s="53"/>
      <c r="I84" s="117"/>
      <c r="J84" s="53"/>
      <c r="K84" s="53"/>
      <c r="L84" s="34"/>
    </row>
    <row r="85" spans="2:12" s="1" customFormat="1" ht="36.95" customHeight="1">
      <c r="B85" s="34"/>
      <c r="C85" s="54" t="s">
        <v>113</v>
      </c>
      <c r="L85" s="34"/>
    </row>
    <row r="86" spans="2:12" s="1" customFormat="1" ht="6.95" customHeight="1">
      <c r="B86" s="34"/>
      <c r="L86" s="34"/>
    </row>
    <row r="87" spans="2:12" s="1" customFormat="1" ht="14.45" customHeight="1">
      <c r="B87" s="34"/>
      <c r="C87" s="56" t="s">
        <v>17</v>
      </c>
      <c r="L87" s="34"/>
    </row>
    <row r="88" spans="2:12" s="1" customFormat="1" ht="22.5" customHeight="1">
      <c r="B88" s="34"/>
      <c r="E88" s="351" t="str">
        <f>E7</f>
        <v>Projekt dětského hřiště ulice J. Gagarina Nymburk</v>
      </c>
      <c r="F88" s="324"/>
      <c r="G88" s="324"/>
      <c r="H88" s="324"/>
      <c r="L88" s="34"/>
    </row>
    <row r="89" spans="2:12" s="1" customFormat="1" ht="14.45" customHeight="1">
      <c r="B89" s="34"/>
      <c r="C89" s="56" t="s">
        <v>84</v>
      </c>
      <c r="L89" s="34"/>
    </row>
    <row r="90" spans="2:12" s="1" customFormat="1" ht="23.25" customHeight="1">
      <c r="B90" s="34"/>
      <c r="E90" s="321" t="str">
        <f>E9</f>
        <v>1 - Stavební rozpočet</v>
      </c>
      <c r="F90" s="324"/>
      <c r="G90" s="324"/>
      <c r="H90" s="324"/>
      <c r="L90" s="34"/>
    </row>
    <row r="91" spans="2:12" s="1" customFormat="1" ht="6.95" customHeight="1">
      <c r="B91" s="34"/>
      <c r="L91" s="34"/>
    </row>
    <row r="92" spans="2:12" s="1" customFormat="1" ht="18" customHeight="1">
      <c r="B92" s="34"/>
      <c r="C92" s="56" t="s">
        <v>23</v>
      </c>
      <c r="F92" s="138" t="str">
        <f>F12</f>
        <v>Město Nymburk</v>
      </c>
      <c r="I92" s="139" t="s">
        <v>25</v>
      </c>
      <c r="J92" s="60" t="str">
        <f>IF(J12="","",J12)</f>
        <v>7.10.2016</v>
      </c>
      <c r="L92" s="34"/>
    </row>
    <row r="93" spans="2:12" s="1" customFormat="1" ht="6.95" customHeight="1">
      <c r="B93" s="34"/>
      <c r="L93" s="34"/>
    </row>
    <row r="94" spans="2:12" s="1" customFormat="1" ht="15">
      <c r="B94" s="34"/>
      <c r="C94" s="56" t="s">
        <v>29</v>
      </c>
      <c r="F94" s="138" t="str">
        <f>E15</f>
        <v>Město Nymburk</v>
      </c>
      <c r="I94" s="139" t="s">
        <v>34</v>
      </c>
      <c r="J94" s="138" t="str">
        <f>E21</f>
        <v>Ing. Lucie Pánová</v>
      </c>
      <c r="L94" s="34"/>
    </row>
    <row r="95" spans="2:12" s="1" customFormat="1" ht="14.45" customHeight="1">
      <c r="B95" s="34"/>
      <c r="C95" s="56" t="s">
        <v>32</v>
      </c>
      <c r="F95" s="138" t="str">
        <f>IF(E18="","",E18)</f>
        <v/>
      </c>
      <c r="L95" s="34"/>
    </row>
    <row r="96" spans="2:12" s="1" customFormat="1" ht="10.35" customHeight="1">
      <c r="B96" s="34"/>
      <c r="L96" s="34"/>
    </row>
    <row r="97" spans="2:20" s="9" customFormat="1" ht="29.25" customHeight="1">
      <c r="B97" s="140"/>
      <c r="C97" s="141" t="s">
        <v>114</v>
      </c>
      <c r="D97" s="142" t="s">
        <v>57</v>
      </c>
      <c r="E97" s="142" t="s">
        <v>53</v>
      </c>
      <c r="F97" s="142" t="s">
        <v>115</v>
      </c>
      <c r="G97" s="142" t="s">
        <v>116</v>
      </c>
      <c r="H97" s="142" t="s">
        <v>117</v>
      </c>
      <c r="I97" s="143" t="s">
        <v>118</v>
      </c>
      <c r="J97" s="142" t="s">
        <v>88</v>
      </c>
      <c r="K97" s="144" t="s">
        <v>119</v>
      </c>
      <c r="L97" s="140"/>
      <c r="M97" s="67" t="s">
        <v>120</v>
      </c>
      <c r="N97" s="68" t="s">
        <v>42</v>
      </c>
      <c r="O97" s="68" t="s">
        <v>121</v>
      </c>
      <c r="P97" s="68" t="s">
        <v>122</v>
      </c>
      <c r="Q97" s="68" t="s">
        <v>123</v>
      </c>
      <c r="R97" s="68" t="s">
        <v>124</v>
      </c>
      <c r="S97" s="68" t="s">
        <v>125</v>
      </c>
      <c r="T97" s="69" t="s">
        <v>126</v>
      </c>
    </row>
    <row r="98" spans="2:63" s="1" customFormat="1" ht="29.25" customHeight="1">
      <c r="B98" s="34"/>
      <c r="C98" s="71" t="s">
        <v>89</v>
      </c>
      <c r="J98" s="145">
        <f>BK98</f>
        <v>0</v>
      </c>
      <c r="L98" s="34"/>
      <c r="M98" s="70"/>
      <c r="N98" s="61"/>
      <c r="O98" s="61"/>
      <c r="P98" s="146">
        <f>P99+P380+P397+P409</f>
        <v>0</v>
      </c>
      <c r="Q98" s="61"/>
      <c r="R98" s="146">
        <f>R99+R380+R397+R409</f>
        <v>0.0015</v>
      </c>
      <c r="S98" s="61"/>
      <c r="T98" s="147">
        <f>T99+T380+T397+T409</f>
        <v>0</v>
      </c>
      <c r="AT98" s="17" t="s">
        <v>71</v>
      </c>
      <c r="AU98" s="17" t="s">
        <v>90</v>
      </c>
      <c r="BK98" s="148">
        <f>BK99+BK380+BK397+BK409</f>
        <v>0</v>
      </c>
    </row>
    <row r="99" spans="2:63" s="10" customFormat="1" ht="37.35" customHeight="1">
      <c r="B99" s="149"/>
      <c r="D99" s="150" t="s">
        <v>71</v>
      </c>
      <c r="E99" s="151" t="s">
        <v>127</v>
      </c>
      <c r="F99" s="151" t="s">
        <v>128</v>
      </c>
      <c r="I99" s="152"/>
      <c r="J99" s="153">
        <f>BK99</f>
        <v>0</v>
      </c>
      <c r="L99" s="149"/>
      <c r="M99" s="154"/>
      <c r="N99" s="155"/>
      <c r="O99" s="155"/>
      <c r="P99" s="156">
        <f>P100+P199+P230+P246+P305+P309+P326+P370+P377</f>
        <v>0</v>
      </c>
      <c r="Q99" s="155"/>
      <c r="R99" s="156">
        <f>R100+R199+R230+R246+R305+R309+R326+R370+R377</f>
        <v>0.0015</v>
      </c>
      <c r="S99" s="155"/>
      <c r="T99" s="157">
        <f>T100+T199+T230+T246+T305+T309+T326+T370+T377</f>
        <v>0</v>
      </c>
      <c r="AR99" s="150" t="s">
        <v>22</v>
      </c>
      <c r="AT99" s="158" t="s">
        <v>71</v>
      </c>
      <c r="AU99" s="158" t="s">
        <v>72</v>
      </c>
      <c r="AY99" s="150" t="s">
        <v>129</v>
      </c>
      <c r="BK99" s="159">
        <f>BK100+BK199+BK230+BK246+BK305+BK309+BK326+BK370+BK377</f>
        <v>0</v>
      </c>
    </row>
    <row r="100" spans="2:63" s="10" customFormat="1" ht="19.9" customHeight="1">
      <c r="B100" s="149"/>
      <c r="D100" s="160" t="s">
        <v>71</v>
      </c>
      <c r="E100" s="161" t="s">
        <v>22</v>
      </c>
      <c r="F100" s="161" t="s">
        <v>130</v>
      </c>
      <c r="I100" s="152"/>
      <c r="J100" s="162">
        <f>BK100</f>
        <v>0</v>
      </c>
      <c r="L100" s="149"/>
      <c r="M100" s="154"/>
      <c r="N100" s="155"/>
      <c r="O100" s="155"/>
      <c r="P100" s="156">
        <f>SUM(P101:P198)</f>
        <v>0</v>
      </c>
      <c r="Q100" s="155"/>
      <c r="R100" s="156">
        <f>SUM(R101:R198)</f>
        <v>0</v>
      </c>
      <c r="S100" s="155"/>
      <c r="T100" s="157">
        <f>SUM(T101:T198)</f>
        <v>0</v>
      </c>
      <c r="AR100" s="150" t="s">
        <v>22</v>
      </c>
      <c r="AT100" s="158" t="s">
        <v>71</v>
      </c>
      <c r="AU100" s="158" t="s">
        <v>22</v>
      </c>
      <c r="AY100" s="150" t="s">
        <v>129</v>
      </c>
      <c r="BK100" s="159">
        <f>SUM(BK101:BK198)</f>
        <v>0</v>
      </c>
    </row>
    <row r="101" spans="2:65" s="1" customFormat="1" ht="22.5" customHeight="1">
      <c r="B101" s="163"/>
      <c r="C101" s="164" t="s">
        <v>22</v>
      </c>
      <c r="D101" s="164" t="s">
        <v>131</v>
      </c>
      <c r="E101" s="165" t="s">
        <v>132</v>
      </c>
      <c r="F101" s="166" t="s">
        <v>133</v>
      </c>
      <c r="G101" s="167" t="s">
        <v>134</v>
      </c>
      <c r="H101" s="168">
        <v>2</v>
      </c>
      <c r="I101" s="169"/>
      <c r="J101" s="170">
        <f>ROUND(I101*H101,2)</f>
        <v>0</v>
      </c>
      <c r="K101" s="166" t="s">
        <v>3</v>
      </c>
      <c r="L101" s="34"/>
      <c r="M101" s="171" t="s">
        <v>3</v>
      </c>
      <c r="N101" s="172" t="s">
        <v>43</v>
      </c>
      <c r="O101" s="35"/>
      <c r="P101" s="173">
        <f>O101*H101</f>
        <v>0</v>
      </c>
      <c r="Q101" s="173">
        <v>0</v>
      </c>
      <c r="R101" s="173">
        <f>Q101*H101</f>
        <v>0</v>
      </c>
      <c r="S101" s="173">
        <v>0</v>
      </c>
      <c r="T101" s="174">
        <f>S101*H101</f>
        <v>0</v>
      </c>
      <c r="AR101" s="17" t="s">
        <v>135</v>
      </c>
      <c r="AT101" s="17" t="s">
        <v>131</v>
      </c>
      <c r="AU101" s="17" t="s">
        <v>79</v>
      </c>
      <c r="AY101" s="17" t="s">
        <v>129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7" t="s">
        <v>22</v>
      </c>
      <c r="BK101" s="175">
        <f>ROUND(I101*H101,2)</f>
        <v>0</v>
      </c>
      <c r="BL101" s="17" t="s">
        <v>135</v>
      </c>
      <c r="BM101" s="17" t="s">
        <v>79</v>
      </c>
    </row>
    <row r="102" spans="2:65" s="1" customFormat="1" ht="22.5" customHeight="1">
      <c r="B102" s="163"/>
      <c r="C102" s="164" t="s">
        <v>79</v>
      </c>
      <c r="D102" s="164" t="s">
        <v>131</v>
      </c>
      <c r="E102" s="165" t="s">
        <v>136</v>
      </c>
      <c r="F102" s="166" t="s">
        <v>137</v>
      </c>
      <c r="G102" s="167" t="s">
        <v>138</v>
      </c>
      <c r="H102" s="168">
        <v>494.6</v>
      </c>
      <c r="I102" s="169"/>
      <c r="J102" s="170">
        <f>ROUND(I102*H102,2)</f>
        <v>0</v>
      </c>
      <c r="K102" s="166" t="s">
        <v>3</v>
      </c>
      <c r="L102" s="34"/>
      <c r="M102" s="171" t="s">
        <v>3</v>
      </c>
      <c r="N102" s="172" t="s">
        <v>43</v>
      </c>
      <c r="O102" s="35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7" t="s">
        <v>135</v>
      </c>
      <c r="AT102" s="17" t="s">
        <v>131</v>
      </c>
      <c r="AU102" s="17" t="s">
        <v>79</v>
      </c>
      <c r="AY102" s="17" t="s">
        <v>129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22</v>
      </c>
      <c r="BK102" s="175">
        <f>ROUND(I102*H102,2)</f>
        <v>0</v>
      </c>
      <c r="BL102" s="17" t="s">
        <v>135</v>
      </c>
      <c r="BM102" s="17" t="s">
        <v>135</v>
      </c>
    </row>
    <row r="103" spans="2:51" s="11" customFormat="1" ht="13.5">
      <c r="B103" s="176"/>
      <c r="D103" s="177" t="s">
        <v>139</v>
      </c>
      <c r="E103" s="178" t="s">
        <v>3</v>
      </c>
      <c r="F103" s="179" t="s">
        <v>140</v>
      </c>
      <c r="H103" s="180" t="s">
        <v>3</v>
      </c>
      <c r="I103" s="181"/>
      <c r="L103" s="176"/>
      <c r="M103" s="182"/>
      <c r="N103" s="183"/>
      <c r="O103" s="183"/>
      <c r="P103" s="183"/>
      <c r="Q103" s="183"/>
      <c r="R103" s="183"/>
      <c r="S103" s="183"/>
      <c r="T103" s="184"/>
      <c r="AT103" s="180" t="s">
        <v>139</v>
      </c>
      <c r="AU103" s="180" t="s">
        <v>79</v>
      </c>
      <c r="AV103" s="11" t="s">
        <v>22</v>
      </c>
      <c r="AW103" s="11" t="s">
        <v>36</v>
      </c>
      <c r="AX103" s="11" t="s">
        <v>72</v>
      </c>
      <c r="AY103" s="180" t="s">
        <v>129</v>
      </c>
    </row>
    <row r="104" spans="2:51" s="12" customFormat="1" ht="13.5">
      <c r="B104" s="185"/>
      <c r="D104" s="177" t="s">
        <v>139</v>
      </c>
      <c r="E104" s="186" t="s">
        <v>3</v>
      </c>
      <c r="F104" s="187" t="s">
        <v>141</v>
      </c>
      <c r="H104" s="188">
        <v>494.6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6" t="s">
        <v>139</v>
      </c>
      <c r="AU104" s="186" t="s">
        <v>79</v>
      </c>
      <c r="AV104" s="12" t="s">
        <v>79</v>
      </c>
      <c r="AW104" s="12" t="s">
        <v>36</v>
      </c>
      <c r="AX104" s="12" t="s">
        <v>72</v>
      </c>
      <c r="AY104" s="186" t="s">
        <v>129</v>
      </c>
    </row>
    <row r="105" spans="2:51" s="13" customFormat="1" ht="13.5">
      <c r="B105" s="193"/>
      <c r="D105" s="194" t="s">
        <v>139</v>
      </c>
      <c r="E105" s="195" t="s">
        <v>3</v>
      </c>
      <c r="F105" s="196" t="s">
        <v>142</v>
      </c>
      <c r="H105" s="197">
        <v>494.6</v>
      </c>
      <c r="I105" s="198"/>
      <c r="L105" s="193"/>
      <c r="M105" s="199"/>
      <c r="N105" s="200"/>
      <c r="O105" s="200"/>
      <c r="P105" s="200"/>
      <c r="Q105" s="200"/>
      <c r="R105" s="200"/>
      <c r="S105" s="200"/>
      <c r="T105" s="201"/>
      <c r="AT105" s="202" t="s">
        <v>139</v>
      </c>
      <c r="AU105" s="202" t="s">
        <v>79</v>
      </c>
      <c r="AV105" s="13" t="s">
        <v>135</v>
      </c>
      <c r="AW105" s="13" t="s">
        <v>36</v>
      </c>
      <c r="AX105" s="13" t="s">
        <v>22</v>
      </c>
      <c r="AY105" s="202" t="s">
        <v>129</v>
      </c>
    </row>
    <row r="106" spans="2:65" s="1" customFormat="1" ht="22.5" customHeight="1">
      <c r="B106" s="163"/>
      <c r="C106" s="164" t="s">
        <v>143</v>
      </c>
      <c r="D106" s="164" t="s">
        <v>131</v>
      </c>
      <c r="E106" s="165" t="s">
        <v>144</v>
      </c>
      <c r="F106" s="166" t="s">
        <v>145</v>
      </c>
      <c r="G106" s="167" t="s">
        <v>138</v>
      </c>
      <c r="H106" s="168">
        <v>537.862</v>
      </c>
      <c r="I106" s="169"/>
      <c r="J106" s="170">
        <f>ROUND(I106*H106,2)</f>
        <v>0</v>
      </c>
      <c r="K106" s="166" t="s">
        <v>3</v>
      </c>
      <c r="L106" s="34"/>
      <c r="M106" s="171" t="s">
        <v>3</v>
      </c>
      <c r="N106" s="172" t="s">
        <v>43</v>
      </c>
      <c r="O106" s="35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7" t="s">
        <v>135</v>
      </c>
      <c r="AT106" s="17" t="s">
        <v>131</v>
      </c>
      <c r="AU106" s="17" t="s">
        <v>79</v>
      </c>
      <c r="AY106" s="17" t="s">
        <v>129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22</v>
      </c>
      <c r="BK106" s="175">
        <f>ROUND(I106*H106,2)</f>
        <v>0</v>
      </c>
      <c r="BL106" s="17" t="s">
        <v>135</v>
      </c>
      <c r="BM106" s="17" t="s">
        <v>146</v>
      </c>
    </row>
    <row r="107" spans="2:51" s="12" customFormat="1" ht="13.5">
      <c r="B107" s="185"/>
      <c r="D107" s="177" t="s">
        <v>139</v>
      </c>
      <c r="E107" s="186" t="s">
        <v>3</v>
      </c>
      <c r="F107" s="187" t="s">
        <v>147</v>
      </c>
      <c r="H107" s="188">
        <v>33.36</v>
      </c>
      <c r="I107" s="189"/>
      <c r="L107" s="185"/>
      <c r="M107" s="190"/>
      <c r="N107" s="191"/>
      <c r="O107" s="191"/>
      <c r="P107" s="191"/>
      <c r="Q107" s="191"/>
      <c r="R107" s="191"/>
      <c r="S107" s="191"/>
      <c r="T107" s="192"/>
      <c r="AT107" s="186" t="s">
        <v>139</v>
      </c>
      <c r="AU107" s="186" t="s">
        <v>79</v>
      </c>
      <c r="AV107" s="12" t="s">
        <v>79</v>
      </c>
      <c r="AW107" s="12" t="s">
        <v>36</v>
      </c>
      <c r="AX107" s="12" t="s">
        <v>72</v>
      </c>
      <c r="AY107" s="186" t="s">
        <v>129</v>
      </c>
    </row>
    <row r="108" spans="2:51" s="12" customFormat="1" ht="13.5">
      <c r="B108" s="185"/>
      <c r="D108" s="177" t="s">
        <v>139</v>
      </c>
      <c r="E108" s="186" t="s">
        <v>3</v>
      </c>
      <c r="F108" s="187" t="s">
        <v>148</v>
      </c>
      <c r="H108" s="188">
        <v>157.5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6" t="s">
        <v>139</v>
      </c>
      <c r="AU108" s="186" t="s">
        <v>79</v>
      </c>
      <c r="AV108" s="12" t="s">
        <v>79</v>
      </c>
      <c r="AW108" s="12" t="s">
        <v>36</v>
      </c>
      <c r="AX108" s="12" t="s">
        <v>72</v>
      </c>
      <c r="AY108" s="186" t="s">
        <v>129</v>
      </c>
    </row>
    <row r="109" spans="2:51" s="12" customFormat="1" ht="13.5">
      <c r="B109" s="185"/>
      <c r="D109" s="177" t="s">
        <v>139</v>
      </c>
      <c r="E109" s="186" t="s">
        <v>3</v>
      </c>
      <c r="F109" s="187" t="s">
        <v>149</v>
      </c>
      <c r="H109" s="188">
        <v>294</v>
      </c>
      <c r="I109" s="189"/>
      <c r="L109" s="185"/>
      <c r="M109" s="190"/>
      <c r="N109" s="191"/>
      <c r="O109" s="191"/>
      <c r="P109" s="191"/>
      <c r="Q109" s="191"/>
      <c r="R109" s="191"/>
      <c r="S109" s="191"/>
      <c r="T109" s="192"/>
      <c r="AT109" s="186" t="s">
        <v>139</v>
      </c>
      <c r="AU109" s="186" t="s">
        <v>79</v>
      </c>
      <c r="AV109" s="12" t="s">
        <v>79</v>
      </c>
      <c r="AW109" s="12" t="s">
        <v>36</v>
      </c>
      <c r="AX109" s="12" t="s">
        <v>72</v>
      </c>
      <c r="AY109" s="186" t="s">
        <v>129</v>
      </c>
    </row>
    <row r="110" spans="2:51" s="12" customFormat="1" ht="13.5">
      <c r="B110" s="185"/>
      <c r="D110" s="177" t="s">
        <v>139</v>
      </c>
      <c r="E110" s="186" t="s">
        <v>3</v>
      </c>
      <c r="F110" s="187" t="s">
        <v>150</v>
      </c>
      <c r="H110" s="188">
        <v>21.9</v>
      </c>
      <c r="I110" s="189"/>
      <c r="L110" s="185"/>
      <c r="M110" s="190"/>
      <c r="N110" s="191"/>
      <c r="O110" s="191"/>
      <c r="P110" s="191"/>
      <c r="Q110" s="191"/>
      <c r="R110" s="191"/>
      <c r="S110" s="191"/>
      <c r="T110" s="192"/>
      <c r="AT110" s="186" t="s">
        <v>139</v>
      </c>
      <c r="AU110" s="186" t="s">
        <v>79</v>
      </c>
      <c r="AV110" s="12" t="s">
        <v>79</v>
      </c>
      <c r="AW110" s="12" t="s">
        <v>36</v>
      </c>
      <c r="AX110" s="12" t="s">
        <v>72</v>
      </c>
      <c r="AY110" s="186" t="s">
        <v>129</v>
      </c>
    </row>
    <row r="111" spans="2:51" s="12" customFormat="1" ht="13.5">
      <c r="B111" s="185"/>
      <c r="D111" s="177" t="s">
        <v>139</v>
      </c>
      <c r="E111" s="186" t="s">
        <v>3</v>
      </c>
      <c r="F111" s="187" t="s">
        <v>151</v>
      </c>
      <c r="H111" s="188">
        <v>4.732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6" t="s">
        <v>139</v>
      </c>
      <c r="AU111" s="186" t="s">
        <v>79</v>
      </c>
      <c r="AV111" s="12" t="s">
        <v>79</v>
      </c>
      <c r="AW111" s="12" t="s">
        <v>36</v>
      </c>
      <c r="AX111" s="12" t="s">
        <v>72</v>
      </c>
      <c r="AY111" s="186" t="s">
        <v>129</v>
      </c>
    </row>
    <row r="112" spans="2:51" s="12" customFormat="1" ht="13.5">
      <c r="B112" s="185"/>
      <c r="D112" s="177" t="s">
        <v>139</v>
      </c>
      <c r="E112" s="186" t="s">
        <v>3</v>
      </c>
      <c r="F112" s="187" t="s">
        <v>152</v>
      </c>
      <c r="H112" s="188">
        <v>2.88</v>
      </c>
      <c r="I112" s="189"/>
      <c r="L112" s="185"/>
      <c r="M112" s="190"/>
      <c r="N112" s="191"/>
      <c r="O112" s="191"/>
      <c r="P112" s="191"/>
      <c r="Q112" s="191"/>
      <c r="R112" s="191"/>
      <c r="S112" s="191"/>
      <c r="T112" s="192"/>
      <c r="AT112" s="186" t="s">
        <v>139</v>
      </c>
      <c r="AU112" s="186" t="s">
        <v>79</v>
      </c>
      <c r="AV112" s="12" t="s">
        <v>79</v>
      </c>
      <c r="AW112" s="12" t="s">
        <v>36</v>
      </c>
      <c r="AX112" s="12" t="s">
        <v>72</v>
      </c>
      <c r="AY112" s="186" t="s">
        <v>129</v>
      </c>
    </row>
    <row r="113" spans="2:51" s="12" customFormat="1" ht="13.5">
      <c r="B113" s="185"/>
      <c r="D113" s="177" t="s">
        <v>139</v>
      </c>
      <c r="E113" s="186" t="s">
        <v>3</v>
      </c>
      <c r="F113" s="187" t="s">
        <v>153</v>
      </c>
      <c r="H113" s="188">
        <v>23.49</v>
      </c>
      <c r="I113" s="189"/>
      <c r="L113" s="185"/>
      <c r="M113" s="190"/>
      <c r="N113" s="191"/>
      <c r="O113" s="191"/>
      <c r="P113" s="191"/>
      <c r="Q113" s="191"/>
      <c r="R113" s="191"/>
      <c r="S113" s="191"/>
      <c r="T113" s="192"/>
      <c r="AT113" s="186" t="s">
        <v>139</v>
      </c>
      <c r="AU113" s="186" t="s">
        <v>79</v>
      </c>
      <c r="AV113" s="12" t="s">
        <v>79</v>
      </c>
      <c r="AW113" s="12" t="s">
        <v>36</v>
      </c>
      <c r="AX113" s="12" t="s">
        <v>72</v>
      </c>
      <c r="AY113" s="186" t="s">
        <v>129</v>
      </c>
    </row>
    <row r="114" spans="2:51" s="13" customFormat="1" ht="13.5">
      <c r="B114" s="193"/>
      <c r="D114" s="194" t="s">
        <v>139</v>
      </c>
      <c r="E114" s="195" t="s">
        <v>3</v>
      </c>
      <c r="F114" s="196" t="s">
        <v>142</v>
      </c>
      <c r="H114" s="197">
        <v>537.862</v>
      </c>
      <c r="I114" s="198"/>
      <c r="L114" s="193"/>
      <c r="M114" s="199"/>
      <c r="N114" s="200"/>
      <c r="O114" s="200"/>
      <c r="P114" s="200"/>
      <c r="Q114" s="200"/>
      <c r="R114" s="200"/>
      <c r="S114" s="200"/>
      <c r="T114" s="201"/>
      <c r="AT114" s="202" t="s">
        <v>139</v>
      </c>
      <c r="AU114" s="202" t="s">
        <v>79</v>
      </c>
      <c r="AV114" s="13" t="s">
        <v>135</v>
      </c>
      <c r="AW114" s="13" t="s">
        <v>36</v>
      </c>
      <c r="AX114" s="13" t="s">
        <v>22</v>
      </c>
      <c r="AY114" s="202" t="s">
        <v>129</v>
      </c>
    </row>
    <row r="115" spans="2:65" s="1" customFormat="1" ht="22.5" customHeight="1">
      <c r="B115" s="163"/>
      <c r="C115" s="164" t="s">
        <v>135</v>
      </c>
      <c r="D115" s="164" t="s">
        <v>131</v>
      </c>
      <c r="E115" s="165" t="s">
        <v>154</v>
      </c>
      <c r="F115" s="166" t="s">
        <v>155</v>
      </c>
      <c r="G115" s="167" t="s">
        <v>138</v>
      </c>
      <c r="H115" s="168">
        <v>537.862</v>
      </c>
      <c r="I115" s="169"/>
      <c r="J115" s="170">
        <f>ROUND(I115*H115,2)</f>
        <v>0</v>
      </c>
      <c r="K115" s="166" t="s">
        <v>3</v>
      </c>
      <c r="L115" s="34"/>
      <c r="M115" s="171" t="s">
        <v>3</v>
      </c>
      <c r="N115" s="172" t="s">
        <v>43</v>
      </c>
      <c r="O115" s="35"/>
      <c r="P115" s="173">
        <f>O115*H115</f>
        <v>0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AR115" s="17" t="s">
        <v>135</v>
      </c>
      <c r="AT115" s="17" t="s">
        <v>131</v>
      </c>
      <c r="AU115" s="17" t="s">
        <v>79</v>
      </c>
      <c r="AY115" s="17" t="s">
        <v>129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7" t="s">
        <v>22</v>
      </c>
      <c r="BK115" s="175">
        <f>ROUND(I115*H115,2)</f>
        <v>0</v>
      </c>
      <c r="BL115" s="17" t="s">
        <v>135</v>
      </c>
      <c r="BM115" s="17" t="s">
        <v>156</v>
      </c>
    </row>
    <row r="116" spans="2:51" s="12" customFormat="1" ht="13.5">
      <c r="B116" s="185"/>
      <c r="D116" s="177" t="s">
        <v>139</v>
      </c>
      <c r="E116" s="186" t="s">
        <v>3</v>
      </c>
      <c r="F116" s="187" t="s">
        <v>147</v>
      </c>
      <c r="H116" s="188">
        <v>33.36</v>
      </c>
      <c r="I116" s="189"/>
      <c r="L116" s="185"/>
      <c r="M116" s="190"/>
      <c r="N116" s="191"/>
      <c r="O116" s="191"/>
      <c r="P116" s="191"/>
      <c r="Q116" s="191"/>
      <c r="R116" s="191"/>
      <c r="S116" s="191"/>
      <c r="T116" s="192"/>
      <c r="AT116" s="186" t="s">
        <v>139</v>
      </c>
      <c r="AU116" s="186" t="s">
        <v>79</v>
      </c>
      <c r="AV116" s="12" t="s">
        <v>79</v>
      </c>
      <c r="AW116" s="12" t="s">
        <v>36</v>
      </c>
      <c r="AX116" s="12" t="s">
        <v>72</v>
      </c>
      <c r="AY116" s="186" t="s">
        <v>129</v>
      </c>
    </row>
    <row r="117" spans="2:51" s="12" customFormat="1" ht="13.5">
      <c r="B117" s="185"/>
      <c r="D117" s="177" t="s">
        <v>139</v>
      </c>
      <c r="E117" s="186" t="s">
        <v>3</v>
      </c>
      <c r="F117" s="187" t="s">
        <v>148</v>
      </c>
      <c r="H117" s="188">
        <v>157.5</v>
      </c>
      <c r="I117" s="189"/>
      <c r="L117" s="185"/>
      <c r="M117" s="190"/>
      <c r="N117" s="191"/>
      <c r="O117" s="191"/>
      <c r="P117" s="191"/>
      <c r="Q117" s="191"/>
      <c r="R117" s="191"/>
      <c r="S117" s="191"/>
      <c r="T117" s="192"/>
      <c r="AT117" s="186" t="s">
        <v>139</v>
      </c>
      <c r="AU117" s="186" t="s">
        <v>79</v>
      </c>
      <c r="AV117" s="12" t="s">
        <v>79</v>
      </c>
      <c r="AW117" s="12" t="s">
        <v>36</v>
      </c>
      <c r="AX117" s="12" t="s">
        <v>72</v>
      </c>
      <c r="AY117" s="186" t="s">
        <v>129</v>
      </c>
    </row>
    <row r="118" spans="2:51" s="12" customFormat="1" ht="13.5">
      <c r="B118" s="185"/>
      <c r="D118" s="177" t="s">
        <v>139</v>
      </c>
      <c r="E118" s="186" t="s">
        <v>3</v>
      </c>
      <c r="F118" s="187" t="s">
        <v>149</v>
      </c>
      <c r="H118" s="188">
        <v>294</v>
      </c>
      <c r="I118" s="189"/>
      <c r="L118" s="185"/>
      <c r="M118" s="190"/>
      <c r="N118" s="191"/>
      <c r="O118" s="191"/>
      <c r="P118" s="191"/>
      <c r="Q118" s="191"/>
      <c r="R118" s="191"/>
      <c r="S118" s="191"/>
      <c r="T118" s="192"/>
      <c r="AT118" s="186" t="s">
        <v>139</v>
      </c>
      <c r="AU118" s="186" t="s">
        <v>79</v>
      </c>
      <c r="AV118" s="12" t="s">
        <v>79</v>
      </c>
      <c r="AW118" s="12" t="s">
        <v>36</v>
      </c>
      <c r="AX118" s="12" t="s">
        <v>72</v>
      </c>
      <c r="AY118" s="186" t="s">
        <v>129</v>
      </c>
    </row>
    <row r="119" spans="2:51" s="12" customFormat="1" ht="13.5">
      <c r="B119" s="185"/>
      <c r="D119" s="177" t="s">
        <v>139</v>
      </c>
      <c r="E119" s="186" t="s">
        <v>3</v>
      </c>
      <c r="F119" s="187" t="s">
        <v>150</v>
      </c>
      <c r="H119" s="188">
        <v>21.9</v>
      </c>
      <c r="I119" s="189"/>
      <c r="L119" s="185"/>
      <c r="M119" s="190"/>
      <c r="N119" s="191"/>
      <c r="O119" s="191"/>
      <c r="P119" s="191"/>
      <c r="Q119" s="191"/>
      <c r="R119" s="191"/>
      <c r="S119" s="191"/>
      <c r="T119" s="192"/>
      <c r="AT119" s="186" t="s">
        <v>139</v>
      </c>
      <c r="AU119" s="186" t="s">
        <v>79</v>
      </c>
      <c r="AV119" s="12" t="s">
        <v>79</v>
      </c>
      <c r="AW119" s="12" t="s">
        <v>36</v>
      </c>
      <c r="AX119" s="12" t="s">
        <v>72</v>
      </c>
      <c r="AY119" s="186" t="s">
        <v>129</v>
      </c>
    </row>
    <row r="120" spans="2:51" s="12" customFormat="1" ht="13.5">
      <c r="B120" s="185"/>
      <c r="D120" s="177" t="s">
        <v>139</v>
      </c>
      <c r="E120" s="186" t="s">
        <v>3</v>
      </c>
      <c r="F120" s="187" t="s">
        <v>151</v>
      </c>
      <c r="H120" s="188">
        <v>4.732</v>
      </c>
      <c r="I120" s="189"/>
      <c r="L120" s="185"/>
      <c r="M120" s="190"/>
      <c r="N120" s="191"/>
      <c r="O120" s="191"/>
      <c r="P120" s="191"/>
      <c r="Q120" s="191"/>
      <c r="R120" s="191"/>
      <c r="S120" s="191"/>
      <c r="T120" s="192"/>
      <c r="AT120" s="186" t="s">
        <v>139</v>
      </c>
      <c r="AU120" s="186" t="s">
        <v>79</v>
      </c>
      <c r="AV120" s="12" t="s">
        <v>79</v>
      </c>
      <c r="AW120" s="12" t="s">
        <v>36</v>
      </c>
      <c r="AX120" s="12" t="s">
        <v>72</v>
      </c>
      <c r="AY120" s="186" t="s">
        <v>129</v>
      </c>
    </row>
    <row r="121" spans="2:51" s="12" customFormat="1" ht="13.5">
      <c r="B121" s="185"/>
      <c r="D121" s="177" t="s">
        <v>139</v>
      </c>
      <c r="E121" s="186" t="s">
        <v>3</v>
      </c>
      <c r="F121" s="187" t="s">
        <v>152</v>
      </c>
      <c r="H121" s="188">
        <v>2.88</v>
      </c>
      <c r="I121" s="189"/>
      <c r="L121" s="185"/>
      <c r="M121" s="190"/>
      <c r="N121" s="191"/>
      <c r="O121" s="191"/>
      <c r="P121" s="191"/>
      <c r="Q121" s="191"/>
      <c r="R121" s="191"/>
      <c r="S121" s="191"/>
      <c r="T121" s="192"/>
      <c r="AT121" s="186" t="s">
        <v>139</v>
      </c>
      <c r="AU121" s="186" t="s">
        <v>79</v>
      </c>
      <c r="AV121" s="12" t="s">
        <v>79</v>
      </c>
      <c r="AW121" s="12" t="s">
        <v>36</v>
      </c>
      <c r="AX121" s="12" t="s">
        <v>72</v>
      </c>
      <c r="AY121" s="186" t="s">
        <v>129</v>
      </c>
    </row>
    <row r="122" spans="2:51" s="12" customFormat="1" ht="13.5">
      <c r="B122" s="185"/>
      <c r="D122" s="177" t="s">
        <v>139</v>
      </c>
      <c r="E122" s="186" t="s">
        <v>3</v>
      </c>
      <c r="F122" s="187" t="s">
        <v>153</v>
      </c>
      <c r="H122" s="188">
        <v>23.49</v>
      </c>
      <c r="I122" s="189"/>
      <c r="L122" s="185"/>
      <c r="M122" s="190"/>
      <c r="N122" s="191"/>
      <c r="O122" s="191"/>
      <c r="P122" s="191"/>
      <c r="Q122" s="191"/>
      <c r="R122" s="191"/>
      <c r="S122" s="191"/>
      <c r="T122" s="192"/>
      <c r="AT122" s="186" t="s">
        <v>139</v>
      </c>
      <c r="AU122" s="186" t="s">
        <v>79</v>
      </c>
      <c r="AV122" s="12" t="s">
        <v>79</v>
      </c>
      <c r="AW122" s="12" t="s">
        <v>36</v>
      </c>
      <c r="AX122" s="12" t="s">
        <v>72</v>
      </c>
      <c r="AY122" s="186" t="s">
        <v>129</v>
      </c>
    </row>
    <row r="123" spans="2:51" s="13" customFormat="1" ht="13.5">
      <c r="B123" s="193"/>
      <c r="D123" s="194" t="s">
        <v>139</v>
      </c>
      <c r="E123" s="195" t="s">
        <v>3</v>
      </c>
      <c r="F123" s="196" t="s">
        <v>142</v>
      </c>
      <c r="H123" s="197">
        <v>537.862</v>
      </c>
      <c r="I123" s="198"/>
      <c r="L123" s="193"/>
      <c r="M123" s="199"/>
      <c r="N123" s="200"/>
      <c r="O123" s="200"/>
      <c r="P123" s="200"/>
      <c r="Q123" s="200"/>
      <c r="R123" s="200"/>
      <c r="S123" s="200"/>
      <c r="T123" s="201"/>
      <c r="AT123" s="202" t="s">
        <v>139</v>
      </c>
      <c r="AU123" s="202" t="s">
        <v>79</v>
      </c>
      <c r="AV123" s="13" t="s">
        <v>135</v>
      </c>
      <c r="AW123" s="13" t="s">
        <v>36</v>
      </c>
      <c r="AX123" s="13" t="s">
        <v>22</v>
      </c>
      <c r="AY123" s="202" t="s">
        <v>129</v>
      </c>
    </row>
    <row r="124" spans="2:65" s="1" customFormat="1" ht="22.5" customHeight="1">
      <c r="B124" s="163"/>
      <c r="C124" s="164" t="s">
        <v>157</v>
      </c>
      <c r="D124" s="164" t="s">
        <v>131</v>
      </c>
      <c r="E124" s="165" t="s">
        <v>158</v>
      </c>
      <c r="F124" s="166" t="s">
        <v>159</v>
      </c>
      <c r="G124" s="167" t="s">
        <v>138</v>
      </c>
      <c r="H124" s="168">
        <v>22.35</v>
      </c>
      <c r="I124" s="169"/>
      <c r="J124" s="170">
        <f>ROUND(I124*H124,2)</f>
        <v>0</v>
      </c>
      <c r="K124" s="166" t="s">
        <v>3</v>
      </c>
      <c r="L124" s="34"/>
      <c r="M124" s="171" t="s">
        <v>3</v>
      </c>
      <c r="N124" s="172" t="s">
        <v>43</v>
      </c>
      <c r="O124" s="35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7" t="s">
        <v>135</v>
      </c>
      <c r="AT124" s="17" t="s">
        <v>131</v>
      </c>
      <c r="AU124" s="17" t="s">
        <v>79</v>
      </c>
      <c r="AY124" s="17" t="s">
        <v>129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7" t="s">
        <v>22</v>
      </c>
      <c r="BK124" s="175">
        <f>ROUND(I124*H124,2)</f>
        <v>0</v>
      </c>
      <c r="BL124" s="17" t="s">
        <v>135</v>
      </c>
      <c r="BM124" s="17" t="s">
        <v>27</v>
      </c>
    </row>
    <row r="125" spans="2:51" s="12" customFormat="1" ht="13.5">
      <c r="B125" s="185"/>
      <c r="D125" s="177" t="s">
        <v>139</v>
      </c>
      <c r="E125" s="186" t="s">
        <v>3</v>
      </c>
      <c r="F125" s="187" t="s">
        <v>160</v>
      </c>
      <c r="H125" s="188">
        <v>0.8</v>
      </c>
      <c r="I125" s="189"/>
      <c r="L125" s="185"/>
      <c r="M125" s="190"/>
      <c r="N125" s="191"/>
      <c r="O125" s="191"/>
      <c r="P125" s="191"/>
      <c r="Q125" s="191"/>
      <c r="R125" s="191"/>
      <c r="S125" s="191"/>
      <c r="T125" s="192"/>
      <c r="AT125" s="186" t="s">
        <v>139</v>
      </c>
      <c r="AU125" s="186" t="s">
        <v>79</v>
      </c>
      <c r="AV125" s="12" t="s">
        <v>79</v>
      </c>
      <c r="AW125" s="12" t="s">
        <v>36</v>
      </c>
      <c r="AX125" s="12" t="s">
        <v>72</v>
      </c>
      <c r="AY125" s="186" t="s">
        <v>129</v>
      </c>
    </row>
    <row r="126" spans="2:51" s="12" customFormat="1" ht="13.5">
      <c r="B126" s="185"/>
      <c r="D126" s="177" t="s">
        <v>139</v>
      </c>
      <c r="E126" s="186" t="s">
        <v>3</v>
      </c>
      <c r="F126" s="187" t="s">
        <v>161</v>
      </c>
      <c r="H126" s="188">
        <v>6.75</v>
      </c>
      <c r="I126" s="189"/>
      <c r="L126" s="185"/>
      <c r="M126" s="190"/>
      <c r="N126" s="191"/>
      <c r="O126" s="191"/>
      <c r="P126" s="191"/>
      <c r="Q126" s="191"/>
      <c r="R126" s="191"/>
      <c r="S126" s="191"/>
      <c r="T126" s="192"/>
      <c r="AT126" s="186" t="s">
        <v>139</v>
      </c>
      <c r="AU126" s="186" t="s">
        <v>79</v>
      </c>
      <c r="AV126" s="12" t="s">
        <v>79</v>
      </c>
      <c r="AW126" s="12" t="s">
        <v>36</v>
      </c>
      <c r="AX126" s="12" t="s">
        <v>72</v>
      </c>
      <c r="AY126" s="186" t="s">
        <v>129</v>
      </c>
    </row>
    <row r="127" spans="2:51" s="12" customFormat="1" ht="13.5">
      <c r="B127" s="185"/>
      <c r="D127" s="177" t="s">
        <v>139</v>
      </c>
      <c r="E127" s="186" t="s">
        <v>3</v>
      </c>
      <c r="F127" s="187" t="s">
        <v>162</v>
      </c>
      <c r="H127" s="188">
        <v>14.8</v>
      </c>
      <c r="I127" s="189"/>
      <c r="L127" s="185"/>
      <c r="M127" s="190"/>
      <c r="N127" s="191"/>
      <c r="O127" s="191"/>
      <c r="P127" s="191"/>
      <c r="Q127" s="191"/>
      <c r="R127" s="191"/>
      <c r="S127" s="191"/>
      <c r="T127" s="192"/>
      <c r="AT127" s="186" t="s">
        <v>139</v>
      </c>
      <c r="AU127" s="186" t="s">
        <v>79</v>
      </c>
      <c r="AV127" s="12" t="s">
        <v>79</v>
      </c>
      <c r="AW127" s="12" t="s">
        <v>36</v>
      </c>
      <c r="AX127" s="12" t="s">
        <v>72</v>
      </c>
      <c r="AY127" s="186" t="s">
        <v>129</v>
      </c>
    </row>
    <row r="128" spans="2:51" s="13" customFormat="1" ht="13.5">
      <c r="B128" s="193"/>
      <c r="D128" s="194" t="s">
        <v>139</v>
      </c>
      <c r="E128" s="195" t="s">
        <v>3</v>
      </c>
      <c r="F128" s="196" t="s">
        <v>142</v>
      </c>
      <c r="H128" s="197">
        <v>22.35</v>
      </c>
      <c r="I128" s="198"/>
      <c r="L128" s="193"/>
      <c r="M128" s="199"/>
      <c r="N128" s="200"/>
      <c r="O128" s="200"/>
      <c r="P128" s="200"/>
      <c r="Q128" s="200"/>
      <c r="R128" s="200"/>
      <c r="S128" s="200"/>
      <c r="T128" s="201"/>
      <c r="AT128" s="202" t="s">
        <v>139</v>
      </c>
      <c r="AU128" s="202" t="s">
        <v>79</v>
      </c>
      <c r="AV128" s="13" t="s">
        <v>135</v>
      </c>
      <c r="AW128" s="13" t="s">
        <v>36</v>
      </c>
      <c r="AX128" s="13" t="s">
        <v>22</v>
      </c>
      <c r="AY128" s="202" t="s">
        <v>129</v>
      </c>
    </row>
    <row r="129" spans="2:65" s="1" customFormat="1" ht="22.5" customHeight="1">
      <c r="B129" s="163"/>
      <c r="C129" s="164" t="s">
        <v>146</v>
      </c>
      <c r="D129" s="164" t="s">
        <v>131</v>
      </c>
      <c r="E129" s="165" t="s">
        <v>163</v>
      </c>
      <c r="F129" s="166" t="s">
        <v>164</v>
      </c>
      <c r="G129" s="167" t="s">
        <v>138</v>
      </c>
      <c r="H129" s="168">
        <v>22.35</v>
      </c>
      <c r="I129" s="169"/>
      <c r="J129" s="170">
        <f>ROUND(I129*H129,2)</f>
        <v>0</v>
      </c>
      <c r="K129" s="166" t="s">
        <v>3</v>
      </c>
      <c r="L129" s="34"/>
      <c r="M129" s="171" t="s">
        <v>3</v>
      </c>
      <c r="N129" s="172" t="s">
        <v>43</v>
      </c>
      <c r="O129" s="3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7" t="s">
        <v>135</v>
      </c>
      <c r="AT129" s="17" t="s">
        <v>131</v>
      </c>
      <c r="AU129" s="17" t="s">
        <v>79</v>
      </c>
      <c r="AY129" s="17" t="s">
        <v>129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22</v>
      </c>
      <c r="BK129" s="175">
        <f>ROUND(I129*H129,2)</f>
        <v>0</v>
      </c>
      <c r="BL129" s="17" t="s">
        <v>135</v>
      </c>
      <c r="BM129" s="17" t="s">
        <v>165</v>
      </c>
    </row>
    <row r="130" spans="2:65" s="1" customFormat="1" ht="22.5" customHeight="1">
      <c r="B130" s="163"/>
      <c r="C130" s="164" t="s">
        <v>166</v>
      </c>
      <c r="D130" s="164" t="s">
        <v>131</v>
      </c>
      <c r="E130" s="165" t="s">
        <v>167</v>
      </c>
      <c r="F130" s="166" t="s">
        <v>168</v>
      </c>
      <c r="G130" s="167" t="s">
        <v>138</v>
      </c>
      <c r="H130" s="168">
        <v>21.366</v>
      </c>
      <c r="I130" s="169"/>
      <c r="J130" s="170">
        <f>ROUND(I130*H130,2)</f>
        <v>0</v>
      </c>
      <c r="K130" s="166" t="s">
        <v>3</v>
      </c>
      <c r="L130" s="34"/>
      <c r="M130" s="171" t="s">
        <v>3</v>
      </c>
      <c r="N130" s="172" t="s">
        <v>43</v>
      </c>
      <c r="O130" s="35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AR130" s="17" t="s">
        <v>135</v>
      </c>
      <c r="AT130" s="17" t="s">
        <v>131</v>
      </c>
      <c r="AU130" s="17" t="s">
        <v>79</v>
      </c>
      <c r="AY130" s="17" t="s">
        <v>129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22</v>
      </c>
      <c r="BK130" s="175">
        <f>ROUND(I130*H130,2)</f>
        <v>0</v>
      </c>
      <c r="BL130" s="17" t="s">
        <v>135</v>
      </c>
      <c r="BM130" s="17" t="s">
        <v>169</v>
      </c>
    </row>
    <row r="131" spans="2:51" s="12" customFormat="1" ht="13.5">
      <c r="B131" s="185"/>
      <c r="D131" s="177" t="s">
        <v>139</v>
      </c>
      <c r="E131" s="186" t="s">
        <v>3</v>
      </c>
      <c r="F131" s="187" t="s">
        <v>170</v>
      </c>
      <c r="H131" s="188">
        <v>2.412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6" t="s">
        <v>139</v>
      </c>
      <c r="AU131" s="186" t="s">
        <v>79</v>
      </c>
      <c r="AV131" s="12" t="s">
        <v>79</v>
      </c>
      <c r="AW131" s="12" t="s">
        <v>36</v>
      </c>
      <c r="AX131" s="12" t="s">
        <v>72</v>
      </c>
      <c r="AY131" s="186" t="s">
        <v>129</v>
      </c>
    </row>
    <row r="132" spans="2:51" s="12" customFormat="1" ht="13.5">
      <c r="B132" s="185"/>
      <c r="D132" s="177" t="s">
        <v>139</v>
      </c>
      <c r="E132" s="186" t="s">
        <v>3</v>
      </c>
      <c r="F132" s="187" t="s">
        <v>171</v>
      </c>
      <c r="H132" s="188">
        <v>8.91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6" t="s">
        <v>139</v>
      </c>
      <c r="AU132" s="186" t="s">
        <v>79</v>
      </c>
      <c r="AV132" s="12" t="s">
        <v>79</v>
      </c>
      <c r="AW132" s="12" t="s">
        <v>36</v>
      </c>
      <c r="AX132" s="12" t="s">
        <v>72</v>
      </c>
      <c r="AY132" s="186" t="s">
        <v>129</v>
      </c>
    </row>
    <row r="133" spans="2:51" s="12" customFormat="1" ht="13.5">
      <c r="B133" s="185"/>
      <c r="D133" s="177" t="s">
        <v>139</v>
      </c>
      <c r="E133" s="186" t="s">
        <v>3</v>
      </c>
      <c r="F133" s="187" t="s">
        <v>172</v>
      </c>
      <c r="H133" s="188">
        <v>8.82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139</v>
      </c>
      <c r="AU133" s="186" t="s">
        <v>79</v>
      </c>
      <c r="AV133" s="12" t="s">
        <v>79</v>
      </c>
      <c r="AW133" s="12" t="s">
        <v>36</v>
      </c>
      <c r="AX133" s="12" t="s">
        <v>72</v>
      </c>
      <c r="AY133" s="186" t="s">
        <v>129</v>
      </c>
    </row>
    <row r="134" spans="2:51" s="12" customFormat="1" ht="13.5">
      <c r="B134" s="185"/>
      <c r="D134" s="177" t="s">
        <v>139</v>
      </c>
      <c r="E134" s="186" t="s">
        <v>3</v>
      </c>
      <c r="F134" s="187" t="s">
        <v>173</v>
      </c>
      <c r="H134" s="188">
        <v>1.224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139</v>
      </c>
      <c r="AU134" s="186" t="s">
        <v>79</v>
      </c>
      <c r="AV134" s="12" t="s">
        <v>79</v>
      </c>
      <c r="AW134" s="12" t="s">
        <v>36</v>
      </c>
      <c r="AX134" s="12" t="s">
        <v>72</v>
      </c>
      <c r="AY134" s="186" t="s">
        <v>129</v>
      </c>
    </row>
    <row r="135" spans="2:51" s="13" customFormat="1" ht="13.5">
      <c r="B135" s="193"/>
      <c r="D135" s="194" t="s">
        <v>139</v>
      </c>
      <c r="E135" s="195" t="s">
        <v>3</v>
      </c>
      <c r="F135" s="196" t="s">
        <v>142</v>
      </c>
      <c r="H135" s="197">
        <v>21.366</v>
      </c>
      <c r="I135" s="198"/>
      <c r="L135" s="193"/>
      <c r="M135" s="199"/>
      <c r="N135" s="200"/>
      <c r="O135" s="200"/>
      <c r="P135" s="200"/>
      <c r="Q135" s="200"/>
      <c r="R135" s="200"/>
      <c r="S135" s="200"/>
      <c r="T135" s="201"/>
      <c r="AT135" s="202" t="s">
        <v>139</v>
      </c>
      <c r="AU135" s="202" t="s">
        <v>79</v>
      </c>
      <c r="AV135" s="13" t="s">
        <v>135</v>
      </c>
      <c r="AW135" s="13" t="s">
        <v>36</v>
      </c>
      <c r="AX135" s="13" t="s">
        <v>22</v>
      </c>
      <c r="AY135" s="202" t="s">
        <v>129</v>
      </c>
    </row>
    <row r="136" spans="2:65" s="1" customFormat="1" ht="22.5" customHeight="1">
      <c r="B136" s="163"/>
      <c r="C136" s="164" t="s">
        <v>156</v>
      </c>
      <c r="D136" s="164" t="s">
        <v>131</v>
      </c>
      <c r="E136" s="165" t="s">
        <v>174</v>
      </c>
      <c r="F136" s="166" t="s">
        <v>175</v>
      </c>
      <c r="G136" s="167" t="s">
        <v>138</v>
      </c>
      <c r="H136" s="168">
        <v>21.366</v>
      </c>
      <c r="I136" s="169"/>
      <c r="J136" s="170">
        <f>ROUND(I136*H136,2)</f>
        <v>0</v>
      </c>
      <c r="K136" s="166" t="s">
        <v>3</v>
      </c>
      <c r="L136" s="34"/>
      <c r="M136" s="171" t="s">
        <v>3</v>
      </c>
      <c r="N136" s="172" t="s">
        <v>43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135</v>
      </c>
      <c r="AT136" s="17" t="s">
        <v>131</v>
      </c>
      <c r="AU136" s="17" t="s">
        <v>79</v>
      </c>
      <c r="AY136" s="17" t="s">
        <v>129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135</v>
      </c>
      <c r="BM136" s="17" t="s">
        <v>176</v>
      </c>
    </row>
    <row r="137" spans="2:51" s="12" customFormat="1" ht="13.5">
      <c r="B137" s="185"/>
      <c r="D137" s="177" t="s">
        <v>139</v>
      </c>
      <c r="E137" s="186" t="s">
        <v>3</v>
      </c>
      <c r="F137" s="187" t="s">
        <v>170</v>
      </c>
      <c r="H137" s="188">
        <v>2.412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139</v>
      </c>
      <c r="AU137" s="186" t="s">
        <v>79</v>
      </c>
      <c r="AV137" s="12" t="s">
        <v>79</v>
      </c>
      <c r="AW137" s="12" t="s">
        <v>36</v>
      </c>
      <c r="AX137" s="12" t="s">
        <v>72</v>
      </c>
      <c r="AY137" s="186" t="s">
        <v>129</v>
      </c>
    </row>
    <row r="138" spans="2:51" s="12" customFormat="1" ht="13.5">
      <c r="B138" s="185"/>
      <c r="D138" s="177" t="s">
        <v>139</v>
      </c>
      <c r="E138" s="186" t="s">
        <v>3</v>
      </c>
      <c r="F138" s="187" t="s">
        <v>171</v>
      </c>
      <c r="H138" s="188">
        <v>8.91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6" t="s">
        <v>139</v>
      </c>
      <c r="AU138" s="186" t="s">
        <v>79</v>
      </c>
      <c r="AV138" s="12" t="s">
        <v>79</v>
      </c>
      <c r="AW138" s="12" t="s">
        <v>36</v>
      </c>
      <c r="AX138" s="12" t="s">
        <v>72</v>
      </c>
      <c r="AY138" s="186" t="s">
        <v>129</v>
      </c>
    </row>
    <row r="139" spans="2:51" s="12" customFormat="1" ht="13.5">
      <c r="B139" s="185"/>
      <c r="D139" s="177" t="s">
        <v>139</v>
      </c>
      <c r="E139" s="186" t="s">
        <v>3</v>
      </c>
      <c r="F139" s="187" t="s">
        <v>173</v>
      </c>
      <c r="H139" s="188">
        <v>1.224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139</v>
      </c>
      <c r="AU139" s="186" t="s">
        <v>79</v>
      </c>
      <c r="AV139" s="12" t="s">
        <v>79</v>
      </c>
      <c r="AW139" s="12" t="s">
        <v>36</v>
      </c>
      <c r="AX139" s="12" t="s">
        <v>72</v>
      </c>
      <c r="AY139" s="186" t="s">
        <v>129</v>
      </c>
    </row>
    <row r="140" spans="2:51" s="12" customFormat="1" ht="13.5">
      <c r="B140" s="185"/>
      <c r="D140" s="177" t="s">
        <v>139</v>
      </c>
      <c r="E140" s="186" t="s">
        <v>3</v>
      </c>
      <c r="F140" s="187" t="s">
        <v>172</v>
      </c>
      <c r="H140" s="188">
        <v>8.82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6" t="s">
        <v>139</v>
      </c>
      <c r="AU140" s="186" t="s">
        <v>79</v>
      </c>
      <c r="AV140" s="12" t="s">
        <v>79</v>
      </c>
      <c r="AW140" s="12" t="s">
        <v>36</v>
      </c>
      <c r="AX140" s="12" t="s">
        <v>72</v>
      </c>
      <c r="AY140" s="186" t="s">
        <v>129</v>
      </c>
    </row>
    <row r="141" spans="2:51" s="13" customFormat="1" ht="13.5">
      <c r="B141" s="193"/>
      <c r="D141" s="194" t="s">
        <v>139</v>
      </c>
      <c r="E141" s="195" t="s">
        <v>3</v>
      </c>
      <c r="F141" s="196" t="s">
        <v>142</v>
      </c>
      <c r="H141" s="197">
        <v>21.366</v>
      </c>
      <c r="I141" s="198"/>
      <c r="L141" s="193"/>
      <c r="M141" s="199"/>
      <c r="N141" s="200"/>
      <c r="O141" s="200"/>
      <c r="P141" s="200"/>
      <c r="Q141" s="200"/>
      <c r="R141" s="200"/>
      <c r="S141" s="200"/>
      <c r="T141" s="201"/>
      <c r="AT141" s="202" t="s">
        <v>139</v>
      </c>
      <c r="AU141" s="202" t="s">
        <v>79</v>
      </c>
      <c r="AV141" s="13" t="s">
        <v>135</v>
      </c>
      <c r="AW141" s="13" t="s">
        <v>36</v>
      </c>
      <c r="AX141" s="13" t="s">
        <v>22</v>
      </c>
      <c r="AY141" s="202" t="s">
        <v>129</v>
      </c>
    </row>
    <row r="142" spans="2:65" s="1" customFormat="1" ht="22.5" customHeight="1">
      <c r="B142" s="163"/>
      <c r="C142" s="164" t="s">
        <v>177</v>
      </c>
      <c r="D142" s="164" t="s">
        <v>131</v>
      </c>
      <c r="E142" s="165" t="s">
        <v>178</v>
      </c>
      <c r="F142" s="166" t="s">
        <v>179</v>
      </c>
      <c r="G142" s="167" t="s">
        <v>138</v>
      </c>
      <c r="H142" s="168">
        <v>70.8</v>
      </c>
      <c r="I142" s="169"/>
      <c r="J142" s="170">
        <f>ROUND(I142*H142,2)</f>
        <v>0</v>
      </c>
      <c r="K142" s="166" t="s">
        <v>3</v>
      </c>
      <c r="L142" s="34"/>
      <c r="M142" s="171" t="s">
        <v>3</v>
      </c>
      <c r="N142" s="172" t="s">
        <v>43</v>
      </c>
      <c r="O142" s="3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7" t="s">
        <v>135</v>
      </c>
      <c r="AT142" s="17" t="s">
        <v>131</v>
      </c>
      <c r="AU142" s="17" t="s">
        <v>79</v>
      </c>
      <c r="AY142" s="17" t="s">
        <v>129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22</v>
      </c>
      <c r="BK142" s="175">
        <f>ROUND(I142*H142,2)</f>
        <v>0</v>
      </c>
      <c r="BL142" s="17" t="s">
        <v>135</v>
      </c>
      <c r="BM142" s="17" t="s">
        <v>180</v>
      </c>
    </row>
    <row r="143" spans="2:51" s="12" customFormat="1" ht="13.5">
      <c r="B143" s="185"/>
      <c r="D143" s="177" t="s">
        <v>139</v>
      </c>
      <c r="E143" s="186" t="s">
        <v>3</v>
      </c>
      <c r="F143" s="187" t="s">
        <v>181</v>
      </c>
      <c r="H143" s="188">
        <v>70.8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139</v>
      </c>
      <c r="AU143" s="186" t="s">
        <v>79</v>
      </c>
      <c r="AV143" s="12" t="s">
        <v>79</v>
      </c>
      <c r="AW143" s="12" t="s">
        <v>36</v>
      </c>
      <c r="AX143" s="12" t="s">
        <v>72</v>
      </c>
      <c r="AY143" s="186" t="s">
        <v>129</v>
      </c>
    </row>
    <row r="144" spans="2:51" s="13" customFormat="1" ht="13.5">
      <c r="B144" s="193"/>
      <c r="D144" s="194" t="s">
        <v>139</v>
      </c>
      <c r="E144" s="195" t="s">
        <v>3</v>
      </c>
      <c r="F144" s="196" t="s">
        <v>142</v>
      </c>
      <c r="H144" s="197">
        <v>70.8</v>
      </c>
      <c r="I144" s="198"/>
      <c r="L144" s="193"/>
      <c r="M144" s="199"/>
      <c r="N144" s="200"/>
      <c r="O144" s="200"/>
      <c r="P144" s="200"/>
      <c r="Q144" s="200"/>
      <c r="R144" s="200"/>
      <c r="S144" s="200"/>
      <c r="T144" s="201"/>
      <c r="AT144" s="202" t="s">
        <v>139</v>
      </c>
      <c r="AU144" s="202" t="s">
        <v>79</v>
      </c>
      <c r="AV144" s="13" t="s">
        <v>135</v>
      </c>
      <c r="AW144" s="13" t="s">
        <v>36</v>
      </c>
      <c r="AX144" s="13" t="s">
        <v>22</v>
      </c>
      <c r="AY144" s="202" t="s">
        <v>129</v>
      </c>
    </row>
    <row r="145" spans="2:65" s="1" customFormat="1" ht="22.5" customHeight="1">
      <c r="B145" s="163"/>
      <c r="C145" s="164" t="s">
        <v>27</v>
      </c>
      <c r="D145" s="164" t="s">
        <v>131</v>
      </c>
      <c r="E145" s="165" t="s">
        <v>182</v>
      </c>
      <c r="F145" s="166" t="s">
        <v>183</v>
      </c>
      <c r="G145" s="167" t="s">
        <v>138</v>
      </c>
      <c r="H145" s="168">
        <v>70.8</v>
      </c>
      <c r="I145" s="169"/>
      <c r="J145" s="170">
        <f>ROUND(I145*H145,2)</f>
        <v>0</v>
      </c>
      <c r="K145" s="166" t="s">
        <v>3</v>
      </c>
      <c r="L145" s="34"/>
      <c r="M145" s="171" t="s">
        <v>3</v>
      </c>
      <c r="N145" s="172" t="s">
        <v>43</v>
      </c>
      <c r="O145" s="3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7" t="s">
        <v>135</v>
      </c>
      <c r="AT145" s="17" t="s">
        <v>131</v>
      </c>
      <c r="AU145" s="17" t="s">
        <v>79</v>
      </c>
      <c r="AY145" s="17" t="s">
        <v>129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22</v>
      </c>
      <c r="BK145" s="175">
        <f>ROUND(I145*H145,2)</f>
        <v>0</v>
      </c>
      <c r="BL145" s="17" t="s">
        <v>135</v>
      </c>
      <c r="BM145" s="17" t="s">
        <v>184</v>
      </c>
    </row>
    <row r="146" spans="2:65" s="1" customFormat="1" ht="22.5" customHeight="1">
      <c r="B146" s="163"/>
      <c r="C146" s="164" t="s">
        <v>185</v>
      </c>
      <c r="D146" s="164" t="s">
        <v>131</v>
      </c>
      <c r="E146" s="165" t="s">
        <v>186</v>
      </c>
      <c r="F146" s="166" t="s">
        <v>187</v>
      </c>
      <c r="G146" s="167" t="s">
        <v>188</v>
      </c>
      <c r="H146" s="168">
        <v>45.968</v>
      </c>
      <c r="I146" s="169"/>
      <c r="J146" s="170">
        <f>ROUND(I146*H146,2)</f>
        <v>0</v>
      </c>
      <c r="K146" s="166" t="s">
        <v>3</v>
      </c>
      <c r="L146" s="34"/>
      <c r="M146" s="171" t="s">
        <v>3</v>
      </c>
      <c r="N146" s="172" t="s">
        <v>43</v>
      </c>
      <c r="O146" s="35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7" t="s">
        <v>135</v>
      </c>
      <c r="AT146" s="17" t="s">
        <v>131</v>
      </c>
      <c r="AU146" s="17" t="s">
        <v>79</v>
      </c>
      <c r="AY146" s="17" t="s">
        <v>129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22</v>
      </c>
      <c r="BK146" s="175">
        <f>ROUND(I146*H146,2)</f>
        <v>0</v>
      </c>
      <c r="BL146" s="17" t="s">
        <v>135</v>
      </c>
      <c r="BM146" s="17" t="s">
        <v>189</v>
      </c>
    </row>
    <row r="147" spans="2:65" s="1" customFormat="1" ht="22.5" customHeight="1">
      <c r="B147" s="163"/>
      <c r="C147" s="164" t="s">
        <v>165</v>
      </c>
      <c r="D147" s="164" t="s">
        <v>131</v>
      </c>
      <c r="E147" s="165" t="s">
        <v>190</v>
      </c>
      <c r="F147" s="166" t="s">
        <v>191</v>
      </c>
      <c r="G147" s="167" t="s">
        <v>188</v>
      </c>
      <c r="H147" s="168">
        <v>45.968</v>
      </c>
      <c r="I147" s="169"/>
      <c r="J147" s="170">
        <f>ROUND(I147*H147,2)</f>
        <v>0</v>
      </c>
      <c r="K147" s="166" t="s">
        <v>3</v>
      </c>
      <c r="L147" s="34"/>
      <c r="M147" s="171" t="s">
        <v>3</v>
      </c>
      <c r="N147" s="172" t="s">
        <v>43</v>
      </c>
      <c r="O147" s="35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AR147" s="17" t="s">
        <v>135</v>
      </c>
      <c r="AT147" s="17" t="s">
        <v>131</v>
      </c>
      <c r="AU147" s="17" t="s">
        <v>79</v>
      </c>
      <c r="AY147" s="17" t="s">
        <v>129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22</v>
      </c>
      <c r="BK147" s="175">
        <f>ROUND(I147*H147,2)</f>
        <v>0</v>
      </c>
      <c r="BL147" s="17" t="s">
        <v>135</v>
      </c>
      <c r="BM147" s="17" t="s">
        <v>192</v>
      </c>
    </row>
    <row r="148" spans="2:51" s="12" customFormat="1" ht="13.5">
      <c r="B148" s="185"/>
      <c r="D148" s="177" t="s">
        <v>139</v>
      </c>
      <c r="E148" s="186" t="s">
        <v>3</v>
      </c>
      <c r="F148" s="187" t="s">
        <v>193</v>
      </c>
      <c r="H148" s="188">
        <v>8.04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139</v>
      </c>
      <c r="AU148" s="186" t="s">
        <v>79</v>
      </c>
      <c r="AV148" s="12" t="s">
        <v>79</v>
      </c>
      <c r="AW148" s="12" t="s">
        <v>36</v>
      </c>
      <c r="AX148" s="12" t="s">
        <v>72</v>
      </c>
      <c r="AY148" s="186" t="s">
        <v>129</v>
      </c>
    </row>
    <row r="149" spans="2:51" s="12" customFormat="1" ht="13.5">
      <c r="B149" s="185"/>
      <c r="D149" s="177" t="s">
        <v>139</v>
      </c>
      <c r="E149" s="186" t="s">
        <v>3</v>
      </c>
      <c r="F149" s="187" t="s">
        <v>194</v>
      </c>
      <c r="H149" s="188">
        <v>29.7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139</v>
      </c>
      <c r="AU149" s="186" t="s">
        <v>79</v>
      </c>
      <c r="AV149" s="12" t="s">
        <v>79</v>
      </c>
      <c r="AW149" s="12" t="s">
        <v>36</v>
      </c>
      <c r="AX149" s="12" t="s">
        <v>72</v>
      </c>
      <c r="AY149" s="186" t="s">
        <v>129</v>
      </c>
    </row>
    <row r="150" spans="2:51" s="12" customFormat="1" ht="13.5">
      <c r="B150" s="185"/>
      <c r="D150" s="177" t="s">
        <v>139</v>
      </c>
      <c r="E150" s="186" t="s">
        <v>3</v>
      </c>
      <c r="F150" s="187" t="s">
        <v>195</v>
      </c>
      <c r="H150" s="188">
        <v>8.228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6" t="s">
        <v>139</v>
      </c>
      <c r="AU150" s="186" t="s">
        <v>79</v>
      </c>
      <c r="AV150" s="12" t="s">
        <v>79</v>
      </c>
      <c r="AW150" s="12" t="s">
        <v>36</v>
      </c>
      <c r="AX150" s="12" t="s">
        <v>72</v>
      </c>
      <c r="AY150" s="186" t="s">
        <v>129</v>
      </c>
    </row>
    <row r="151" spans="2:51" s="13" customFormat="1" ht="13.5">
      <c r="B151" s="193"/>
      <c r="D151" s="194" t="s">
        <v>139</v>
      </c>
      <c r="E151" s="195" t="s">
        <v>3</v>
      </c>
      <c r="F151" s="196" t="s">
        <v>142</v>
      </c>
      <c r="H151" s="197">
        <v>45.968</v>
      </c>
      <c r="I151" s="198"/>
      <c r="L151" s="193"/>
      <c r="M151" s="199"/>
      <c r="N151" s="200"/>
      <c r="O151" s="200"/>
      <c r="P151" s="200"/>
      <c r="Q151" s="200"/>
      <c r="R151" s="200"/>
      <c r="S151" s="200"/>
      <c r="T151" s="201"/>
      <c r="AT151" s="202" t="s">
        <v>139</v>
      </c>
      <c r="AU151" s="202" t="s">
        <v>79</v>
      </c>
      <c r="AV151" s="13" t="s">
        <v>135</v>
      </c>
      <c r="AW151" s="13" t="s">
        <v>36</v>
      </c>
      <c r="AX151" s="13" t="s">
        <v>22</v>
      </c>
      <c r="AY151" s="202" t="s">
        <v>129</v>
      </c>
    </row>
    <row r="152" spans="2:65" s="1" customFormat="1" ht="22.5" customHeight="1">
      <c r="B152" s="163"/>
      <c r="C152" s="164" t="s">
        <v>196</v>
      </c>
      <c r="D152" s="164" t="s">
        <v>131</v>
      </c>
      <c r="E152" s="165" t="s">
        <v>197</v>
      </c>
      <c r="F152" s="166" t="s">
        <v>198</v>
      </c>
      <c r="G152" s="167" t="s">
        <v>138</v>
      </c>
      <c r="H152" s="168">
        <v>713.366</v>
      </c>
      <c r="I152" s="169"/>
      <c r="J152" s="170">
        <f>ROUND(I152*H152,2)</f>
        <v>0</v>
      </c>
      <c r="K152" s="166" t="s">
        <v>3</v>
      </c>
      <c r="L152" s="34"/>
      <c r="M152" s="171" t="s">
        <v>3</v>
      </c>
      <c r="N152" s="172" t="s">
        <v>43</v>
      </c>
      <c r="O152" s="35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7" t="s">
        <v>135</v>
      </c>
      <c r="AT152" s="17" t="s">
        <v>131</v>
      </c>
      <c r="AU152" s="17" t="s">
        <v>79</v>
      </c>
      <c r="AY152" s="17" t="s">
        <v>129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22</v>
      </c>
      <c r="BK152" s="175">
        <f>ROUND(I152*H152,2)</f>
        <v>0</v>
      </c>
      <c r="BL152" s="17" t="s">
        <v>135</v>
      </c>
      <c r="BM152" s="17" t="s">
        <v>199</v>
      </c>
    </row>
    <row r="153" spans="2:51" s="12" customFormat="1" ht="13.5">
      <c r="B153" s="185"/>
      <c r="D153" s="177" t="s">
        <v>139</v>
      </c>
      <c r="E153" s="186" t="s">
        <v>3</v>
      </c>
      <c r="F153" s="187" t="s">
        <v>200</v>
      </c>
      <c r="H153" s="188">
        <v>713.366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6" t="s">
        <v>139</v>
      </c>
      <c r="AU153" s="186" t="s">
        <v>79</v>
      </c>
      <c r="AV153" s="12" t="s">
        <v>79</v>
      </c>
      <c r="AW153" s="12" t="s">
        <v>36</v>
      </c>
      <c r="AX153" s="12" t="s">
        <v>72</v>
      </c>
      <c r="AY153" s="186" t="s">
        <v>129</v>
      </c>
    </row>
    <row r="154" spans="2:51" s="13" customFormat="1" ht="13.5">
      <c r="B154" s="193"/>
      <c r="D154" s="194" t="s">
        <v>139</v>
      </c>
      <c r="E154" s="195" t="s">
        <v>3</v>
      </c>
      <c r="F154" s="196" t="s">
        <v>142</v>
      </c>
      <c r="H154" s="197">
        <v>713.366</v>
      </c>
      <c r="I154" s="198"/>
      <c r="L154" s="193"/>
      <c r="M154" s="199"/>
      <c r="N154" s="200"/>
      <c r="O154" s="200"/>
      <c r="P154" s="200"/>
      <c r="Q154" s="200"/>
      <c r="R154" s="200"/>
      <c r="S154" s="200"/>
      <c r="T154" s="201"/>
      <c r="AT154" s="202" t="s">
        <v>139</v>
      </c>
      <c r="AU154" s="202" t="s">
        <v>79</v>
      </c>
      <c r="AV154" s="13" t="s">
        <v>135</v>
      </c>
      <c r="AW154" s="13" t="s">
        <v>36</v>
      </c>
      <c r="AX154" s="13" t="s">
        <v>22</v>
      </c>
      <c r="AY154" s="202" t="s">
        <v>129</v>
      </c>
    </row>
    <row r="155" spans="2:65" s="1" customFormat="1" ht="22.5" customHeight="1">
      <c r="B155" s="163"/>
      <c r="C155" s="164" t="s">
        <v>169</v>
      </c>
      <c r="D155" s="164" t="s">
        <v>131</v>
      </c>
      <c r="E155" s="165" t="s">
        <v>201</v>
      </c>
      <c r="F155" s="166" t="s">
        <v>202</v>
      </c>
      <c r="G155" s="167" t="s">
        <v>138</v>
      </c>
      <c r="H155" s="168">
        <v>713.366</v>
      </c>
      <c r="I155" s="169"/>
      <c r="J155" s="170">
        <f>ROUND(I155*H155,2)</f>
        <v>0</v>
      </c>
      <c r="K155" s="166" t="s">
        <v>3</v>
      </c>
      <c r="L155" s="34"/>
      <c r="M155" s="171" t="s">
        <v>3</v>
      </c>
      <c r="N155" s="172" t="s">
        <v>43</v>
      </c>
      <c r="O155" s="35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7" t="s">
        <v>135</v>
      </c>
      <c r="AT155" s="17" t="s">
        <v>131</v>
      </c>
      <c r="AU155" s="17" t="s">
        <v>79</v>
      </c>
      <c r="AY155" s="17" t="s">
        <v>129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22</v>
      </c>
      <c r="BK155" s="175">
        <f>ROUND(I155*H155,2)</f>
        <v>0</v>
      </c>
      <c r="BL155" s="17" t="s">
        <v>135</v>
      </c>
      <c r="BM155" s="17" t="s">
        <v>203</v>
      </c>
    </row>
    <row r="156" spans="2:65" s="1" customFormat="1" ht="22.5" customHeight="1">
      <c r="B156" s="163"/>
      <c r="C156" s="164" t="s">
        <v>9</v>
      </c>
      <c r="D156" s="164" t="s">
        <v>131</v>
      </c>
      <c r="E156" s="165" t="s">
        <v>204</v>
      </c>
      <c r="F156" s="166" t="s">
        <v>205</v>
      </c>
      <c r="G156" s="167" t="s">
        <v>138</v>
      </c>
      <c r="H156" s="168">
        <v>713.366</v>
      </c>
      <c r="I156" s="169"/>
      <c r="J156" s="170">
        <f>ROUND(I156*H156,2)</f>
        <v>0</v>
      </c>
      <c r="K156" s="166" t="s">
        <v>3</v>
      </c>
      <c r="L156" s="34"/>
      <c r="M156" s="171" t="s">
        <v>3</v>
      </c>
      <c r="N156" s="172" t="s">
        <v>43</v>
      </c>
      <c r="O156" s="35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7" t="s">
        <v>135</v>
      </c>
      <c r="AT156" s="17" t="s">
        <v>131</v>
      </c>
      <c r="AU156" s="17" t="s">
        <v>79</v>
      </c>
      <c r="AY156" s="17" t="s">
        <v>129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22</v>
      </c>
      <c r="BK156" s="175">
        <f>ROUND(I156*H156,2)</f>
        <v>0</v>
      </c>
      <c r="BL156" s="17" t="s">
        <v>135</v>
      </c>
      <c r="BM156" s="17" t="s">
        <v>206</v>
      </c>
    </row>
    <row r="157" spans="2:65" s="1" customFormat="1" ht="22.5" customHeight="1">
      <c r="B157" s="163"/>
      <c r="C157" s="164" t="s">
        <v>176</v>
      </c>
      <c r="D157" s="164" t="s">
        <v>131</v>
      </c>
      <c r="E157" s="165" t="s">
        <v>207</v>
      </c>
      <c r="F157" s="166" t="s">
        <v>208</v>
      </c>
      <c r="G157" s="167" t="s">
        <v>209</v>
      </c>
      <c r="H157" s="168">
        <v>856.279</v>
      </c>
      <c r="I157" s="169"/>
      <c r="J157" s="170">
        <f>ROUND(I157*H157,2)</f>
        <v>0</v>
      </c>
      <c r="K157" s="166" t="s">
        <v>3</v>
      </c>
      <c r="L157" s="34"/>
      <c r="M157" s="171" t="s">
        <v>3</v>
      </c>
      <c r="N157" s="172" t="s">
        <v>43</v>
      </c>
      <c r="O157" s="35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AR157" s="17" t="s">
        <v>135</v>
      </c>
      <c r="AT157" s="17" t="s">
        <v>131</v>
      </c>
      <c r="AU157" s="17" t="s">
        <v>79</v>
      </c>
      <c r="AY157" s="17" t="s">
        <v>129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22</v>
      </c>
      <c r="BK157" s="175">
        <f>ROUND(I157*H157,2)</f>
        <v>0</v>
      </c>
      <c r="BL157" s="17" t="s">
        <v>135</v>
      </c>
      <c r="BM157" s="17" t="s">
        <v>210</v>
      </c>
    </row>
    <row r="158" spans="2:65" s="1" customFormat="1" ht="31.5" customHeight="1">
      <c r="B158" s="163"/>
      <c r="C158" s="164" t="s">
        <v>211</v>
      </c>
      <c r="D158" s="164" t="s">
        <v>131</v>
      </c>
      <c r="E158" s="165" t="s">
        <v>212</v>
      </c>
      <c r="F158" s="166" t="s">
        <v>213</v>
      </c>
      <c r="G158" s="167" t="s">
        <v>138</v>
      </c>
      <c r="H158" s="168">
        <v>62.596</v>
      </c>
      <c r="I158" s="169"/>
      <c r="J158" s="170">
        <f>ROUND(I158*H158,2)</f>
        <v>0</v>
      </c>
      <c r="K158" s="166" t="s">
        <v>3</v>
      </c>
      <c r="L158" s="34"/>
      <c r="M158" s="171" t="s">
        <v>3</v>
      </c>
      <c r="N158" s="172" t="s">
        <v>43</v>
      </c>
      <c r="O158" s="35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AR158" s="17" t="s">
        <v>135</v>
      </c>
      <c r="AT158" s="17" t="s">
        <v>131</v>
      </c>
      <c r="AU158" s="17" t="s">
        <v>79</v>
      </c>
      <c r="AY158" s="17" t="s">
        <v>129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22</v>
      </c>
      <c r="BK158" s="175">
        <f>ROUND(I158*H158,2)</f>
        <v>0</v>
      </c>
      <c r="BL158" s="17" t="s">
        <v>135</v>
      </c>
      <c r="BM158" s="17" t="s">
        <v>214</v>
      </c>
    </row>
    <row r="159" spans="2:51" s="12" customFormat="1" ht="13.5">
      <c r="B159" s="185"/>
      <c r="D159" s="177" t="s">
        <v>139</v>
      </c>
      <c r="E159" s="186" t="s">
        <v>3</v>
      </c>
      <c r="F159" s="187" t="s">
        <v>170</v>
      </c>
      <c r="H159" s="188">
        <v>2.412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139</v>
      </c>
      <c r="AU159" s="186" t="s">
        <v>79</v>
      </c>
      <c r="AV159" s="12" t="s">
        <v>79</v>
      </c>
      <c r="AW159" s="12" t="s">
        <v>36</v>
      </c>
      <c r="AX159" s="12" t="s">
        <v>72</v>
      </c>
      <c r="AY159" s="186" t="s">
        <v>129</v>
      </c>
    </row>
    <row r="160" spans="2:51" s="12" customFormat="1" ht="13.5">
      <c r="B160" s="185"/>
      <c r="D160" s="177" t="s">
        <v>139</v>
      </c>
      <c r="E160" s="186" t="s">
        <v>3</v>
      </c>
      <c r="F160" s="187" t="s">
        <v>215</v>
      </c>
      <c r="H160" s="188">
        <v>8.91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139</v>
      </c>
      <c r="AU160" s="186" t="s">
        <v>79</v>
      </c>
      <c r="AV160" s="12" t="s">
        <v>79</v>
      </c>
      <c r="AW160" s="12" t="s">
        <v>36</v>
      </c>
      <c r="AX160" s="12" t="s">
        <v>72</v>
      </c>
      <c r="AY160" s="186" t="s">
        <v>129</v>
      </c>
    </row>
    <row r="161" spans="2:51" s="12" customFormat="1" ht="13.5">
      <c r="B161" s="185"/>
      <c r="D161" s="177" t="s">
        <v>139</v>
      </c>
      <c r="E161" s="186" t="s">
        <v>3</v>
      </c>
      <c r="F161" s="187" t="s">
        <v>172</v>
      </c>
      <c r="H161" s="188">
        <v>8.82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139</v>
      </c>
      <c r="AU161" s="186" t="s">
        <v>79</v>
      </c>
      <c r="AV161" s="12" t="s">
        <v>79</v>
      </c>
      <c r="AW161" s="12" t="s">
        <v>36</v>
      </c>
      <c r="AX161" s="12" t="s">
        <v>72</v>
      </c>
      <c r="AY161" s="186" t="s">
        <v>129</v>
      </c>
    </row>
    <row r="162" spans="2:51" s="12" customFormat="1" ht="13.5">
      <c r="B162" s="185"/>
      <c r="D162" s="177" t="s">
        <v>139</v>
      </c>
      <c r="E162" s="186" t="s">
        <v>3</v>
      </c>
      <c r="F162" s="187" t="s">
        <v>173</v>
      </c>
      <c r="H162" s="188">
        <v>1.224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139</v>
      </c>
      <c r="AU162" s="186" t="s">
        <v>79</v>
      </c>
      <c r="AV162" s="12" t="s">
        <v>79</v>
      </c>
      <c r="AW162" s="12" t="s">
        <v>36</v>
      </c>
      <c r="AX162" s="12" t="s">
        <v>72</v>
      </c>
      <c r="AY162" s="186" t="s">
        <v>129</v>
      </c>
    </row>
    <row r="163" spans="2:51" s="12" customFormat="1" ht="13.5">
      <c r="B163" s="185"/>
      <c r="D163" s="177" t="s">
        <v>139</v>
      </c>
      <c r="E163" s="186" t="s">
        <v>3</v>
      </c>
      <c r="F163" s="187" t="s">
        <v>216</v>
      </c>
      <c r="H163" s="188">
        <v>0.8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139</v>
      </c>
      <c r="AU163" s="186" t="s">
        <v>79</v>
      </c>
      <c r="AV163" s="12" t="s">
        <v>79</v>
      </c>
      <c r="AW163" s="12" t="s">
        <v>36</v>
      </c>
      <c r="AX163" s="12" t="s">
        <v>72</v>
      </c>
      <c r="AY163" s="186" t="s">
        <v>129</v>
      </c>
    </row>
    <row r="164" spans="2:51" s="12" customFormat="1" ht="13.5">
      <c r="B164" s="185"/>
      <c r="D164" s="177" t="s">
        <v>139</v>
      </c>
      <c r="E164" s="186" t="s">
        <v>3</v>
      </c>
      <c r="F164" s="187" t="s">
        <v>217</v>
      </c>
      <c r="H164" s="188">
        <v>6.75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139</v>
      </c>
      <c r="AU164" s="186" t="s">
        <v>79</v>
      </c>
      <c r="AV164" s="12" t="s">
        <v>79</v>
      </c>
      <c r="AW164" s="12" t="s">
        <v>36</v>
      </c>
      <c r="AX164" s="12" t="s">
        <v>72</v>
      </c>
      <c r="AY164" s="186" t="s">
        <v>129</v>
      </c>
    </row>
    <row r="165" spans="2:51" s="12" customFormat="1" ht="13.5">
      <c r="B165" s="185"/>
      <c r="D165" s="177" t="s">
        <v>139</v>
      </c>
      <c r="E165" s="186" t="s">
        <v>3</v>
      </c>
      <c r="F165" s="187" t="s">
        <v>162</v>
      </c>
      <c r="H165" s="188">
        <v>14.8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139</v>
      </c>
      <c r="AU165" s="186" t="s">
        <v>79</v>
      </c>
      <c r="AV165" s="12" t="s">
        <v>79</v>
      </c>
      <c r="AW165" s="12" t="s">
        <v>36</v>
      </c>
      <c r="AX165" s="12" t="s">
        <v>72</v>
      </c>
      <c r="AY165" s="186" t="s">
        <v>129</v>
      </c>
    </row>
    <row r="166" spans="2:51" s="12" customFormat="1" ht="13.5">
      <c r="B166" s="185"/>
      <c r="D166" s="177" t="s">
        <v>139</v>
      </c>
      <c r="E166" s="186" t="s">
        <v>3</v>
      </c>
      <c r="F166" s="187" t="s">
        <v>218</v>
      </c>
      <c r="H166" s="188">
        <v>18.88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6" t="s">
        <v>139</v>
      </c>
      <c r="AU166" s="186" t="s">
        <v>79</v>
      </c>
      <c r="AV166" s="12" t="s">
        <v>79</v>
      </c>
      <c r="AW166" s="12" t="s">
        <v>36</v>
      </c>
      <c r="AX166" s="12" t="s">
        <v>72</v>
      </c>
      <c r="AY166" s="186" t="s">
        <v>129</v>
      </c>
    </row>
    <row r="167" spans="2:51" s="13" customFormat="1" ht="13.5">
      <c r="B167" s="193"/>
      <c r="D167" s="194" t="s">
        <v>139</v>
      </c>
      <c r="E167" s="195" t="s">
        <v>3</v>
      </c>
      <c r="F167" s="196" t="s">
        <v>142</v>
      </c>
      <c r="H167" s="197">
        <v>62.596</v>
      </c>
      <c r="I167" s="198"/>
      <c r="L167" s="193"/>
      <c r="M167" s="199"/>
      <c r="N167" s="200"/>
      <c r="O167" s="200"/>
      <c r="P167" s="200"/>
      <c r="Q167" s="200"/>
      <c r="R167" s="200"/>
      <c r="S167" s="200"/>
      <c r="T167" s="201"/>
      <c r="AT167" s="202" t="s">
        <v>139</v>
      </c>
      <c r="AU167" s="202" t="s">
        <v>79</v>
      </c>
      <c r="AV167" s="13" t="s">
        <v>135</v>
      </c>
      <c r="AW167" s="13" t="s">
        <v>36</v>
      </c>
      <c r="AX167" s="13" t="s">
        <v>22</v>
      </c>
      <c r="AY167" s="202" t="s">
        <v>129</v>
      </c>
    </row>
    <row r="168" spans="2:65" s="1" customFormat="1" ht="22.5" customHeight="1">
      <c r="B168" s="163"/>
      <c r="C168" s="164" t="s">
        <v>180</v>
      </c>
      <c r="D168" s="164" t="s">
        <v>131</v>
      </c>
      <c r="E168" s="165" t="s">
        <v>219</v>
      </c>
      <c r="F168" s="166" t="s">
        <v>220</v>
      </c>
      <c r="G168" s="167" t="s">
        <v>188</v>
      </c>
      <c r="H168" s="168">
        <v>700</v>
      </c>
      <c r="I168" s="169"/>
      <c r="J168" s="170">
        <f>ROUND(I168*H168,2)</f>
        <v>0</v>
      </c>
      <c r="K168" s="166" t="s">
        <v>3</v>
      </c>
      <c r="L168" s="34"/>
      <c r="M168" s="171" t="s">
        <v>3</v>
      </c>
      <c r="N168" s="172" t="s">
        <v>43</v>
      </c>
      <c r="O168" s="35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7" t="s">
        <v>135</v>
      </c>
      <c r="AT168" s="17" t="s">
        <v>131</v>
      </c>
      <c r="AU168" s="17" t="s">
        <v>79</v>
      </c>
      <c r="AY168" s="17" t="s">
        <v>129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22</v>
      </c>
      <c r="BK168" s="175">
        <f>ROUND(I168*H168,2)</f>
        <v>0</v>
      </c>
      <c r="BL168" s="17" t="s">
        <v>135</v>
      </c>
      <c r="BM168" s="17" t="s">
        <v>221</v>
      </c>
    </row>
    <row r="169" spans="2:51" s="12" customFormat="1" ht="13.5">
      <c r="B169" s="185"/>
      <c r="D169" s="177" t="s">
        <v>139</v>
      </c>
      <c r="E169" s="186" t="s">
        <v>3</v>
      </c>
      <c r="F169" s="187" t="s">
        <v>222</v>
      </c>
      <c r="H169" s="188">
        <v>700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139</v>
      </c>
      <c r="AU169" s="186" t="s">
        <v>79</v>
      </c>
      <c r="AV169" s="12" t="s">
        <v>79</v>
      </c>
      <c r="AW169" s="12" t="s">
        <v>36</v>
      </c>
      <c r="AX169" s="12" t="s">
        <v>72</v>
      </c>
      <c r="AY169" s="186" t="s">
        <v>129</v>
      </c>
    </row>
    <row r="170" spans="2:51" s="13" customFormat="1" ht="13.5">
      <c r="B170" s="193"/>
      <c r="D170" s="194" t="s">
        <v>139</v>
      </c>
      <c r="E170" s="195" t="s">
        <v>3</v>
      </c>
      <c r="F170" s="196" t="s">
        <v>142</v>
      </c>
      <c r="H170" s="197">
        <v>700</v>
      </c>
      <c r="I170" s="198"/>
      <c r="L170" s="193"/>
      <c r="M170" s="199"/>
      <c r="N170" s="200"/>
      <c r="O170" s="200"/>
      <c r="P170" s="200"/>
      <c r="Q170" s="200"/>
      <c r="R170" s="200"/>
      <c r="S170" s="200"/>
      <c r="T170" s="201"/>
      <c r="AT170" s="202" t="s">
        <v>139</v>
      </c>
      <c r="AU170" s="202" t="s">
        <v>79</v>
      </c>
      <c r="AV170" s="13" t="s">
        <v>135</v>
      </c>
      <c r="AW170" s="13" t="s">
        <v>36</v>
      </c>
      <c r="AX170" s="13" t="s">
        <v>22</v>
      </c>
      <c r="AY170" s="202" t="s">
        <v>129</v>
      </c>
    </row>
    <row r="171" spans="2:65" s="1" customFormat="1" ht="22.5" customHeight="1">
      <c r="B171" s="163"/>
      <c r="C171" s="203" t="s">
        <v>223</v>
      </c>
      <c r="D171" s="203" t="s">
        <v>224</v>
      </c>
      <c r="E171" s="204" t="s">
        <v>225</v>
      </c>
      <c r="F171" s="205" t="s">
        <v>226</v>
      </c>
      <c r="G171" s="206" t="s">
        <v>227</v>
      </c>
      <c r="H171" s="207">
        <v>21</v>
      </c>
      <c r="I171" s="208"/>
      <c r="J171" s="209">
        <f>ROUND(I171*H171,2)</f>
        <v>0</v>
      </c>
      <c r="K171" s="205" t="s">
        <v>3</v>
      </c>
      <c r="L171" s="210"/>
      <c r="M171" s="211" t="s">
        <v>3</v>
      </c>
      <c r="N171" s="212" t="s">
        <v>43</v>
      </c>
      <c r="O171" s="3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7" t="s">
        <v>156</v>
      </c>
      <c r="AT171" s="17" t="s">
        <v>224</v>
      </c>
      <c r="AU171" s="17" t="s">
        <v>79</v>
      </c>
      <c r="AY171" s="17" t="s">
        <v>129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22</v>
      </c>
      <c r="BK171" s="175">
        <f>ROUND(I171*H171,2)</f>
        <v>0</v>
      </c>
      <c r="BL171" s="17" t="s">
        <v>135</v>
      </c>
      <c r="BM171" s="17" t="s">
        <v>228</v>
      </c>
    </row>
    <row r="172" spans="2:65" s="1" customFormat="1" ht="31.5" customHeight="1">
      <c r="B172" s="163"/>
      <c r="C172" s="164" t="s">
        <v>184</v>
      </c>
      <c r="D172" s="164" t="s">
        <v>131</v>
      </c>
      <c r="E172" s="165" t="s">
        <v>229</v>
      </c>
      <c r="F172" s="166" t="s">
        <v>230</v>
      </c>
      <c r="G172" s="167" t="s">
        <v>188</v>
      </c>
      <c r="H172" s="168">
        <v>535</v>
      </c>
      <c r="I172" s="169"/>
      <c r="J172" s="170">
        <f>ROUND(I172*H172,2)</f>
        <v>0</v>
      </c>
      <c r="K172" s="166" t="s">
        <v>3</v>
      </c>
      <c r="L172" s="34"/>
      <c r="M172" s="171" t="s">
        <v>3</v>
      </c>
      <c r="N172" s="172" t="s">
        <v>43</v>
      </c>
      <c r="O172" s="35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AR172" s="17" t="s">
        <v>135</v>
      </c>
      <c r="AT172" s="17" t="s">
        <v>131</v>
      </c>
      <c r="AU172" s="17" t="s">
        <v>79</v>
      </c>
      <c r="AY172" s="17" t="s">
        <v>129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22</v>
      </c>
      <c r="BK172" s="175">
        <f>ROUND(I172*H172,2)</f>
        <v>0</v>
      </c>
      <c r="BL172" s="17" t="s">
        <v>135</v>
      </c>
      <c r="BM172" s="17" t="s">
        <v>231</v>
      </c>
    </row>
    <row r="173" spans="2:51" s="12" customFormat="1" ht="13.5">
      <c r="B173" s="185"/>
      <c r="D173" s="177" t="s">
        <v>139</v>
      </c>
      <c r="E173" s="186" t="s">
        <v>3</v>
      </c>
      <c r="F173" s="187" t="s">
        <v>232</v>
      </c>
      <c r="H173" s="188">
        <v>535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6" t="s">
        <v>139</v>
      </c>
      <c r="AU173" s="186" t="s">
        <v>79</v>
      </c>
      <c r="AV173" s="12" t="s">
        <v>79</v>
      </c>
      <c r="AW173" s="12" t="s">
        <v>36</v>
      </c>
      <c r="AX173" s="12" t="s">
        <v>72</v>
      </c>
      <c r="AY173" s="186" t="s">
        <v>129</v>
      </c>
    </row>
    <row r="174" spans="2:51" s="13" customFormat="1" ht="13.5">
      <c r="B174" s="193"/>
      <c r="D174" s="194" t="s">
        <v>139</v>
      </c>
      <c r="E174" s="195" t="s">
        <v>3</v>
      </c>
      <c r="F174" s="196" t="s">
        <v>142</v>
      </c>
      <c r="H174" s="197">
        <v>535</v>
      </c>
      <c r="I174" s="198"/>
      <c r="L174" s="193"/>
      <c r="M174" s="199"/>
      <c r="N174" s="200"/>
      <c r="O174" s="200"/>
      <c r="P174" s="200"/>
      <c r="Q174" s="200"/>
      <c r="R174" s="200"/>
      <c r="S174" s="200"/>
      <c r="T174" s="201"/>
      <c r="AT174" s="202" t="s">
        <v>139</v>
      </c>
      <c r="AU174" s="202" t="s">
        <v>79</v>
      </c>
      <c r="AV174" s="13" t="s">
        <v>135</v>
      </c>
      <c r="AW174" s="13" t="s">
        <v>36</v>
      </c>
      <c r="AX174" s="13" t="s">
        <v>22</v>
      </c>
      <c r="AY174" s="202" t="s">
        <v>129</v>
      </c>
    </row>
    <row r="175" spans="2:65" s="1" customFormat="1" ht="22.5" customHeight="1">
      <c r="B175" s="163"/>
      <c r="C175" s="203" t="s">
        <v>8</v>
      </c>
      <c r="D175" s="203" t="s">
        <v>224</v>
      </c>
      <c r="E175" s="204" t="s">
        <v>233</v>
      </c>
      <c r="F175" s="205" t="s">
        <v>234</v>
      </c>
      <c r="G175" s="206" t="s">
        <v>227</v>
      </c>
      <c r="H175" s="207">
        <v>8.025</v>
      </c>
      <c r="I175" s="208"/>
      <c r="J175" s="209">
        <f>ROUND(I175*H175,2)</f>
        <v>0</v>
      </c>
      <c r="K175" s="205" t="s">
        <v>3</v>
      </c>
      <c r="L175" s="210"/>
      <c r="M175" s="211" t="s">
        <v>3</v>
      </c>
      <c r="N175" s="212" t="s">
        <v>43</v>
      </c>
      <c r="O175" s="3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AR175" s="17" t="s">
        <v>156</v>
      </c>
      <c r="AT175" s="17" t="s">
        <v>224</v>
      </c>
      <c r="AU175" s="17" t="s">
        <v>79</v>
      </c>
      <c r="AY175" s="17" t="s">
        <v>129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135</v>
      </c>
      <c r="BM175" s="17" t="s">
        <v>235</v>
      </c>
    </row>
    <row r="176" spans="2:65" s="1" customFormat="1" ht="22.5" customHeight="1">
      <c r="B176" s="163"/>
      <c r="C176" s="164" t="s">
        <v>189</v>
      </c>
      <c r="D176" s="164" t="s">
        <v>131</v>
      </c>
      <c r="E176" s="165" t="s">
        <v>236</v>
      </c>
      <c r="F176" s="166" t="s">
        <v>237</v>
      </c>
      <c r="G176" s="167" t="s">
        <v>138</v>
      </c>
      <c r="H176" s="168">
        <v>370.95</v>
      </c>
      <c r="I176" s="169"/>
      <c r="J176" s="170">
        <f>ROUND(I176*H176,2)</f>
        <v>0</v>
      </c>
      <c r="K176" s="166" t="s">
        <v>3</v>
      </c>
      <c r="L176" s="34"/>
      <c r="M176" s="171" t="s">
        <v>3</v>
      </c>
      <c r="N176" s="172" t="s">
        <v>43</v>
      </c>
      <c r="O176" s="35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7" t="s">
        <v>135</v>
      </c>
      <c r="AT176" s="17" t="s">
        <v>131</v>
      </c>
      <c r="AU176" s="17" t="s">
        <v>79</v>
      </c>
      <c r="AY176" s="17" t="s">
        <v>129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22</v>
      </c>
      <c r="BK176" s="175">
        <f>ROUND(I176*H176,2)</f>
        <v>0</v>
      </c>
      <c r="BL176" s="17" t="s">
        <v>135</v>
      </c>
      <c r="BM176" s="17" t="s">
        <v>238</v>
      </c>
    </row>
    <row r="177" spans="2:51" s="12" customFormat="1" ht="13.5">
      <c r="B177" s="185"/>
      <c r="D177" s="177" t="s">
        <v>139</v>
      </c>
      <c r="E177" s="186" t="s">
        <v>3</v>
      </c>
      <c r="F177" s="187" t="s">
        <v>239</v>
      </c>
      <c r="H177" s="188">
        <v>370.95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6" t="s">
        <v>139</v>
      </c>
      <c r="AU177" s="186" t="s">
        <v>79</v>
      </c>
      <c r="AV177" s="12" t="s">
        <v>79</v>
      </c>
      <c r="AW177" s="12" t="s">
        <v>36</v>
      </c>
      <c r="AX177" s="12" t="s">
        <v>72</v>
      </c>
      <c r="AY177" s="186" t="s">
        <v>129</v>
      </c>
    </row>
    <row r="178" spans="2:51" s="13" customFormat="1" ht="13.5">
      <c r="B178" s="193"/>
      <c r="D178" s="194" t="s">
        <v>139</v>
      </c>
      <c r="E178" s="195" t="s">
        <v>3</v>
      </c>
      <c r="F178" s="196" t="s">
        <v>142</v>
      </c>
      <c r="H178" s="197">
        <v>370.95</v>
      </c>
      <c r="I178" s="198"/>
      <c r="L178" s="193"/>
      <c r="M178" s="199"/>
      <c r="N178" s="200"/>
      <c r="O178" s="200"/>
      <c r="P178" s="200"/>
      <c r="Q178" s="200"/>
      <c r="R178" s="200"/>
      <c r="S178" s="200"/>
      <c r="T178" s="201"/>
      <c r="AT178" s="202" t="s">
        <v>139</v>
      </c>
      <c r="AU178" s="202" t="s">
        <v>79</v>
      </c>
      <c r="AV178" s="13" t="s">
        <v>135</v>
      </c>
      <c r="AW178" s="13" t="s">
        <v>36</v>
      </c>
      <c r="AX178" s="13" t="s">
        <v>22</v>
      </c>
      <c r="AY178" s="202" t="s">
        <v>129</v>
      </c>
    </row>
    <row r="179" spans="2:65" s="1" customFormat="1" ht="22.5" customHeight="1">
      <c r="B179" s="163"/>
      <c r="C179" s="164" t="s">
        <v>240</v>
      </c>
      <c r="D179" s="164" t="s">
        <v>131</v>
      </c>
      <c r="E179" s="165" t="s">
        <v>241</v>
      </c>
      <c r="F179" s="166" t="s">
        <v>242</v>
      </c>
      <c r="G179" s="167" t="s">
        <v>134</v>
      </c>
      <c r="H179" s="168">
        <v>48</v>
      </c>
      <c r="I179" s="169"/>
      <c r="J179" s="170">
        <f>ROUND(I179*H179,2)</f>
        <v>0</v>
      </c>
      <c r="K179" s="166" t="s">
        <v>3</v>
      </c>
      <c r="L179" s="34"/>
      <c r="M179" s="171" t="s">
        <v>3</v>
      </c>
      <c r="N179" s="172" t="s">
        <v>43</v>
      </c>
      <c r="O179" s="35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7" t="s">
        <v>135</v>
      </c>
      <c r="AT179" s="17" t="s">
        <v>131</v>
      </c>
      <c r="AU179" s="17" t="s">
        <v>79</v>
      </c>
      <c r="AY179" s="17" t="s">
        <v>129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22</v>
      </c>
      <c r="BK179" s="175">
        <f>ROUND(I179*H179,2)</f>
        <v>0</v>
      </c>
      <c r="BL179" s="17" t="s">
        <v>135</v>
      </c>
      <c r="BM179" s="17" t="s">
        <v>243</v>
      </c>
    </row>
    <row r="180" spans="2:51" s="12" customFormat="1" ht="13.5">
      <c r="B180" s="185"/>
      <c r="D180" s="177" t="s">
        <v>139</v>
      </c>
      <c r="E180" s="186" t="s">
        <v>3</v>
      </c>
      <c r="F180" s="187" t="s">
        <v>244</v>
      </c>
      <c r="H180" s="188">
        <v>11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6" t="s">
        <v>139</v>
      </c>
      <c r="AU180" s="186" t="s">
        <v>79</v>
      </c>
      <c r="AV180" s="12" t="s">
        <v>79</v>
      </c>
      <c r="AW180" s="12" t="s">
        <v>36</v>
      </c>
      <c r="AX180" s="12" t="s">
        <v>72</v>
      </c>
      <c r="AY180" s="186" t="s">
        <v>129</v>
      </c>
    </row>
    <row r="181" spans="2:51" s="12" customFormat="1" ht="13.5">
      <c r="B181" s="185"/>
      <c r="D181" s="177" t="s">
        <v>139</v>
      </c>
      <c r="E181" s="186" t="s">
        <v>3</v>
      </c>
      <c r="F181" s="187" t="s">
        <v>245</v>
      </c>
      <c r="H181" s="188">
        <v>5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139</v>
      </c>
      <c r="AU181" s="186" t="s">
        <v>79</v>
      </c>
      <c r="AV181" s="12" t="s">
        <v>79</v>
      </c>
      <c r="AW181" s="12" t="s">
        <v>36</v>
      </c>
      <c r="AX181" s="12" t="s">
        <v>72</v>
      </c>
      <c r="AY181" s="186" t="s">
        <v>129</v>
      </c>
    </row>
    <row r="182" spans="2:51" s="12" customFormat="1" ht="13.5">
      <c r="B182" s="185"/>
      <c r="D182" s="177" t="s">
        <v>139</v>
      </c>
      <c r="E182" s="186" t="s">
        <v>3</v>
      </c>
      <c r="F182" s="187" t="s">
        <v>246</v>
      </c>
      <c r="H182" s="188">
        <v>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139</v>
      </c>
      <c r="AU182" s="186" t="s">
        <v>79</v>
      </c>
      <c r="AV182" s="12" t="s">
        <v>79</v>
      </c>
      <c r="AW182" s="12" t="s">
        <v>36</v>
      </c>
      <c r="AX182" s="12" t="s">
        <v>72</v>
      </c>
      <c r="AY182" s="186" t="s">
        <v>129</v>
      </c>
    </row>
    <row r="183" spans="2:51" s="12" customFormat="1" ht="13.5">
      <c r="B183" s="185"/>
      <c r="D183" s="177" t="s">
        <v>139</v>
      </c>
      <c r="E183" s="186" t="s">
        <v>3</v>
      </c>
      <c r="F183" s="187" t="s">
        <v>247</v>
      </c>
      <c r="H183" s="188">
        <v>3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139</v>
      </c>
      <c r="AU183" s="186" t="s">
        <v>79</v>
      </c>
      <c r="AV183" s="12" t="s">
        <v>79</v>
      </c>
      <c r="AW183" s="12" t="s">
        <v>36</v>
      </c>
      <c r="AX183" s="12" t="s">
        <v>72</v>
      </c>
      <c r="AY183" s="186" t="s">
        <v>129</v>
      </c>
    </row>
    <row r="184" spans="2:51" s="12" customFormat="1" ht="13.5">
      <c r="B184" s="185"/>
      <c r="D184" s="177" t="s">
        <v>139</v>
      </c>
      <c r="E184" s="186" t="s">
        <v>3</v>
      </c>
      <c r="F184" s="187" t="s">
        <v>248</v>
      </c>
      <c r="H184" s="188">
        <v>2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139</v>
      </c>
      <c r="AU184" s="186" t="s">
        <v>79</v>
      </c>
      <c r="AV184" s="12" t="s">
        <v>79</v>
      </c>
      <c r="AW184" s="12" t="s">
        <v>36</v>
      </c>
      <c r="AX184" s="12" t="s">
        <v>72</v>
      </c>
      <c r="AY184" s="186" t="s">
        <v>129</v>
      </c>
    </row>
    <row r="185" spans="2:51" s="12" customFormat="1" ht="13.5">
      <c r="B185" s="185"/>
      <c r="D185" s="177" t="s">
        <v>139</v>
      </c>
      <c r="E185" s="186" t="s">
        <v>3</v>
      </c>
      <c r="F185" s="187" t="s">
        <v>249</v>
      </c>
      <c r="H185" s="188">
        <v>5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139</v>
      </c>
      <c r="AU185" s="186" t="s">
        <v>79</v>
      </c>
      <c r="AV185" s="12" t="s">
        <v>79</v>
      </c>
      <c r="AW185" s="12" t="s">
        <v>36</v>
      </c>
      <c r="AX185" s="12" t="s">
        <v>72</v>
      </c>
      <c r="AY185" s="186" t="s">
        <v>129</v>
      </c>
    </row>
    <row r="186" spans="2:51" s="12" customFormat="1" ht="13.5">
      <c r="B186" s="185"/>
      <c r="D186" s="177" t="s">
        <v>139</v>
      </c>
      <c r="E186" s="186" t="s">
        <v>3</v>
      </c>
      <c r="F186" s="187" t="s">
        <v>250</v>
      </c>
      <c r="H186" s="188">
        <v>21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6" t="s">
        <v>139</v>
      </c>
      <c r="AU186" s="186" t="s">
        <v>79</v>
      </c>
      <c r="AV186" s="12" t="s">
        <v>79</v>
      </c>
      <c r="AW186" s="12" t="s">
        <v>36</v>
      </c>
      <c r="AX186" s="12" t="s">
        <v>72</v>
      </c>
      <c r="AY186" s="186" t="s">
        <v>129</v>
      </c>
    </row>
    <row r="187" spans="2:51" s="13" customFormat="1" ht="13.5">
      <c r="B187" s="193"/>
      <c r="D187" s="194" t="s">
        <v>139</v>
      </c>
      <c r="E187" s="195" t="s">
        <v>3</v>
      </c>
      <c r="F187" s="196" t="s">
        <v>142</v>
      </c>
      <c r="H187" s="197">
        <v>48</v>
      </c>
      <c r="I187" s="198"/>
      <c r="L187" s="193"/>
      <c r="M187" s="199"/>
      <c r="N187" s="200"/>
      <c r="O187" s="200"/>
      <c r="P187" s="200"/>
      <c r="Q187" s="200"/>
      <c r="R187" s="200"/>
      <c r="S187" s="200"/>
      <c r="T187" s="201"/>
      <c r="AT187" s="202" t="s">
        <v>139</v>
      </c>
      <c r="AU187" s="202" t="s">
        <v>79</v>
      </c>
      <c r="AV187" s="13" t="s">
        <v>135</v>
      </c>
      <c r="AW187" s="13" t="s">
        <v>36</v>
      </c>
      <c r="AX187" s="13" t="s">
        <v>22</v>
      </c>
      <c r="AY187" s="202" t="s">
        <v>129</v>
      </c>
    </row>
    <row r="188" spans="2:65" s="1" customFormat="1" ht="22.5" customHeight="1">
      <c r="B188" s="163"/>
      <c r="C188" s="203" t="s">
        <v>192</v>
      </c>
      <c r="D188" s="203" t="s">
        <v>224</v>
      </c>
      <c r="E188" s="204" t="s">
        <v>251</v>
      </c>
      <c r="F188" s="205" t="s">
        <v>252</v>
      </c>
      <c r="G188" s="206" t="s">
        <v>134</v>
      </c>
      <c r="H188" s="207">
        <v>6</v>
      </c>
      <c r="I188" s="208"/>
      <c r="J188" s="209">
        <f aca="true" t="shared" si="0" ref="J188:J198">ROUND(I188*H188,2)</f>
        <v>0</v>
      </c>
      <c r="K188" s="205" t="s">
        <v>3</v>
      </c>
      <c r="L188" s="210"/>
      <c r="M188" s="211" t="s">
        <v>3</v>
      </c>
      <c r="N188" s="212" t="s">
        <v>43</v>
      </c>
      <c r="O188" s="35"/>
      <c r="P188" s="173">
        <f aca="true" t="shared" si="1" ref="P188:P198">O188*H188</f>
        <v>0</v>
      </c>
      <c r="Q188" s="173">
        <v>0</v>
      </c>
      <c r="R188" s="173">
        <f aca="true" t="shared" si="2" ref="R188:R198">Q188*H188</f>
        <v>0</v>
      </c>
      <c r="S188" s="173">
        <v>0</v>
      </c>
      <c r="T188" s="174">
        <f aca="true" t="shared" si="3" ref="T188:T198">S188*H188</f>
        <v>0</v>
      </c>
      <c r="AR188" s="17" t="s">
        <v>156</v>
      </c>
      <c r="AT188" s="17" t="s">
        <v>224</v>
      </c>
      <c r="AU188" s="17" t="s">
        <v>79</v>
      </c>
      <c r="AY188" s="17" t="s">
        <v>129</v>
      </c>
      <c r="BE188" s="175">
        <f aca="true" t="shared" si="4" ref="BE188:BE198">IF(N188="základní",J188,0)</f>
        <v>0</v>
      </c>
      <c r="BF188" s="175">
        <f aca="true" t="shared" si="5" ref="BF188:BF198">IF(N188="snížená",J188,0)</f>
        <v>0</v>
      </c>
      <c r="BG188" s="175">
        <f aca="true" t="shared" si="6" ref="BG188:BG198">IF(N188="zákl. přenesená",J188,0)</f>
        <v>0</v>
      </c>
      <c r="BH188" s="175">
        <f aca="true" t="shared" si="7" ref="BH188:BH198">IF(N188="sníž. přenesená",J188,0)</f>
        <v>0</v>
      </c>
      <c r="BI188" s="175">
        <f aca="true" t="shared" si="8" ref="BI188:BI198">IF(N188="nulová",J188,0)</f>
        <v>0</v>
      </c>
      <c r="BJ188" s="17" t="s">
        <v>22</v>
      </c>
      <c r="BK188" s="175">
        <f aca="true" t="shared" si="9" ref="BK188:BK198">ROUND(I188*H188,2)</f>
        <v>0</v>
      </c>
      <c r="BL188" s="17" t="s">
        <v>135</v>
      </c>
      <c r="BM188" s="17" t="s">
        <v>253</v>
      </c>
    </row>
    <row r="189" spans="2:65" s="1" customFormat="1" ht="22.5" customHeight="1">
      <c r="B189" s="163"/>
      <c r="C189" s="203" t="s">
        <v>254</v>
      </c>
      <c r="D189" s="203" t="s">
        <v>224</v>
      </c>
      <c r="E189" s="204" t="s">
        <v>255</v>
      </c>
      <c r="F189" s="205" t="s">
        <v>256</v>
      </c>
      <c r="G189" s="206" t="s">
        <v>134</v>
      </c>
      <c r="H189" s="207">
        <v>1</v>
      </c>
      <c r="I189" s="208"/>
      <c r="J189" s="209">
        <f t="shared" si="0"/>
        <v>0</v>
      </c>
      <c r="K189" s="205" t="s">
        <v>3</v>
      </c>
      <c r="L189" s="210"/>
      <c r="M189" s="211" t="s">
        <v>3</v>
      </c>
      <c r="N189" s="212" t="s">
        <v>43</v>
      </c>
      <c r="O189" s="35"/>
      <c r="P189" s="173">
        <f t="shared" si="1"/>
        <v>0</v>
      </c>
      <c r="Q189" s="173">
        <v>0</v>
      </c>
      <c r="R189" s="173">
        <f t="shared" si="2"/>
        <v>0</v>
      </c>
      <c r="S189" s="173">
        <v>0</v>
      </c>
      <c r="T189" s="174">
        <f t="shared" si="3"/>
        <v>0</v>
      </c>
      <c r="AR189" s="17" t="s">
        <v>156</v>
      </c>
      <c r="AT189" s="17" t="s">
        <v>224</v>
      </c>
      <c r="AU189" s="17" t="s">
        <v>79</v>
      </c>
      <c r="AY189" s="17" t="s">
        <v>129</v>
      </c>
      <c r="BE189" s="175">
        <f t="shared" si="4"/>
        <v>0</v>
      </c>
      <c r="BF189" s="175">
        <f t="shared" si="5"/>
        <v>0</v>
      </c>
      <c r="BG189" s="175">
        <f t="shared" si="6"/>
        <v>0</v>
      </c>
      <c r="BH189" s="175">
        <f t="shared" si="7"/>
        <v>0</v>
      </c>
      <c r="BI189" s="175">
        <f t="shared" si="8"/>
        <v>0</v>
      </c>
      <c r="BJ189" s="17" t="s">
        <v>22</v>
      </c>
      <c r="BK189" s="175">
        <f t="shared" si="9"/>
        <v>0</v>
      </c>
      <c r="BL189" s="17" t="s">
        <v>135</v>
      </c>
      <c r="BM189" s="17" t="s">
        <v>257</v>
      </c>
    </row>
    <row r="190" spans="2:65" s="1" customFormat="1" ht="22.5" customHeight="1">
      <c r="B190" s="163"/>
      <c r="C190" s="203" t="s">
        <v>199</v>
      </c>
      <c r="D190" s="203" t="s">
        <v>224</v>
      </c>
      <c r="E190" s="204" t="s">
        <v>258</v>
      </c>
      <c r="F190" s="205" t="s">
        <v>259</v>
      </c>
      <c r="G190" s="206" t="s">
        <v>134</v>
      </c>
      <c r="H190" s="207">
        <v>2</v>
      </c>
      <c r="I190" s="208"/>
      <c r="J190" s="209">
        <f t="shared" si="0"/>
        <v>0</v>
      </c>
      <c r="K190" s="205" t="s">
        <v>3</v>
      </c>
      <c r="L190" s="210"/>
      <c r="M190" s="211" t="s">
        <v>3</v>
      </c>
      <c r="N190" s="212" t="s">
        <v>43</v>
      </c>
      <c r="O190" s="35"/>
      <c r="P190" s="173">
        <f t="shared" si="1"/>
        <v>0</v>
      </c>
      <c r="Q190" s="173">
        <v>0</v>
      </c>
      <c r="R190" s="173">
        <f t="shared" si="2"/>
        <v>0</v>
      </c>
      <c r="S190" s="173">
        <v>0</v>
      </c>
      <c r="T190" s="174">
        <f t="shared" si="3"/>
        <v>0</v>
      </c>
      <c r="AR190" s="17" t="s">
        <v>156</v>
      </c>
      <c r="AT190" s="17" t="s">
        <v>224</v>
      </c>
      <c r="AU190" s="17" t="s">
        <v>79</v>
      </c>
      <c r="AY190" s="17" t="s">
        <v>129</v>
      </c>
      <c r="BE190" s="175">
        <f t="shared" si="4"/>
        <v>0</v>
      </c>
      <c r="BF190" s="175">
        <f t="shared" si="5"/>
        <v>0</v>
      </c>
      <c r="BG190" s="175">
        <f t="shared" si="6"/>
        <v>0</v>
      </c>
      <c r="BH190" s="175">
        <f t="shared" si="7"/>
        <v>0</v>
      </c>
      <c r="BI190" s="175">
        <f t="shared" si="8"/>
        <v>0</v>
      </c>
      <c r="BJ190" s="17" t="s">
        <v>22</v>
      </c>
      <c r="BK190" s="175">
        <f t="shared" si="9"/>
        <v>0</v>
      </c>
      <c r="BL190" s="17" t="s">
        <v>135</v>
      </c>
      <c r="BM190" s="17" t="s">
        <v>260</v>
      </c>
    </row>
    <row r="191" spans="2:65" s="1" customFormat="1" ht="22.5" customHeight="1">
      <c r="B191" s="163"/>
      <c r="C191" s="203" t="s">
        <v>261</v>
      </c>
      <c r="D191" s="203" t="s">
        <v>224</v>
      </c>
      <c r="E191" s="204" t="s">
        <v>262</v>
      </c>
      <c r="F191" s="205" t="s">
        <v>263</v>
      </c>
      <c r="G191" s="206" t="s">
        <v>134</v>
      </c>
      <c r="H191" s="207">
        <v>5</v>
      </c>
      <c r="I191" s="208"/>
      <c r="J191" s="209">
        <f t="shared" si="0"/>
        <v>0</v>
      </c>
      <c r="K191" s="205" t="s">
        <v>3</v>
      </c>
      <c r="L191" s="210"/>
      <c r="M191" s="211" t="s">
        <v>3</v>
      </c>
      <c r="N191" s="212" t="s">
        <v>43</v>
      </c>
      <c r="O191" s="35"/>
      <c r="P191" s="173">
        <f t="shared" si="1"/>
        <v>0</v>
      </c>
      <c r="Q191" s="173">
        <v>0</v>
      </c>
      <c r="R191" s="173">
        <f t="shared" si="2"/>
        <v>0</v>
      </c>
      <c r="S191" s="173">
        <v>0</v>
      </c>
      <c r="T191" s="174">
        <f t="shared" si="3"/>
        <v>0</v>
      </c>
      <c r="AR191" s="17" t="s">
        <v>156</v>
      </c>
      <c r="AT191" s="17" t="s">
        <v>224</v>
      </c>
      <c r="AU191" s="17" t="s">
        <v>79</v>
      </c>
      <c r="AY191" s="17" t="s">
        <v>129</v>
      </c>
      <c r="BE191" s="175">
        <f t="shared" si="4"/>
        <v>0</v>
      </c>
      <c r="BF191" s="175">
        <f t="shared" si="5"/>
        <v>0</v>
      </c>
      <c r="BG191" s="175">
        <f t="shared" si="6"/>
        <v>0</v>
      </c>
      <c r="BH191" s="175">
        <f t="shared" si="7"/>
        <v>0</v>
      </c>
      <c r="BI191" s="175">
        <f t="shared" si="8"/>
        <v>0</v>
      </c>
      <c r="BJ191" s="17" t="s">
        <v>22</v>
      </c>
      <c r="BK191" s="175">
        <f t="shared" si="9"/>
        <v>0</v>
      </c>
      <c r="BL191" s="17" t="s">
        <v>135</v>
      </c>
      <c r="BM191" s="17" t="s">
        <v>264</v>
      </c>
    </row>
    <row r="192" spans="2:65" s="1" customFormat="1" ht="22.5" customHeight="1">
      <c r="B192" s="163"/>
      <c r="C192" s="203" t="s">
        <v>203</v>
      </c>
      <c r="D192" s="203" t="s">
        <v>224</v>
      </c>
      <c r="E192" s="204" t="s">
        <v>265</v>
      </c>
      <c r="F192" s="205" t="s">
        <v>266</v>
      </c>
      <c r="G192" s="206" t="s">
        <v>134</v>
      </c>
      <c r="H192" s="207">
        <v>3</v>
      </c>
      <c r="I192" s="208"/>
      <c r="J192" s="209">
        <f t="shared" si="0"/>
        <v>0</v>
      </c>
      <c r="K192" s="205" t="s">
        <v>3</v>
      </c>
      <c r="L192" s="210"/>
      <c r="M192" s="211" t="s">
        <v>3</v>
      </c>
      <c r="N192" s="212" t="s">
        <v>43</v>
      </c>
      <c r="O192" s="35"/>
      <c r="P192" s="173">
        <f t="shared" si="1"/>
        <v>0</v>
      </c>
      <c r="Q192" s="173">
        <v>0</v>
      </c>
      <c r="R192" s="173">
        <f t="shared" si="2"/>
        <v>0</v>
      </c>
      <c r="S192" s="173">
        <v>0</v>
      </c>
      <c r="T192" s="174">
        <f t="shared" si="3"/>
        <v>0</v>
      </c>
      <c r="AR192" s="17" t="s">
        <v>156</v>
      </c>
      <c r="AT192" s="17" t="s">
        <v>224</v>
      </c>
      <c r="AU192" s="17" t="s">
        <v>79</v>
      </c>
      <c r="AY192" s="17" t="s">
        <v>129</v>
      </c>
      <c r="BE192" s="175">
        <f t="shared" si="4"/>
        <v>0</v>
      </c>
      <c r="BF192" s="175">
        <f t="shared" si="5"/>
        <v>0</v>
      </c>
      <c r="BG192" s="175">
        <f t="shared" si="6"/>
        <v>0</v>
      </c>
      <c r="BH192" s="175">
        <f t="shared" si="7"/>
        <v>0</v>
      </c>
      <c r="BI192" s="175">
        <f t="shared" si="8"/>
        <v>0</v>
      </c>
      <c r="BJ192" s="17" t="s">
        <v>22</v>
      </c>
      <c r="BK192" s="175">
        <f t="shared" si="9"/>
        <v>0</v>
      </c>
      <c r="BL192" s="17" t="s">
        <v>135</v>
      </c>
      <c r="BM192" s="17" t="s">
        <v>267</v>
      </c>
    </row>
    <row r="193" spans="2:65" s="1" customFormat="1" ht="22.5" customHeight="1">
      <c r="B193" s="163"/>
      <c r="C193" s="203" t="s">
        <v>268</v>
      </c>
      <c r="D193" s="203" t="s">
        <v>224</v>
      </c>
      <c r="E193" s="204" t="s">
        <v>269</v>
      </c>
      <c r="F193" s="205" t="s">
        <v>270</v>
      </c>
      <c r="G193" s="206" t="s">
        <v>134</v>
      </c>
      <c r="H193" s="207">
        <v>2</v>
      </c>
      <c r="I193" s="208"/>
      <c r="J193" s="209">
        <f t="shared" si="0"/>
        <v>0</v>
      </c>
      <c r="K193" s="205" t="s">
        <v>3</v>
      </c>
      <c r="L193" s="210"/>
      <c r="M193" s="211" t="s">
        <v>3</v>
      </c>
      <c r="N193" s="212" t="s">
        <v>43</v>
      </c>
      <c r="O193" s="35"/>
      <c r="P193" s="173">
        <f t="shared" si="1"/>
        <v>0</v>
      </c>
      <c r="Q193" s="173">
        <v>0</v>
      </c>
      <c r="R193" s="173">
        <f t="shared" si="2"/>
        <v>0</v>
      </c>
      <c r="S193" s="173">
        <v>0</v>
      </c>
      <c r="T193" s="174">
        <f t="shared" si="3"/>
        <v>0</v>
      </c>
      <c r="AR193" s="17" t="s">
        <v>156</v>
      </c>
      <c r="AT193" s="17" t="s">
        <v>224</v>
      </c>
      <c r="AU193" s="17" t="s">
        <v>79</v>
      </c>
      <c r="AY193" s="17" t="s">
        <v>129</v>
      </c>
      <c r="BE193" s="175">
        <f t="shared" si="4"/>
        <v>0</v>
      </c>
      <c r="BF193" s="175">
        <f t="shared" si="5"/>
        <v>0</v>
      </c>
      <c r="BG193" s="175">
        <f t="shared" si="6"/>
        <v>0</v>
      </c>
      <c r="BH193" s="175">
        <f t="shared" si="7"/>
        <v>0</v>
      </c>
      <c r="BI193" s="175">
        <f t="shared" si="8"/>
        <v>0</v>
      </c>
      <c r="BJ193" s="17" t="s">
        <v>22</v>
      </c>
      <c r="BK193" s="175">
        <f t="shared" si="9"/>
        <v>0</v>
      </c>
      <c r="BL193" s="17" t="s">
        <v>135</v>
      </c>
      <c r="BM193" s="17" t="s">
        <v>271</v>
      </c>
    </row>
    <row r="194" spans="2:65" s="1" customFormat="1" ht="22.5" customHeight="1">
      <c r="B194" s="163"/>
      <c r="C194" s="203" t="s">
        <v>206</v>
      </c>
      <c r="D194" s="203" t="s">
        <v>224</v>
      </c>
      <c r="E194" s="204" t="s">
        <v>272</v>
      </c>
      <c r="F194" s="205" t="s">
        <v>273</v>
      </c>
      <c r="G194" s="206" t="s">
        <v>134</v>
      </c>
      <c r="H194" s="207">
        <v>2</v>
      </c>
      <c r="I194" s="208"/>
      <c r="J194" s="209">
        <f t="shared" si="0"/>
        <v>0</v>
      </c>
      <c r="K194" s="205" t="s">
        <v>3</v>
      </c>
      <c r="L194" s="210"/>
      <c r="M194" s="211" t="s">
        <v>3</v>
      </c>
      <c r="N194" s="212" t="s">
        <v>43</v>
      </c>
      <c r="O194" s="35"/>
      <c r="P194" s="173">
        <f t="shared" si="1"/>
        <v>0</v>
      </c>
      <c r="Q194" s="173">
        <v>0</v>
      </c>
      <c r="R194" s="173">
        <f t="shared" si="2"/>
        <v>0</v>
      </c>
      <c r="S194" s="173">
        <v>0</v>
      </c>
      <c r="T194" s="174">
        <f t="shared" si="3"/>
        <v>0</v>
      </c>
      <c r="AR194" s="17" t="s">
        <v>156</v>
      </c>
      <c r="AT194" s="17" t="s">
        <v>224</v>
      </c>
      <c r="AU194" s="17" t="s">
        <v>79</v>
      </c>
      <c r="AY194" s="17" t="s">
        <v>129</v>
      </c>
      <c r="BE194" s="175">
        <f t="shared" si="4"/>
        <v>0</v>
      </c>
      <c r="BF194" s="175">
        <f t="shared" si="5"/>
        <v>0</v>
      </c>
      <c r="BG194" s="175">
        <f t="shared" si="6"/>
        <v>0</v>
      </c>
      <c r="BH194" s="175">
        <f t="shared" si="7"/>
        <v>0</v>
      </c>
      <c r="BI194" s="175">
        <f t="shared" si="8"/>
        <v>0</v>
      </c>
      <c r="BJ194" s="17" t="s">
        <v>22</v>
      </c>
      <c r="BK194" s="175">
        <f t="shared" si="9"/>
        <v>0</v>
      </c>
      <c r="BL194" s="17" t="s">
        <v>135</v>
      </c>
      <c r="BM194" s="17" t="s">
        <v>274</v>
      </c>
    </row>
    <row r="195" spans="2:65" s="1" customFormat="1" ht="22.5" customHeight="1">
      <c r="B195" s="163"/>
      <c r="C195" s="203" t="s">
        <v>275</v>
      </c>
      <c r="D195" s="203" t="s">
        <v>224</v>
      </c>
      <c r="E195" s="204" t="s">
        <v>276</v>
      </c>
      <c r="F195" s="205" t="s">
        <v>277</v>
      </c>
      <c r="G195" s="206" t="s">
        <v>134</v>
      </c>
      <c r="H195" s="207">
        <v>3</v>
      </c>
      <c r="I195" s="208"/>
      <c r="J195" s="209">
        <f t="shared" si="0"/>
        <v>0</v>
      </c>
      <c r="K195" s="205" t="s">
        <v>3</v>
      </c>
      <c r="L195" s="210"/>
      <c r="M195" s="211" t="s">
        <v>3</v>
      </c>
      <c r="N195" s="212" t="s">
        <v>43</v>
      </c>
      <c r="O195" s="35"/>
      <c r="P195" s="173">
        <f t="shared" si="1"/>
        <v>0</v>
      </c>
      <c r="Q195" s="173">
        <v>0</v>
      </c>
      <c r="R195" s="173">
        <f t="shared" si="2"/>
        <v>0</v>
      </c>
      <c r="S195" s="173">
        <v>0</v>
      </c>
      <c r="T195" s="174">
        <f t="shared" si="3"/>
        <v>0</v>
      </c>
      <c r="AR195" s="17" t="s">
        <v>156</v>
      </c>
      <c r="AT195" s="17" t="s">
        <v>224</v>
      </c>
      <c r="AU195" s="17" t="s">
        <v>79</v>
      </c>
      <c r="AY195" s="17" t="s">
        <v>129</v>
      </c>
      <c r="BE195" s="175">
        <f t="shared" si="4"/>
        <v>0</v>
      </c>
      <c r="BF195" s="175">
        <f t="shared" si="5"/>
        <v>0</v>
      </c>
      <c r="BG195" s="175">
        <f t="shared" si="6"/>
        <v>0</v>
      </c>
      <c r="BH195" s="175">
        <f t="shared" si="7"/>
        <v>0</v>
      </c>
      <c r="BI195" s="175">
        <f t="shared" si="8"/>
        <v>0</v>
      </c>
      <c r="BJ195" s="17" t="s">
        <v>22</v>
      </c>
      <c r="BK195" s="175">
        <f t="shared" si="9"/>
        <v>0</v>
      </c>
      <c r="BL195" s="17" t="s">
        <v>135</v>
      </c>
      <c r="BM195" s="17" t="s">
        <v>278</v>
      </c>
    </row>
    <row r="196" spans="2:65" s="1" customFormat="1" ht="22.5" customHeight="1">
      <c r="B196" s="163"/>
      <c r="C196" s="203" t="s">
        <v>210</v>
      </c>
      <c r="D196" s="203" t="s">
        <v>224</v>
      </c>
      <c r="E196" s="204" t="s">
        <v>279</v>
      </c>
      <c r="F196" s="205" t="s">
        <v>280</v>
      </c>
      <c r="G196" s="206" t="s">
        <v>134</v>
      </c>
      <c r="H196" s="207">
        <v>2</v>
      </c>
      <c r="I196" s="208"/>
      <c r="J196" s="209">
        <f t="shared" si="0"/>
        <v>0</v>
      </c>
      <c r="K196" s="205" t="s">
        <v>3</v>
      </c>
      <c r="L196" s="210"/>
      <c r="M196" s="211" t="s">
        <v>3</v>
      </c>
      <c r="N196" s="212" t="s">
        <v>43</v>
      </c>
      <c r="O196" s="35"/>
      <c r="P196" s="173">
        <f t="shared" si="1"/>
        <v>0</v>
      </c>
      <c r="Q196" s="173">
        <v>0</v>
      </c>
      <c r="R196" s="173">
        <f t="shared" si="2"/>
        <v>0</v>
      </c>
      <c r="S196" s="173">
        <v>0</v>
      </c>
      <c r="T196" s="174">
        <f t="shared" si="3"/>
        <v>0</v>
      </c>
      <c r="AR196" s="17" t="s">
        <v>156</v>
      </c>
      <c r="AT196" s="17" t="s">
        <v>224</v>
      </c>
      <c r="AU196" s="17" t="s">
        <v>79</v>
      </c>
      <c r="AY196" s="17" t="s">
        <v>129</v>
      </c>
      <c r="BE196" s="175">
        <f t="shared" si="4"/>
        <v>0</v>
      </c>
      <c r="BF196" s="175">
        <f t="shared" si="5"/>
        <v>0</v>
      </c>
      <c r="BG196" s="175">
        <f t="shared" si="6"/>
        <v>0</v>
      </c>
      <c r="BH196" s="175">
        <f t="shared" si="7"/>
        <v>0</v>
      </c>
      <c r="BI196" s="175">
        <f t="shared" si="8"/>
        <v>0</v>
      </c>
      <c r="BJ196" s="17" t="s">
        <v>22</v>
      </c>
      <c r="BK196" s="175">
        <f t="shared" si="9"/>
        <v>0</v>
      </c>
      <c r="BL196" s="17" t="s">
        <v>135</v>
      </c>
      <c r="BM196" s="17" t="s">
        <v>281</v>
      </c>
    </row>
    <row r="197" spans="2:65" s="1" customFormat="1" ht="22.5" customHeight="1">
      <c r="B197" s="163"/>
      <c r="C197" s="203" t="s">
        <v>282</v>
      </c>
      <c r="D197" s="203" t="s">
        <v>224</v>
      </c>
      <c r="E197" s="204" t="s">
        <v>283</v>
      </c>
      <c r="F197" s="205" t="s">
        <v>284</v>
      </c>
      <c r="G197" s="206" t="s">
        <v>134</v>
      </c>
      <c r="H197" s="207">
        <v>1</v>
      </c>
      <c r="I197" s="208"/>
      <c r="J197" s="209">
        <f t="shared" si="0"/>
        <v>0</v>
      </c>
      <c r="K197" s="205" t="s">
        <v>3</v>
      </c>
      <c r="L197" s="210"/>
      <c r="M197" s="211" t="s">
        <v>3</v>
      </c>
      <c r="N197" s="212" t="s">
        <v>43</v>
      </c>
      <c r="O197" s="35"/>
      <c r="P197" s="173">
        <f t="shared" si="1"/>
        <v>0</v>
      </c>
      <c r="Q197" s="173">
        <v>0</v>
      </c>
      <c r="R197" s="173">
        <f t="shared" si="2"/>
        <v>0</v>
      </c>
      <c r="S197" s="173">
        <v>0</v>
      </c>
      <c r="T197" s="174">
        <f t="shared" si="3"/>
        <v>0</v>
      </c>
      <c r="AR197" s="17" t="s">
        <v>156</v>
      </c>
      <c r="AT197" s="17" t="s">
        <v>224</v>
      </c>
      <c r="AU197" s="17" t="s">
        <v>79</v>
      </c>
      <c r="AY197" s="17" t="s">
        <v>129</v>
      </c>
      <c r="BE197" s="175">
        <f t="shared" si="4"/>
        <v>0</v>
      </c>
      <c r="BF197" s="175">
        <f t="shared" si="5"/>
        <v>0</v>
      </c>
      <c r="BG197" s="175">
        <f t="shared" si="6"/>
        <v>0</v>
      </c>
      <c r="BH197" s="175">
        <f t="shared" si="7"/>
        <v>0</v>
      </c>
      <c r="BI197" s="175">
        <f t="shared" si="8"/>
        <v>0</v>
      </c>
      <c r="BJ197" s="17" t="s">
        <v>22</v>
      </c>
      <c r="BK197" s="175">
        <f t="shared" si="9"/>
        <v>0</v>
      </c>
      <c r="BL197" s="17" t="s">
        <v>135</v>
      </c>
      <c r="BM197" s="17" t="s">
        <v>285</v>
      </c>
    </row>
    <row r="198" spans="2:65" s="1" customFormat="1" ht="22.5" customHeight="1">
      <c r="B198" s="163"/>
      <c r="C198" s="203" t="s">
        <v>214</v>
      </c>
      <c r="D198" s="203" t="s">
        <v>224</v>
      </c>
      <c r="E198" s="204" t="s">
        <v>286</v>
      </c>
      <c r="F198" s="205" t="s">
        <v>287</v>
      </c>
      <c r="G198" s="206" t="s">
        <v>188</v>
      </c>
      <c r="H198" s="207">
        <v>24</v>
      </c>
      <c r="I198" s="208"/>
      <c r="J198" s="209">
        <f t="shared" si="0"/>
        <v>0</v>
      </c>
      <c r="K198" s="205" t="s">
        <v>3</v>
      </c>
      <c r="L198" s="210"/>
      <c r="M198" s="211" t="s">
        <v>3</v>
      </c>
      <c r="N198" s="212" t="s">
        <v>43</v>
      </c>
      <c r="O198" s="35"/>
      <c r="P198" s="173">
        <f t="shared" si="1"/>
        <v>0</v>
      </c>
      <c r="Q198" s="173">
        <v>0</v>
      </c>
      <c r="R198" s="173">
        <f t="shared" si="2"/>
        <v>0</v>
      </c>
      <c r="S198" s="173">
        <v>0</v>
      </c>
      <c r="T198" s="174">
        <f t="shared" si="3"/>
        <v>0</v>
      </c>
      <c r="AR198" s="17" t="s">
        <v>156</v>
      </c>
      <c r="AT198" s="17" t="s">
        <v>224</v>
      </c>
      <c r="AU198" s="17" t="s">
        <v>79</v>
      </c>
      <c r="AY198" s="17" t="s">
        <v>129</v>
      </c>
      <c r="BE198" s="175">
        <f t="shared" si="4"/>
        <v>0</v>
      </c>
      <c r="BF198" s="175">
        <f t="shared" si="5"/>
        <v>0</v>
      </c>
      <c r="BG198" s="175">
        <f t="shared" si="6"/>
        <v>0</v>
      </c>
      <c r="BH198" s="175">
        <f t="shared" si="7"/>
        <v>0</v>
      </c>
      <c r="BI198" s="175">
        <f t="shared" si="8"/>
        <v>0</v>
      </c>
      <c r="BJ198" s="17" t="s">
        <v>22</v>
      </c>
      <c r="BK198" s="175">
        <f t="shared" si="9"/>
        <v>0</v>
      </c>
      <c r="BL198" s="17" t="s">
        <v>135</v>
      </c>
      <c r="BM198" s="17" t="s">
        <v>288</v>
      </c>
    </row>
    <row r="199" spans="2:63" s="10" customFormat="1" ht="29.85" customHeight="1">
      <c r="B199" s="149"/>
      <c r="D199" s="160" t="s">
        <v>71</v>
      </c>
      <c r="E199" s="161" t="s">
        <v>79</v>
      </c>
      <c r="F199" s="161" t="s">
        <v>289</v>
      </c>
      <c r="I199" s="152"/>
      <c r="J199" s="162">
        <f>BK199</f>
        <v>0</v>
      </c>
      <c r="L199" s="149"/>
      <c r="M199" s="154"/>
      <c r="N199" s="155"/>
      <c r="O199" s="155"/>
      <c r="P199" s="156">
        <f>SUM(P200:P229)</f>
        <v>0</v>
      </c>
      <c r="Q199" s="155"/>
      <c r="R199" s="156">
        <f>SUM(R200:R229)</f>
        <v>0</v>
      </c>
      <c r="S199" s="155"/>
      <c r="T199" s="157">
        <f>SUM(T200:T229)</f>
        <v>0</v>
      </c>
      <c r="AR199" s="150" t="s">
        <v>22</v>
      </c>
      <c r="AT199" s="158" t="s">
        <v>71</v>
      </c>
      <c r="AU199" s="158" t="s">
        <v>22</v>
      </c>
      <c r="AY199" s="150" t="s">
        <v>129</v>
      </c>
      <c r="BK199" s="159">
        <f>SUM(BK200:BK229)</f>
        <v>0</v>
      </c>
    </row>
    <row r="200" spans="2:65" s="1" customFormat="1" ht="22.5" customHeight="1">
      <c r="B200" s="163"/>
      <c r="C200" s="164" t="s">
        <v>290</v>
      </c>
      <c r="D200" s="164" t="s">
        <v>131</v>
      </c>
      <c r="E200" s="165" t="s">
        <v>291</v>
      </c>
      <c r="F200" s="166" t="s">
        <v>292</v>
      </c>
      <c r="G200" s="167" t="s">
        <v>188</v>
      </c>
      <c r="H200" s="168">
        <v>604.76</v>
      </c>
      <c r="I200" s="169"/>
      <c r="J200" s="170">
        <f>ROUND(I200*H200,2)</f>
        <v>0</v>
      </c>
      <c r="K200" s="166" t="s">
        <v>3</v>
      </c>
      <c r="L200" s="34"/>
      <c r="M200" s="171" t="s">
        <v>3</v>
      </c>
      <c r="N200" s="172" t="s">
        <v>43</v>
      </c>
      <c r="O200" s="35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AR200" s="17" t="s">
        <v>135</v>
      </c>
      <c r="AT200" s="17" t="s">
        <v>131</v>
      </c>
      <c r="AU200" s="17" t="s">
        <v>79</v>
      </c>
      <c r="AY200" s="17" t="s">
        <v>129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7" t="s">
        <v>22</v>
      </c>
      <c r="BK200" s="175">
        <f>ROUND(I200*H200,2)</f>
        <v>0</v>
      </c>
      <c r="BL200" s="17" t="s">
        <v>135</v>
      </c>
      <c r="BM200" s="17" t="s">
        <v>293</v>
      </c>
    </row>
    <row r="201" spans="2:51" s="12" customFormat="1" ht="13.5">
      <c r="B201" s="185"/>
      <c r="D201" s="177" t="s">
        <v>139</v>
      </c>
      <c r="E201" s="186" t="s">
        <v>3</v>
      </c>
      <c r="F201" s="187" t="s">
        <v>294</v>
      </c>
      <c r="H201" s="188">
        <v>73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6" t="s">
        <v>139</v>
      </c>
      <c r="AU201" s="186" t="s">
        <v>79</v>
      </c>
      <c r="AV201" s="12" t="s">
        <v>79</v>
      </c>
      <c r="AW201" s="12" t="s">
        <v>36</v>
      </c>
      <c r="AX201" s="12" t="s">
        <v>72</v>
      </c>
      <c r="AY201" s="186" t="s">
        <v>129</v>
      </c>
    </row>
    <row r="202" spans="2:51" s="12" customFormat="1" ht="13.5">
      <c r="B202" s="185"/>
      <c r="D202" s="177" t="s">
        <v>139</v>
      </c>
      <c r="E202" s="186" t="s">
        <v>3</v>
      </c>
      <c r="F202" s="187" t="s">
        <v>295</v>
      </c>
      <c r="H202" s="188">
        <v>6.76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139</v>
      </c>
      <c r="AU202" s="186" t="s">
        <v>79</v>
      </c>
      <c r="AV202" s="12" t="s">
        <v>79</v>
      </c>
      <c r="AW202" s="12" t="s">
        <v>36</v>
      </c>
      <c r="AX202" s="12" t="s">
        <v>72</v>
      </c>
      <c r="AY202" s="186" t="s">
        <v>129</v>
      </c>
    </row>
    <row r="203" spans="2:51" s="12" customFormat="1" ht="13.5">
      <c r="B203" s="185"/>
      <c r="D203" s="177" t="s">
        <v>139</v>
      </c>
      <c r="E203" s="186" t="s">
        <v>3</v>
      </c>
      <c r="F203" s="187" t="s">
        <v>296</v>
      </c>
      <c r="H203" s="188">
        <v>525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6" t="s">
        <v>139</v>
      </c>
      <c r="AU203" s="186" t="s">
        <v>79</v>
      </c>
      <c r="AV203" s="12" t="s">
        <v>79</v>
      </c>
      <c r="AW203" s="12" t="s">
        <v>36</v>
      </c>
      <c r="AX203" s="12" t="s">
        <v>72</v>
      </c>
      <c r="AY203" s="186" t="s">
        <v>129</v>
      </c>
    </row>
    <row r="204" spans="2:51" s="13" customFormat="1" ht="13.5">
      <c r="B204" s="193"/>
      <c r="D204" s="194" t="s">
        <v>139</v>
      </c>
      <c r="E204" s="195" t="s">
        <v>3</v>
      </c>
      <c r="F204" s="196" t="s">
        <v>142</v>
      </c>
      <c r="H204" s="197">
        <v>604.76</v>
      </c>
      <c r="I204" s="198"/>
      <c r="L204" s="193"/>
      <c r="M204" s="199"/>
      <c r="N204" s="200"/>
      <c r="O204" s="200"/>
      <c r="P204" s="200"/>
      <c r="Q204" s="200"/>
      <c r="R204" s="200"/>
      <c r="S204" s="200"/>
      <c r="T204" s="201"/>
      <c r="AT204" s="202" t="s">
        <v>139</v>
      </c>
      <c r="AU204" s="202" t="s">
        <v>79</v>
      </c>
      <c r="AV204" s="13" t="s">
        <v>135</v>
      </c>
      <c r="AW204" s="13" t="s">
        <v>36</v>
      </c>
      <c r="AX204" s="13" t="s">
        <v>22</v>
      </c>
      <c r="AY204" s="202" t="s">
        <v>129</v>
      </c>
    </row>
    <row r="205" spans="2:65" s="1" customFormat="1" ht="22.5" customHeight="1">
      <c r="B205" s="163"/>
      <c r="C205" s="203" t="s">
        <v>221</v>
      </c>
      <c r="D205" s="203" t="s">
        <v>224</v>
      </c>
      <c r="E205" s="204" t="s">
        <v>297</v>
      </c>
      <c r="F205" s="205" t="s">
        <v>298</v>
      </c>
      <c r="G205" s="206" t="s">
        <v>188</v>
      </c>
      <c r="H205" s="207">
        <v>695.474</v>
      </c>
      <c r="I205" s="208"/>
      <c r="J205" s="209">
        <f>ROUND(I205*H205,2)</f>
        <v>0</v>
      </c>
      <c r="K205" s="205" t="s">
        <v>3</v>
      </c>
      <c r="L205" s="210"/>
      <c r="M205" s="211" t="s">
        <v>3</v>
      </c>
      <c r="N205" s="212" t="s">
        <v>43</v>
      </c>
      <c r="O205" s="35"/>
      <c r="P205" s="173">
        <f>O205*H205</f>
        <v>0</v>
      </c>
      <c r="Q205" s="173">
        <v>0</v>
      </c>
      <c r="R205" s="173">
        <f>Q205*H205</f>
        <v>0</v>
      </c>
      <c r="S205" s="173">
        <v>0</v>
      </c>
      <c r="T205" s="174">
        <f>S205*H205</f>
        <v>0</v>
      </c>
      <c r="AR205" s="17" t="s">
        <v>156</v>
      </c>
      <c r="AT205" s="17" t="s">
        <v>224</v>
      </c>
      <c r="AU205" s="17" t="s">
        <v>79</v>
      </c>
      <c r="AY205" s="17" t="s">
        <v>129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22</v>
      </c>
      <c r="BK205" s="175">
        <f>ROUND(I205*H205,2)</f>
        <v>0</v>
      </c>
      <c r="BL205" s="17" t="s">
        <v>135</v>
      </c>
      <c r="BM205" s="17" t="s">
        <v>299</v>
      </c>
    </row>
    <row r="206" spans="2:65" s="1" customFormat="1" ht="22.5" customHeight="1">
      <c r="B206" s="163"/>
      <c r="C206" s="164" t="s">
        <v>300</v>
      </c>
      <c r="D206" s="164" t="s">
        <v>131</v>
      </c>
      <c r="E206" s="165" t="s">
        <v>301</v>
      </c>
      <c r="F206" s="166" t="s">
        <v>302</v>
      </c>
      <c r="G206" s="167" t="s">
        <v>138</v>
      </c>
      <c r="H206" s="168">
        <v>14.16</v>
      </c>
      <c r="I206" s="169"/>
      <c r="J206" s="170">
        <f>ROUND(I206*H206,2)</f>
        <v>0</v>
      </c>
      <c r="K206" s="166" t="s">
        <v>3</v>
      </c>
      <c r="L206" s="34"/>
      <c r="M206" s="171" t="s">
        <v>3</v>
      </c>
      <c r="N206" s="172" t="s">
        <v>43</v>
      </c>
      <c r="O206" s="35"/>
      <c r="P206" s="173">
        <f>O206*H206</f>
        <v>0</v>
      </c>
      <c r="Q206" s="173">
        <v>0</v>
      </c>
      <c r="R206" s="173">
        <f>Q206*H206</f>
        <v>0</v>
      </c>
      <c r="S206" s="173">
        <v>0</v>
      </c>
      <c r="T206" s="174">
        <f>S206*H206</f>
        <v>0</v>
      </c>
      <c r="AR206" s="17" t="s">
        <v>135</v>
      </c>
      <c r="AT206" s="17" t="s">
        <v>131</v>
      </c>
      <c r="AU206" s="17" t="s">
        <v>79</v>
      </c>
      <c r="AY206" s="17" t="s">
        <v>129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7" t="s">
        <v>22</v>
      </c>
      <c r="BK206" s="175">
        <f>ROUND(I206*H206,2)</f>
        <v>0</v>
      </c>
      <c r="BL206" s="17" t="s">
        <v>135</v>
      </c>
      <c r="BM206" s="17" t="s">
        <v>303</v>
      </c>
    </row>
    <row r="207" spans="2:51" s="12" customFormat="1" ht="13.5">
      <c r="B207" s="185"/>
      <c r="D207" s="177" t="s">
        <v>139</v>
      </c>
      <c r="E207" s="186" t="s">
        <v>3</v>
      </c>
      <c r="F207" s="187" t="s">
        <v>304</v>
      </c>
      <c r="H207" s="188">
        <v>14.16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139</v>
      </c>
      <c r="AU207" s="186" t="s">
        <v>79</v>
      </c>
      <c r="AV207" s="12" t="s">
        <v>79</v>
      </c>
      <c r="AW207" s="12" t="s">
        <v>36</v>
      </c>
      <c r="AX207" s="12" t="s">
        <v>72</v>
      </c>
      <c r="AY207" s="186" t="s">
        <v>129</v>
      </c>
    </row>
    <row r="208" spans="2:51" s="13" customFormat="1" ht="13.5">
      <c r="B208" s="193"/>
      <c r="D208" s="194" t="s">
        <v>139</v>
      </c>
      <c r="E208" s="195" t="s">
        <v>3</v>
      </c>
      <c r="F208" s="196" t="s">
        <v>142</v>
      </c>
      <c r="H208" s="197">
        <v>14.16</v>
      </c>
      <c r="I208" s="198"/>
      <c r="L208" s="193"/>
      <c r="M208" s="199"/>
      <c r="N208" s="200"/>
      <c r="O208" s="200"/>
      <c r="P208" s="200"/>
      <c r="Q208" s="200"/>
      <c r="R208" s="200"/>
      <c r="S208" s="200"/>
      <c r="T208" s="201"/>
      <c r="AT208" s="202" t="s">
        <v>139</v>
      </c>
      <c r="AU208" s="202" t="s">
        <v>79</v>
      </c>
      <c r="AV208" s="13" t="s">
        <v>135</v>
      </c>
      <c r="AW208" s="13" t="s">
        <v>36</v>
      </c>
      <c r="AX208" s="13" t="s">
        <v>22</v>
      </c>
      <c r="AY208" s="202" t="s">
        <v>129</v>
      </c>
    </row>
    <row r="209" spans="2:65" s="1" customFormat="1" ht="22.5" customHeight="1">
      <c r="B209" s="163"/>
      <c r="C209" s="164" t="s">
        <v>228</v>
      </c>
      <c r="D209" s="164" t="s">
        <v>131</v>
      </c>
      <c r="E209" s="165" t="s">
        <v>305</v>
      </c>
      <c r="F209" s="166" t="s">
        <v>306</v>
      </c>
      <c r="G209" s="167" t="s">
        <v>188</v>
      </c>
      <c r="H209" s="168">
        <v>35.4</v>
      </c>
      <c r="I209" s="169"/>
      <c r="J209" s="170">
        <f>ROUND(I209*H209,2)</f>
        <v>0</v>
      </c>
      <c r="K209" s="166" t="s">
        <v>3</v>
      </c>
      <c r="L209" s="34"/>
      <c r="M209" s="171" t="s">
        <v>3</v>
      </c>
      <c r="N209" s="172" t="s">
        <v>43</v>
      </c>
      <c r="O209" s="35"/>
      <c r="P209" s="173">
        <f>O209*H209</f>
        <v>0</v>
      </c>
      <c r="Q209" s="173">
        <v>0</v>
      </c>
      <c r="R209" s="173">
        <f>Q209*H209</f>
        <v>0</v>
      </c>
      <c r="S209" s="173">
        <v>0</v>
      </c>
      <c r="T209" s="174">
        <f>S209*H209</f>
        <v>0</v>
      </c>
      <c r="AR209" s="17" t="s">
        <v>135</v>
      </c>
      <c r="AT209" s="17" t="s">
        <v>131</v>
      </c>
      <c r="AU209" s="17" t="s">
        <v>79</v>
      </c>
      <c r="AY209" s="17" t="s">
        <v>129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22</v>
      </c>
      <c r="BK209" s="175">
        <f>ROUND(I209*H209,2)</f>
        <v>0</v>
      </c>
      <c r="BL209" s="17" t="s">
        <v>135</v>
      </c>
      <c r="BM209" s="17" t="s">
        <v>307</v>
      </c>
    </row>
    <row r="210" spans="2:51" s="12" customFormat="1" ht="13.5">
      <c r="B210" s="185"/>
      <c r="D210" s="177" t="s">
        <v>139</v>
      </c>
      <c r="E210" s="186" t="s">
        <v>3</v>
      </c>
      <c r="F210" s="187" t="s">
        <v>308</v>
      </c>
      <c r="H210" s="188">
        <v>35.4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139</v>
      </c>
      <c r="AU210" s="186" t="s">
        <v>79</v>
      </c>
      <c r="AV210" s="12" t="s">
        <v>79</v>
      </c>
      <c r="AW210" s="12" t="s">
        <v>36</v>
      </c>
      <c r="AX210" s="12" t="s">
        <v>72</v>
      </c>
      <c r="AY210" s="186" t="s">
        <v>129</v>
      </c>
    </row>
    <row r="211" spans="2:51" s="13" customFormat="1" ht="13.5">
      <c r="B211" s="193"/>
      <c r="D211" s="194" t="s">
        <v>139</v>
      </c>
      <c r="E211" s="195" t="s">
        <v>3</v>
      </c>
      <c r="F211" s="196" t="s">
        <v>142</v>
      </c>
      <c r="H211" s="197">
        <v>35.4</v>
      </c>
      <c r="I211" s="198"/>
      <c r="L211" s="193"/>
      <c r="M211" s="199"/>
      <c r="N211" s="200"/>
      <c r="O211" s="200"/>
      <c r="P211" s="200"/>
      <c r="Q211" s="200"/>
      <c r="R211" s="200"/>
      <c r="S211" s="200"/>
      <c r="T211" s="201"/>
      <c r="AT211" s="202" t="s">
        <v>139</v>
      </c>
      <c r="AU211" s="202" t="s">
        <v>79</v>
      </c>
      <c r="AV211" s="13" t="s">
        <v>135</v>
      </c>
      <c r="AW211" s="13" t="s">
        <v>36</v>
      </c>
      <c r="AX211" s="13" t="s">
        <v>22</v>
      </c>
      <c r="AY211" s="202" t="s">
        <v>129</v>
      </c>
    </row>
    <row r="212" spans="2:65" s="1" customFormat="1" ht="22.5" customHeight="1">
      <c r="B212" s="163"/>
      <c r="C212" s="164" t="s">
        <v>309</v>
      </c>
      <c r="D212" s="164" t="s">
        <v>131</v>
      </c>
      <c r="E212" s="165" t="s">
        <v>310</v>
      </c>
      <c r="F212" s="166" t="s">
        <v>311</v>
      </c>
      <c r="G212" s="167" t="s">
        <v>188</v>
      </c>
      <c r="H212" s="168">
        <v>35.4</v>
      </c>
      <c r="I212" s="169"/>
      <c r="J212" s="170">
        <f>ROUND(I212*H212,2)</f>
        <v>0</v>
      </c>
      <c r="K212" s="166" t="s">
        <v>3</v>
      </c>
      <c r="L212" s="34"/>
      <c r="M212" s="171" t="s">
        <v>3</v>
      </c>
      <c r="N212" s="172" t="s">
        <v>43</v>
      </c>
      <c r="O212" s="35"/>
      <c r="P212" s="173">
        <f>O212*H212</f>
        <v>0</v>
      </c>
      <c r="Q212" s="173">
        <v>0</v>
      </c>
      <c r="R212" s="173">
        <f>Q212*H212</f>
        <v>0</v>
      </c>
      <c r="S212" s="173">
        <v>0</v>
      </c>
      <c r="T212" s="174">
        <f>S212*H212</f>
        <v>0</v>
      </c>
      <c r="AR212" s="17" t="s">
        <v>135</v>
      </c>
      <c r="AT212" s="17" t="s">
        <v>131</v>
      </c>
      <c r="AU212" s="17" t="s">
        <v>79</v>
      </c>
      <c r="AY212" s="17" t="s">
        <v>129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22</v>
      </c>
      <c r="BK212" s="175">
        <f>ROUND(I212*H212,2)</f>
        <v>0</v>
      </c>
      <c r="BL212" s="17" t="s">
        <v>135</v>
      </c>
      <c r="BM212" s="17" t="s">
        <v>312</v>
      </c>
    </row>
    <row r="213" spans="2:65" s="1" customFormat="1" ht="22.5" customHeight="1">
      <c r="B213" s="163"/>
      <c r="C213" s="164" t="s">
        <v>231</v>
      </c>
      <c r="D213" s="164" t="s">
        <v>131</v>
      </c>
      <c r="E213" s="165" t="s">
        <v>313</v>
      </c>
      <c r="F213" s="166" t="s">
        <v>314</v>
      </c>
      <c r="G213" s="167" t="s">
        <v>209</v>
      </c>
      <c r="H213" s="168">
        <v>0.858</v>
      </c>
      <c r="I213" s="169"/>
      <c r="J213" s="170">
        <f>ROUND(I213*H213,2)</f>
        <v>0</v>
      </c>
      <c r="K213" s="166" t="s">
        <v>3</v>
      </c>
      <c r="L213" s="34"/>
      <c r="M213" s="171" t="s">
        <v>3</v>
      </c>
      <c r="N213" s="172" t="s">
        <v>43</v>
      </c>
      <c r="O213" s="35"/>
      <c r="P213" s="173">
        <f>O213*H213</f>
        <v>0</v>
      </c>
      <c r="Q213" s="173">
        <v>0</v>
      </c>
      <c r="R213" s="173">
        <f>Q213*H213</f>
        <v>0</v>
      </c>
      <c r="S213" s="173">
        <v>0</v>
      </c>
      <c r="T213" s="174">
        <f>S213*H213</f>
        <v>0</v>
      </c>
      <c r="AR213" s="17" t="s">
        <v>135</v>
      </c>
      <c r="AT213" s="17" t="s">
        <v>131</v>
      </c>
      <c r="AU213" s="17" t="s">
        <v>79</v>
      </c>
      <c r="AY213" s="17" t="s">
        <v>129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22</v>
      </c>
      <c r="BK213" s="175">
        <f>ROUND(I213*H213,2)</f>
        <v>0</v>
      </c>
      <c r="BL213" s="17" t="s">
        <v>135</v>
      </c>
      <c r="BM213" s="17" t="s">
        <v>315</v>
      </c>
    </row>
    <row r="214" spans="2:51" s="12" customFormat="1" ht="13.5">
      <c r="B214" s="185"/>
      <c r="D214" s="177" t="s">
        <v>139</v>
      </c>
      <c r="E214" s="186" t="s">
        <v>3</v>
      </c>
      <c r="F214" s="187" t="s">
        <v>316</v>
      </c>
      <c r="H214" s="188">
        <v>0.858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6" t="s">
        <v>139</v>
      </c>
      <c r="AU214" s="186" t="s">
        <v>79</v>
      </c>
      <c r="AV214" s="12" t="s">
        <v>79</v>
      </c>
      <c r="AW214" s="12" t="s">
        <v>36</v>
      </c>
      <c r="AX214" s="12" t="s">
        <v>72</v>
      </c>
      <c r="AY214" s="186" t="s">
        <v>129</v>
      </c>
    </row>
    <row r="215" spans="2:51" s="13" customFormat="1" ht="13.5">
      <c r="B215" s="193"/>
      <c r="D215" s="194" t="s">
        <v>139</v>
      </c>
      <c r="E215" s="195" t="s">
        <v>3</v>
      </c>
      <c r="F215" s="196" t="s">
        <v>142</v>
      </c>
      <c r="H215" s="197">
        <v>0.858</v>
      </c>
      <c r="I215" s="198"/>
      <c r="L215" s="193"/>
      <c r="M215" s="199"/>
      <c r="N215" s="200"/>
      <c r="O215" s="200"/>
      <c r="P215" s="200"/>
      <c r="Q215" s="200"/>
      <c r="R215" s="200"/>
      <c r="S215" s="200"/>
      <c r="T215" s="201"/>
      <c r="AT215" s="202" t="s">
        <v>139</v>
      </c>
      <c r="AU215" s="202" t="s">
        <v>79</v>
      </c>
      <c r="AV215" s="13" t="s">
        <v>135</v>
      </c>
      <c r="AW215" s="13" t="s">
        <v>36</v>
      </c>
      <c r="AX215" s="13" t="s">
        <v>22</v>
      </c>
      <c r="AY215" s="202" t="s">
        <v>129</v>
      </c>
    </row>
    <row r="216" spans="2:65" s="1" customFormat="1" ht="22.5" customHeight="1">
      <c r="B216" s="163"/>
      <c r="C216" s="164" t="s">
        <v>317</v>
      </c>
      <c r="D216" s="164" t="s">
        <v>131</v>
      </c>
      <c r="E216" s="165" t="s">
        <v>318</v>
      </c>
      <c r="F216" s="166" t="s">
        <v>319</v>
      </c>
      <c r="G216" s="167" t="s">
        <v>138</v>
      </c>
      <c r="H216" s="168">
        <v>16.43</v>
      </c>
      <c r="I216" s="169"/>
      <c r="J216" s="170">
        <f>ROUND(I216*H216,2)</f>
        <v>0</v>
      </c>
      <c r="K216" s="166" t="s">
        <v>3</v>
      </c>
      <c r="L216" s="34"/>
      <c r="M216" s="171" t="s">
        <v>3</v>
      </c>
      <c r="N216" s="172" t="s">
        <v>43</v>
      </c>
      <c r="O216" s="35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7" t="s">
        <v>135</v>
      </c>
      <c r="AT216" s="17" t="s">
        <v>131</v>
      </c>
      <c r="AU216" s="17" t="s">
        <v>79</v>
      </c>
      <c r="AY216" s="17" t="s">
        <v>129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22</v>
      </c>
      <c r="BK216" s="175">
        <f>ROUND(I216*H216,2)</f>
        <v>0</v>
      </c>
      <c r="BL216" s="17" t="s">
        <v>135</v>
      </c>
      <c r="BM216" s="17" t="s">
        <v>320</v>
      </c>
    </row>
    <row r="217" spans="2:51" s="12" customFormat="1" ht="13.5">
      <c r="B217" s="185"/>
      <c r="D217" s="177" t="s">
        <v>139</v>
      </c>
      <c r="E217" s="186" t="s">
        <v>3</v>
      </c>
      <c r="F217" s="187" t="s">
        <v>321</v>
      </c>
      <c r="H217" s="188">
        <v>0.8</v>
      </c>
      <c r="I217" s="189"/>
      <c r="L217" s="185"/>
      <c r="M217" s="190"/>
      <c r="N217" s="191"/>
      <c r="O217" s="191"/>
      <c r="P217" s="191"/>
      <c r="Q217" s="191"/>
      <c r="R217" s="191"/>
      <c r="S217" s="191"/>
      <c r="T217" s="192"/>
      <c r="AT217" s="186" t="s">
        <v>139</v>
      </c>
      <c r="AU217" s="186" t="s">
        <v>79</v>
      </c>
      <c r="AV217" s="12" t="s">
        <v>79</v>
      </c>
      <c r="AW217" s="12" t="s">
        <v>36</v>
      </c>
      <c r="AX217" s="12" t="s">
        <v>72</v>
      </c>
      <c r="AY217" s="186" t="s">
        <v>129</v>
      </c>
    </row>
    <row r="218" spans="2:51" s="12" customFormat="1" ht="13.5">
      <c r="B218" s="185"/>
      <c r="D218" s="177" t="s">
        <v>139</v>
      </c>
      <c r="E218" s="186" t="s">
        <v>3</v>
      </c>
      <c r="F218" s="187" t="s">
        <v>322</v>
      </c>
      <c r="H218" s="188">
        <v>6.75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139</v>
      </c>
      <c r="AU218" s="186" t="s">
        <v>79</v>
      </c>
      <c r="AV218" s="12" t="s">
        <v>79</v>
      </c>
      <c r="AW218" s="12" t="s">
        <v>36</v>
      </c>
      <c r="AX218" s="12" t="s">
        <v>72</v>
      </c>
      <c r="AY218" s="186" t="s">
        <v>129</v>
      </c>
    </row>
    <row r="219" spans="2:51" s="12" customFormat="1" ht="13.5">
      <c r="B219" s="185"/>
      <c r="D219" s="177" t="s">
        <v>139</v>
      </c>
      <c r="E219" s="186" t="s">
        <v>3</v>
      </c>
      <c r="F219" s="187" t="s">
        <v>323</v>
      </c>
      <c r="H219" s="188">
        <v>8.88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6" t="s">
        <v>139</v>
      </c>
      <c r="AU219" s="186" t="s">
        <v>79</v>
      </c>
      <c r="AV219" s="12" t="s">
        <v>79</v>
      </c>
      <c r="AW219" s="12" t="s">
        <v>36</v>
      </c>
      <c r="AX219" s="12" t="s">
        <v>72</v>
      </c>
      <c r="AY219" s="186" t="s">
        <v>129</v>
      </c>
    </row>
    <row r="220" spans="2:51" s="13" customFormat="1" ht="13.5">
      <c r="B220" s="193"/>
      <c r="D220" s="194" t="s">
        <v>139</v>
      </c>
      <c r="E220" s="195" t="s">
        <v>3</v>
      </c>
      <c r="F220" s="196" t="s">
        <v>142</v>
      </c>
      <c r="H220" s="197">
        <v>16.43</v>
      </c>
      <c r="I220" s="198"/>
      <c r="L220" s="193"/>
      <c r="M220" s="199"/>
      <c r="N220" s="200"/>
      <c r="O220" s="200"/>
      <c r="P220" s="200"/>
      <c r="Q220" s="200"/>
      <c r="R220" s="200"/>
      <c r="S220" s="200"/>
      <c r="T220" s="201"/>
      <c r="AT220" s="202" t="s">
        <v>139</v>
      </c>
      <c r="AU220" s="202" t="s">
        <v>79</v>
      </c>
      <c r="AV220" s="13" t="s">
        <v>135</v>
      </c>
      <c r="AW220" s="13" t="s">
        <v>36</v>
      </c>
      <c r="AX220" s="13" t="s">
        <v>22</v>
      </c>
      <c r="AY220" s="202" t="s">
        <v>129</v>
      </c>
    </row>
    <row r="221" spans="2:65" s="1" customFormat="1" ht="22.5" customHeight="1">
      <c r="B221" s="163"/>
      <c r="C221" s="164" t="s">
        <v>235</v>
      </c>
      <c r="D221" s="164" t="s">
        <v>131</v>
      </c>
      <c r="E221" s="165" t="s">
        <v>324</v>
      </c>
      <c r="F221" s="166" t="s">
        <v>325</v>
      </c>
      <c r="G221" s="167" t="s">
        <v>188</v>
      </c>
      <c r="H221" s="168">
        <v>71.12</v>
      </c>
      <c r="I221" s="169"/>
      <c r="J221" s="170">
        <f>ROUND(I221*H221,2)</f>
        <v>0</v>
      </c>
      <c r="K221" s="166" t="s">
        <v>3</v>
      </c>
      <c r="L221" s="34"/>
      <c r="M221" s="171" t="s">
        <v>3</v>
      </c>
      <c r="N221" s="172" t="s">
        <v>43</v>
      </c>
      <c r="O221" s="35"/>
      <c r="P221" s="173">
        <f>O221*H221</f>
        <v>0</v>
      </c>
      <c r="Q221" s="173">
        <v>0</v>
      </c>
      <c r="R221" s="173">
        <f>Q221*H221</f>
        <v>0</v>
      </c>
      <c r="S221" s="173">
        <v>0</v>
      </c>
      <c r="T221" s="174">
        <f>S221*H221</f>
        <v>0</v>
      </c>
      <c r="AR221" s="17" t="s">
        <v>135</v>
      </c>
      <c r="AT221" s="17" t="s">
        <v>131</v>
      </c>
      <c r="AU221" s="17" t="s">
        <v>79</v>
      </c>
      <c r="AY221" s="17" t="s">
        <v>129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7" t="s">
        <v>22</v>
      </c>
      <c r="BK221" s="175">
        <f>ROUND(I221*H221,2)</f>
        <v>0</v>
      </c>
      <c r="BL221" s="17" t="s">
        <v>135</v>
      </c>
      <c r="BM221" s="17" t="s">
        <v>326</v>
      </c>
    </row>
    <row r="222" spans="2:51" s="12" customFormat="1" ht="13.5">
      <c r="B222" s="185"/>
      <c r="D222" s="177" t="s">
        <v>139</v>
      </c>
      <c r="E222" s="186" t="s">
        <v>3</v>
      </c>
      <c r="F222" s="187" t="s">
        <v>327</v>
      </c>
      <c r="H222" s="188">
        <v>3.2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139</v>
      </c>
      <c r="AU222" s="186" t="s">
        <v>79</v>
      </c>
      <c r="AV222" s="12" t="s">
        <v>79</v>
      </c>
      <c r="AW222" s="12" t="s">
        <v>36</v>
      </c>
      <c r="AX222" s="12" t="s">
        <v>72</v>
      </c>
      <c r="AY222" s="186" t="s">
        <v>129</v>
      </c>
    </row>
    <row r="223" spans="2:51" s="12" customFormat="1" ht="13.5">
      <c r="B223" s="185"/>
      <c r="D223" s="177" t="s">
        <v>139</v>
      </c>
      <c r="E223" s="186" t="s">
        <v>3</v>
      </c>
      <c r="F223" s="187" t="s">
        <v>328</v>
      </c>
      <c r="H223" s="188">
        <v>32.4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6" t="s">
        <v>139</v>
      </c>
      <c r="AU223" s="186" t="s">
        <v>79</v>
      </c>
      <c r="AV223" s="12" t="s">
        <v>79</v>
      </c>
      <c r="AW223" s="12" t="s">
        <v>36</v>
      </c>
      <c r="AX223" s="12" t="s">
        <v>72</v>
      </c>
      <c r="AY223" s="186" t="s">
        <v>129</v>
      </c>
    </row>
    <row r="224" spans="2:51" s="12" customFormat="1" ht="13.5">
      <c r="B224" s="185"/>
      <c r="D224" s="177" t="s">
        <v>139</v>
      </c>
      <c r="E224" s="186" t="s">
        <v>3</v>
      </c>
      <c r="F224" s="187" t="s">
        <v>329</v>
      </c>
      <c r="H224" s="188">
        <v>35.52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6" t="s">
        <v>139</v>
      </c>
      <c r="AU224" s="186" t="s">
        <v>79</v>
      </c>
      <c r="AV224" s="12" t="s">
        <v>79</v>
      </c>
      <c r="AW224" s="12" t="s">
        <v>36</v>
      </c>
      <c r="AX224" s="12" t="s">
        <v>72</v>
      </c>
      <c r="AY224" s="186" t="s">
        <v>129</v>
      </c>
    </row>
    <row r="225" spans="2:51" s="13" customFormat="1" ht="13.5">
      <c r="B225" s="193"/>
      <c r="D225" s="194" t="s">
        <v>139</v>
      </c>
      <c r="E225" s="195" t="s">
        <v>3</v>
      </c>
      <c r="F225" s="196" t="s">
        <v>142</v>
      </c>
      <c r="H225" s="197">
        <v>71.12</v>
      </c>
      <c r="I225" s="198"/>
      <c r="L225" s="193"/>
      <c r="M225" s="199"/>
      <c r="N225" s="200"/>
      <c r="O225" s="200"/>
      <c r="P225" s="200"/>
      <c r="Q225" s="200"/>
      <c r="R225" s="200"/>
      <c r="S225" s="200"/>
      <c r="T225" s="201"/>
      <c r="AT225" s="202" t="s">
        <v>139</v>
      </c>
      <c r="AU225" s="202" t="s">
        <v>79</v>
      </c>
      <c r="AV225" s="13" t="s">
        <v>135</v>
      </c>
      <c r="AW225" s="13" t="s">
        <v>36</v>
      </c>
      <c r="AX225" s="13" t="s">
        <v>22</v>
      </c>
      <c r="AY225" s="202" t="s">
        <v>129</v>
      </c>
    </row>
    <row r="226" spans="2:65" s="1" customFormat="1" ht="22.5" customHeight="1">
      <c r="B226" s="163"/>
      <c r="C226" s="164" t="s">
        <v>330</v>
      </c>
      <c r="D226" s="164" t="s">
        <v>131</v>
      </c>
      <c r="E226" s="165" t="s">
        <v>331</v>
      </c>
      <c r="F226" s="166" t="s">
        <v>332</v>
      </c>
      <c r="G226" s="167" t="s">
        <v>188</v>
      </c>
      <c r="H226" s="168">
        <v>71.12</v>
      </c>
      <c r="I226" s="169"/>
      <c r="J226" s="170">
        <f>ROUND(I226*H226,2)</f>
        <v>0</v>
      </c>
      <c r="K226" s="166" t="s">
        <v>3</v>
      </c>
      <c r="L226" s="34"/>
      <c r="M226" s="171" t="s">
        <v>3</v>
      </c>
      <c r="N226" s="172" t="s">
        <v>43</v>
      </c>
      <c r="O226" s="35"/>
      <c r="P226" s="173">
        <f>O226*H226</f>
        <v>0</v>
      </c>
      <c r="Q226" s="173">
        <v>0</v>
      </c>
      <c r="R226" s="173">
        <f>Q226*H226</f>
        <v>0</v>
      </c>
      <c r="S226" s="173">
        <v>0</v>
      </c>
      <c r="T226" s="174">
        <f>S226*H226</f>
        <v>0</v>
      </c>
      <c r="AR226" s="17" t="s">
        <v>135</v>
      </c>
      <c r="AT226" s="17" t="s">
        <v>131</v>
      </c>
      <c r="AU226" s="17" t="s">
        <v>79</v>
      </c>
      <c r="AY226" s="17" t="s">
        <v>129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7" t="s">
        <v>22</v>
      </c>
      <c r="BK226" s="175">
        <f>ROUND(I226*H226,2)</f>
        <v>0</v>
      </c>
      <c r="BL226" s="17" t="s">
        <v>135</v>
      </c>
      <c r="BM226" s="17" t="s">
        <v>333</v>
      </c>
    </row>
    <row r="227" spans="2:65" s="1" customFormat="1" ht="22.5" customHeight="1">
      <c r="B227" s="163"/>
      <c r="C227" s="164" t="s">
        <v>238</v>
      </c>
      <c r="D227" s="164" t="s">
        <v>131</v>
      </c>
      <c r="E227" s="165" t="s">
        <v>334</v>
      </c>
      <c r="F227" s="166" t="s">
        <v>335</v>
      </c>
      <c r="G227" s="167" t="s">
        <v>209</v>
      </c>
      <c r="H227" s="168">
        <v>0.453</v>
      </c>
      <c r="I227" s="169"/>
      <c r="J227" s="170">
        <f>ROUND(I227*H227,2)</f>
        <v>0</v>
      </c>
      <c r="K227" s="166" t="s">
        <v>3</v>
      </c>
      <c r="L227" s="34"/>
      <c r="M227" s="171" t="s">
        <v>3</v>
      </c>
      <c r="N227" s="172" t="s">
        <v>43</v>
      </c>
      <c r="O227" s="35"/>
      <c r="P227" s="173">
        <f>O227*H227</f>
        <v>0</v>
      </c>
      <c r="Q227" s="173">
        <v>0</v>
      </c>
      <c r="R227" s="173">
        <f>Q227*H227</f>
        <v>0</v>
      </c>
      <c r="S227" s="173">
        <v>0</v>
      </c>
      <c r="T227" s="174">
        <f>S227*H227</f>
        <v>0</v>
      </c>
      <c r="AR227" s="17" t="s">
        <v>135</v>
      </c>
      <c r="AT227" s="17" t="s">
        <v>131</v>
      </c>
      <c r="AU227" s="17" t="s">
        <v>79</v>
      </c>
      <c r="AY227" s="17" t="s">
        <v>129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7" t="s">
        <v>22</v>
      </c>
      <c r="BK227" s="175">
        <f>ROUND(I227*H227,2)</f>
        <v>0</v>
      </c>
      <c r="BL227" s="17" t="s">
        <v>135</v>
      </c>
      <c r="BM227" s="17" t="s">
        <v>336</v>
      </c>
    </row>
    <row r="228" spans="2:51" s="12" customFormat="1" ht="13.5">
      <c r="B228" s="185"/>
      <c r="D228" s="177" t="s">
        <v>139</v>
      </c>
      <c r="E228" s="186" t="s">
        <v>3</v>
      </c>
      <c r="F228" s="187" t="s">
        <v>337</v>
      </c>
      <c r="H228" s="188">
        <v>0.453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6" t="s">
        <v>139</v>
      </c>
      <c r="AU228" s="186" t="s">
        <v>79</v>
      </c>
      <c r="AV228" s="12" t="s">
        <v>79</v>
      </c>
      <c r="AW228" s="12" t="s">
        <v>36</v>
      </c>
      <c r="AX228" s="12" t="s">
        <v>72</v>
      </c>
      <c r="AY228" s="186" t="s">
        <v>129</v>
      </c>
    </row>
    <row r="229" spans="2:51" s="13" customFormat="1" ht="13.5">
      <c r="B229" s="193"/>
      <c r="D229" s="177" t="s">
        <v>139</v>
      </c>
      <c r="E229" s="213" t="s">
        <v>3</v>
      </c>
      <c r="F229" s="214" t="s">
        <v>142</v>
      </c>
      <c r="H229" s="215">
        <v>0.453</v>
      </c>
      <c r="I229" s="198"/>
      <c r="L229" s="193"/>
      <c r="M229" s="199"/>
      <c r="N229" s="200"/>
      <c r="O229" s="200"/>
      <c r="P229" s="200"/>
      <c r="Q229" s="200"/>
      <c r="R229" s="200"/>
      <c r="S229" s="200"/>
      <c r="T229" s="201"/>
      <c r="AT229" s="202" t="s">
        <v>139</v>
      </c>
      <c r="AU229" s="202" t="s">
        <v>79</v>
      </c>
      <c r="AV229" s="13" t="s">
        <v>135</v>
      </c>
      <c r="AW229" s="13" t="s">
        <v>36</v>
      </c>
      <c r="AX229" s="13" t="s">
        <v>22</v>
      </c>
      <c r="AY229" s="202" t="s">
        <v>129</v>
      </c>
    </row>
    <row r="230" spans="2:63" s="10" customFormat="1" ht="29.85" customHeight="1">
      <c r="B230" s="149"/>
      <c r="D230" s="160" t="s">
        <v>71</v>
      </c>
      <c r="E230" s="161" t="s">
        <v>143</v>
      </c>
      <c r="F230" s="161" t="s">
        <v>338</v>
      </c>
      <c r="I230" s="152"/>
      <c r="J230" s="162">
        <f>BK230</f>
        <v>0</v>
      </c>
      <c r="L230" s="149"/>
      <c r="M230" s="154"/>
      <c r="N230" s="155"/>
      <c r="O230" s="155"/>
      <c r="P230" s="156">
        <f>SUM(P231:P245)</f>
        <v>0</v>
      </c>
      <c r="Q230" s="155"/>
      <c r="R230" s="156">
        <f>SUM(R231:R245)</f>
        <v>0</v>
      </c>
      <c r="S230" s="155"/>
      <c r="T230" s="157">
        <f>SUM(T231:T245)</f>
        <v>0</v>
      </c>
      <c r="AR230" s="150" t="s">
        <v>22</v>
      </c>
      <c r="AT230" s="158" t="s">
        <v>71</v>
      </c>
      <c r="AU230" s="158" t="s">
        <v>22</v>
      </c>
      <c r="AY230" s="150" t="s">
        <v>129</v>
      </c>
      <c r="BK230" s="159">
        <f>SUM(BK231:BK245)</f>
        <v>0</v>
      </c>
    </row>
    <row r="231" spans="2:65" s="1" customFormat="1" ht="22.5" customHeight="1">
      <c r="B231" s="163"/>
      <c r="C231" s="164" t="s">
        <v>339</v>
      </c>
      <c r="D231" s="164" t="s">
        <v>131</v>
      </c>
      <c r="E231" s="165" t="s">
        <v>340</v>
      </c>
      <c r="F231" s="166" t="s">
        <v>341</v>
      </c>
      <c r="G231" s="167" t="s">
        <v>134</v>
      </c>
      <c r="H231" s="168">
        <v>2</v>
      </c>
      <c r="I231" s="169"/>
      <c r="J231" s="170">
        <f>ROUND(I231*H231,2)</f>
        <v>0</v>
      </c>
      <c r="K231" s="166" t="s">
        <v>3</v>
      </c>
      <c r="L231" s="34"/>
      <c r="M231" s="171" t="s">
        <v>3</v>
      </c>
      <c r="N231" s="172" t="s">
        <v>43</v>
      </c>
      <c r="O231" s="35"/>
      <c r="P231" s="173">
        <f>O231*H231</f>
        <v>0</v>
      </c>
      <c r="Q231" s="173">
        <v>0</v>
      </c>
      <c r="R231" s="173">
        <f>Q231*H231</f>
        <v>0</v>
      </c>
      <c r="S231" s="173">
        <v>0</v>
      </c>
      <c r="T231" s="174">
        <f>S231*H231</f>
        <v>0</v>
      </c>
      <c r="AR231" s="17" t="s">
        <v>135</v>
      </c>
      <c r="AT231" s="17" t="s">
        <v>131</v>
      </c>
      <c r="AU231" s="17" t="s">
        <v>79</v>
      </c>
      <c r="AY231" s="17" t="s">
        <v>129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22</v>
      </c>
      <c r="BK231" s="175">
        <f>ROUND(I231*H231,2)</f>
        <v>0</v>
      </c>
      <c r="BL231" s="17" t="s">
        <v>135</v>
      </c>
      <c r="BM231" s="17" t="s">
        <v>342</v>
      </c>
    </row>
    <row r="232" spans="2:51" s="12" customFormat="1" ht="13.5">
      <c r="B232" s="185"/>
      <c r="D232" s="177" t="s">
        <v>139</v>
      </c>
      <c r="E232" s="186" t="s">
        <v>3</v>
      </c>
      <c r="F232" s="187" t="s">
        <v>343</v>
      </c>
      <c r="H232" s="188">
        <v>2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139</v>
      </c>
      <c r="AU232" s="186" t="s">
        <v>79</v>
      </c>
      <c r="AV232" s="12" t="s">
        <v>79</v>
      </c>
      <c r="AW232" s="12" t="s">
        <v>36</v>
      </c>
      <c r="AX232" s="12" t="s">
        <v>72</v>
      </c>
      <c r="AY232" s="186" t="s">
        <v>129</v>
      </c>
    </row>
    <row r="233" spans="2:51" s="13" customFormat="1" ht="13.5">
      <c r="B233" s="193"/>
      <c r="D233" s="194" t="s">
        <v>139</v>
      </c>
      <c r="E233" s="195" t="s">
        <v>3</v>
      </c>
      <c r="F233" s="196" t="s">
        <v>142</v>
      </c>
      <c r="H233" s="197">
        <v>2</v>
      </c>
      <c r="I233" s="198"/>
      <c r="L233" s="193"/>
      <c r="M233" s="199"/>
      <c r="N233" s="200"/>
      <c r="O233" s="200"/>
      <c r="P233" s="200"/>
      <c r="Q233" s="200"/>
      <c r="R233" s="200"/>
      <c r="S233" s="200"/>
      <c r="T233" s="201"/>
      <c r="AT233" s="202" t="s">
        <v>139</v>
      </c>
      <c r="AU233" s="202" t="s">
        <v>79</v>
      </c>
      <c r="AV233" s="13" t="s">
        <v>135</v>
      </c>
      <c r="AW233" s="13" t="s">
        <v>36</v>
      </c>
      <c r="AX233" s="13" t="s">
        <v>22</v>
      </c>
      <c r="AY233" s="202" t="s">
        <v>129</v>
      </c>
    </row>
    <row r="234" spans="2:65" s="1" customFormat="1" ht="22.5" customHeight="1">
      <c r="B234" s="163"/>
      <c r="C234" s="164" t="s">
        <v>243</v>
      </c>
      <c r="D234" s="164" t="s">
        <v>131</v>
      </c>
      <c r="E234" s="165" t="s">
        <v>344</v>
      </c>
      <c r="F234" s="166" t="s">
        <v>345</v>
      </c>
      <c r="G234" s="167" t="s">
        <v>134</v>
      </c>
      <c r="H234" s="168">
        <v>2</v>
      </c>
      <c r="I234" s="169"/>
      <c r="J234" s="170">
        <f>ROUND(I234*H234,2)</f>
        <v>0</v>
      </c>
      <c r="K234" s="166" t="s">
        <v>3</v>
      </c>
      <c r="L234" s="34"/>
      <c r="M234" s="171" t="s">
        <v>3</v>
      </c>
      <c r="N234" s="172" t="s">
        <v>43</v>
      </c>
      <c r="O234" s="35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AR234" s="17" t="s">
        <v>135</v>
      </c>
      <c r="AT234" s="17" t="s">
        <v>131</v>
      </c>
      <c r="AU234" s="17" t="s">
        <v>79</v>
      </c>
      <c r="AY234" s="17" t="s">
        <v>129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22</v>
      </c>
      <c r="BK234" s="175">
        <f>ROUND(I234*H234,2)</f>
        <v>0</v>
      </c>
      <c r="BL234" s="17" t="s">
        <v>135</v>
      </c>
      <c r="BM234" s="17" t="s">
        <v>346</v>
      </c>
    </row>
    <row r="235" spans="2:51" s="12" customFormat="1" ht="13.5">
      <c r="B235" s="185"/>
      <c r="D235" s="177" t="s">
        <v>139</v>
      </c>
      <c r="E235" s="186" t="s">
        <v>3</v>
      </c>
      <c r="F235" s="187" t="s">
        <v>347</v>
      </c>
      <c r="H235" s="188">
        <v>2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139</v>
      </c>
      <c r="AU235" s="186" t="s">
        <v>79</v>
      </c>
      <c r="AV235" s="12" t="s">
        <v>79</v>
      </c>
      <c r="AW235" s="12" t="s">
        <v>36</v>
      </c>
      <c r="AX235" s="12" t="s">
        <v>72</v>
      </c>
      <c r="AY235" s="186" t="s">
        <v>129</v>
      </c>
    </row>
    <row r="236" spans="2:51" s="13" customFormat="1" ht="13.5">
      <c r="B236" s="193"/>
      <c r="D236" s="194" t="s">
        <v>139</v>
      </c>
      <c r="E236" s="195" t="s">
        <v>3</v>
      </c>
      <c r="F236" s="196" t="s">
        <v>142</v>
      </c>
      <c r="H236" s="197">
        <v>2</v>
      </c>
      <c r="I236" s="198"/>
      <c r="L236" s="193"/>
      <c r="M236" s="199"/>
      <c r="N236" s="200"/>
      <c r="O236" s="200"/>
      <c r="P236" s="200"/>
      <c r="Q236" s="200"/>
      <c r="R236" s="200"/>
      <c r="S236" s="200"/>
      <c r="T236" s="201"/>
      <c r="AT236" s="202" t="s">
        <v>139</v>
      </c>
      <c r="AU236" s="202" t="s">
        <v>79</v>
      </c>
      <c r="AV236" s="13" t="s">
        <v>135</v>
      </c>
      <c r="AW236" s="13" t="s">
        <v>36</v>
      </c>
      <c r="AX236" s="13" t="s">
        <v>22</v>
      </c>
      <c r="AY236" s="202" t="s">
        <v>129</v>
      </c>
    </row>
    <row r="237" spans="2:65" s="1" customFormat="1" ht="22.5" customHeight="1">
      <c r="B237" s="163"/>
      <c r="C237" s="164" t="s">
        <v>348</v>
      </c>
      <c r="D237" s="164" t="s">
        <v>131</v>
      </c>
      <c r="E237" s="165" t="s">
        <v>349</v>
      </c>
      <c r="F237" s="166" t="s">
        <v>350</v>
      </c>
      <c r="G237" s="167" t="s">
        <v>134</v>
      </c>
      <c r="H237" s="168">
        <v>177</v>
      </c>
      <c r="I237" s="169"/>
      <c r="J237" s="170">
        <f>ROUND(I237*H237,2)</f>
        <v>0</v>
      </c>
      <c r="K237" s="166" t="s">
        <v>3</v>
      </c>
      <c r="L237" s="34"/>
      <c r="M237" s="171" t="s">
        <v>3</v>
      </c>
      <c r="N237" s="172" t="s">
        <v>43</v>
      </c>
      <c r="O237" s="35"/>
      <c r="P237" s="173">
        <f>O237*H237</f>
        <v>0</v>
      </c>
      <c r="Q237" s="173">
        <v>0</v>
      </c>
      <c r="R237" s="173">
        <f>Q237*H237</f>
        <v>0</v>
      </c>
      <c r="S237" s="173">
        <v>0</v>
      </c>
      <c r="T237" s="174">
        <f>S237*H237</f>
        <v>0</v>
      </c>
      <c r="AR237" s="17" t="s">
        <v>135</v>
      </c>
      <c r="AT237" s="17" t="s">
        <v>131</v>
      </c>
      <c r="AU237" s="17" t="s">
        <v>79</v>
      </c>
      <c r="AY237" s="17" t="s">
        <v>129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7" t="s">
        <v>22</v>
      </c>
      <c r="BK237" s="175">
        <f>ROUND(I237*H237,2)</f>
        <v>0</v>
      </c>
      <c r="BL237" s="17" t="s">
        <v>135</v>
      </c>
      <c r="BM237" s="17" t="s">
        <v>351</v>
      </c>
    </row>
    <row r="238" spans="2:51" s="12" customFormat="1" ht="13.5">
      <c r="B238" s="185"/>
      <c r="D238" s="177" t="s">
        <v>139</v>
      </c>
      <c r="E238" s="186" t="s">
        <v>3</v>
      </c>
      <c r="F238" s="187" t="s">
        <v>352</v>
      </c>
      <c r="H238" s="188">
        <v>177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139</v>
      </c>
      <c r="AU238" s="186" t="s">
        <v>79</v>
      </c>
      <c r="AV238" s="12" t="s">
        <v>79</v>
      </c>
      <c r="AW238" s="12" t="s">
        <v>36</v>
      </c>
      <c r="AX238" s="12" t="s">
        <v>72</v>
      </c>
      <c r="AY238" s="186" t="s">
        <v>129</v>
      </c>
    </row>
    <row r="239" spans="2:51" s="13" customFormat="1" ht="13.5">
      <c r="B239" s="193"/>
      <c r="D239" s="194" t="s">
        <v>139</v>
      </c>
      <c r="E239" s="195" t="s">
        <v>3</v>
      </c>
      <c r="F239" s="196" t="s">
        <v>142</v>
      </c>
      <c r="H239" s="197">
        <v>177</v>
      </c>
      <c r="I239" s="198"/>
      <c r="L239" s="193"/>
      <c r="M239" s="199"/>
      <c r="N239" s="200"/>
      <c r="O239" s="200"/>
      <c r="P239" s="200"/>
      <c r="Q239" s="200"/>
      <c r="R239" s="200"/>
      <c r="S239" s="200"/>
      <c r="T239" s="201"/>
      <c r="AT239" s="202" t="s">
        <v>139</v>
      </c>
      <c r="AU239" s="202" t="s">
        <v>79</v>
      </c>
      <c r="AV239" s="13" t="s">
        <v>135</v>
      </c>
      <c r="AW239" s="13" t="s">
        <v>36</v>
      </c>
      <c r="AX239" s="13" t="s">
        <v>22</v>
      </c>
      <c r="AY239" s="202" t="s">
        <v>129</v>
      </c>
    </row>
    <row r="240" spans="2:65" s="1" customFormat="1" ht="57" customHeight="1">
      <c r="B240" s="163"/>
      <c r="C240" s="164" t="s">
        <v>253</v>
      </c>
      <c r="D240" s="164" t="s">
        <v>131</v>
      </c>
      <c r="E240" s="165" t="s">
        <v>353</v>
      </c>
      <c r="F240" s="166" t="s">
        <v>354</v>
      </c>
      <c r="G240" s="167" t="s">
        <v>188</v>
      </c>
      <c r="H240" s="168">
        <v>297</v>
      </c>
      <c r="I240" s="169"/>
      <c r="J240" s="170">
        <f>ROUND(I240*H240,2)</f>
        <v>0</v>
      </c>
      <c r="K240" s="166" t="s">
        <v>3</v>
      </c>
      <c r="L240" s="34"/>
      <c r="M240" s="171" t="s">
        <v>3</v>
      </c>
      <c r="N240" s="172" t="s">
        <v>43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135</v>
      </c>
      <c r="AT240" s="17" t="s">
        <v>131</v>
      </c>
      <c r="AU240" s="17" t="s">
        <v>79</v>
      </c>
      <c r="AY240" s="17" t="s">
        <v>129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22</v>
      </c>
      <c r="BK240" s="175">
        <f>ROUND(I240*H240,2)</f>
        <v>0</v>
      </c>
      <c r="BL240" s="17" t="s">
        <v>135</v>
      </c>
      <c r="BM240" s="17" t="s">
        <v>355</v>
      </c>
    </row>
    <row r="241" spans="2:51" s="12" customFormat="1" ht="13.5">
      <c r="B241" s="185"/>
      <c r="D241" s="177" t="s">
        <v>139</v>
      </c>
      <c r="E241" s="186" t="s">
        <v>3</v>
      </c>
      <c r="F241" s="187" t="s">
        <v>356</v>
      </c>
      <c r="H241" s="188">
        <v>297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139</v>
      </c>
      <c r="AU241" s="186" t="s">
        <v>79</v>
      </c>
      <c r="AV241" s="12" t="s">
        <v>79</v>
      </c>
      <c r="AW241" s="12" t="s">
        <v>36</v>
      </c>
      <c r="AX241" s="12" t="s">
        <v>72</v>
      </c>
      <c r="AY241" s="186" t="s">
        <v>129</v>
      </c>
    </row>
    <row r="242" spans="2:51" s="13" customFormat="1" ht="13.5">
      <c r="B242" s="193"/>
      <c r="D242" s="194" t="s">
        <v>139</v>
      </c>
      <c r="E242" s="195" t="s">
        <v>3</v>
      </c>
      <c r="F242" s="196" t="s">
        <v>142</v>
      </c>
      <c r="H242" s="197">
        <v>297</v>
      </c>
      <c r="I242" s="198"/>
      <c r="L242" s="193"/>
      <c r="M242" s="199"/>
      <c r="N242" s="200"/>
      <c r="O242" s="200"/>
      <c r="P242" s="200"/>
      <c r="Q242" s="200"/>
      <c r="R242" s="200"/>
      <c r="S242" s="200"/>
      <c r="T242" s="201"/>
      <c r="AT242" s="202" t="s">
        <v>139</v>
      </c>
      <c r="AU242" s="202" t="s">
        <v>79</v>
      </c>
      <c r="AV242" s="13" t="s">
        <v>135</v>
      </c>
      <c r="AW242" s="13" t="s">
        <v>36</v>
      </c>
      <c r="AX242" s="13" t="s">
        <v>22</v>
      </c>
      <c r="AY242" s="202" t="s">
        <v>129</v>
      </c>
    </row>
    <row r="243" spans="2:65" s="1" customFormat="1" ht="31.5" customHeight="1">
      <c r="B243" s="163"/>
      <c r="C243" s="164" t="s">
        <v>357</v>
      </c>
      <c r="D243" s="164" t="s">
        <v>131</v>
      </c>
      <c r="E243" s="165" t="s">
        <v>358</v>
      </c>
      <c r="F243" s="166" t="s">
        <v>359</v>
      </c>
      <c r="G243" s="167" t="s">
        <v>360</v>
      </c>
      <c r="H243" s="168">
        <v>99</v>
      </c>
      <c r="I243" s="169"/>
      <c r="J243" s="170">
        <f>ROUND(I243*H243,2)</f>
        <v>0</v>
      </c>
      <c r="K243" s="166" t="s">
        <v>3</v>
      </c>
      <c r="L243" s="34"/>
      <c r="M243" s="171" t="s">
        <v>3</v>
      </c>
      <c r="N243" s="172" t="s">
        <v>43</v>
      </c>
      <c r="O243" s="35"/>
      <c r="P243" s="173">
        <f>O243*H243</f>
        <v>0</v>
      </c>
      <c r="Q243" s="173">
        <v>0</v>
      </c>
      <c r="R243" s="173">
        <f>Q243*H243</f>
        <v>0</v>
      </c>
      <c r="S243" s="173">
        <v>0</v>
      </c>
      <c r="T243" s="174">
        <f>S243*H243</f>
        <v>0</v>
      </c>
      <c r="AR243" s="17" t="s">
        <v>135</v>
      </c>
      <c r="AT243" s="17" t="s">
        <v>131</v>
      </c>
      <c r="AU243" s="17" t="s">
        <v>79</v>
      </c>
      <c r="AY243" s="17" t="s">
        <v>129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7" t="s">
        <v>22</v>
      </c>
      <c r="BK243" s="175">
        <f>ROUND(I243*H243,2)</f>
        <v>0</v>
      </c>
      <c r="BL243" s="17" t="s">
        <v>135</v>
      </c>
      <c r="BM243" s="17" t="s">
        <v>361</v>
      </c>
    </row>
    <row r="244" spans="2:51" s="12" customFormat="1" ht="13.5">
      <c r="B244" s="185"/>
      <c r="D244" s="177" t="s">
        <v>139</v>
      </c>
      <c r="E244" s="186" t="s">
        <v>3</v>
      </c>
      <c r="F244" s="187" t="s">
        <v>362</v>
      </c>
      <c r="H244" s="188">
        <v>99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139</v>
      </c>
      <c r="AU244" s="186" t="s">
        <v>79</v>
      </c>
      <c r="AV244" s="12" t="s">
        <v>79</v>
      </c>
      <c r="AW244" s="12" t="s">
        <v>36</v>
      </c>
      <c r="AX244" s="12" t="s">
        <v>72</v>
      </c>
      <c r="AY244" s="186" t="s">
        <v>129</v>
      </c>
    </row>
    <row r="245" spans="2:51" s="13" customFormat="1" ht="13.5">
      <c r="B245" s="193"/>
      <c r="D245" s="177" t="s">
        <v>139</v>
      </c>
      <c r="E245" s="213" t="s">
        <v>3</v>
      </c>
      <c r="F245" s="214" t="s">
        <v>142</v>
      </c>
      <c r="H245" s="215">
        <v>99</v>
      </c>
      <c r="I245" s="198"/>
      <c r="L245" s="193"/>
      <c r="M245" s="199"/>
      <c r="N245" s="200"/>
      <c r="O245" s="200"/>
      <c r="P245" s="200"/>
      <c r="Q245" s="200"/>
      <c r="R245" s="200"/>
      <c r="S245" s="200"/>
      <c r="T245" s="201"/>
      <c r="AT245" s="202" t="s">
        <v>139</v>
      </c>
      <c r="AU245" s="202" t="s">
        <v>79</v>
      </c>
      <c r="AV245" s="13" t="s">
        <v>135</v>
      </c>
      <c r="AW245" s="13" t="s">
        <v>36</v>
      </c>
      <c r="AX245" s="13" t="s">
        <v>22</v>
      </c>
      <c r="AY245" s="202" t="s">
        <v>129</v>
      </c>
    </row>
    <row r="246" spans="2:63" s="10" customFormat="1" ht="29.85" customHeight="1">
      <c r="B246" s="149"/>
      <c r="D246" s="160" t="s">
        <v>71</v>
      </c>
      <c r="E246" s="161" t="s">
        <v>157</v>
      </c>
      <c r="F246" s="161" t="s">
        <v>363</v>
      </c>
      <c r="I246" s="152"/>
      <c r="J246" s="162">
        <f>BK246</f>
        <v>0</v>
      </c>
      <c r="L246" s="149"/>
      <c r="M246" s="154"/>
      <c r="N246" s="155"/>
      <c r="O246" s="155"/>
      <c r="P246" s="156">
        <f>SUM(P247:P304)</f>
        <v>0</v>
      </c>
      <c r="Q246" s="155"/>
      <c r="R246" s="156">
        <f>SUM(R247:R304)</f>
        <v>0.0015</v>
      </c>
      <c r="S246" s="155"/>
      <c r="T246" s="157">
        <f>SUM(T247:T304)</f>
        <v>0</v>
      </c>
      <c r="AR246" s="150" t="s">
        <v>22</v>
      </c>
      <c r="AT246" s="158" t="s">
        <v>71</v>
      </c>
      <c r="AU246" s="158" t="s">
        <v>22</v>
      </c>
      <c r="AY246" s="150" t="s">
        <v>129</v>
      </c>
      <c r="BK246" s="159">
        <f>SUM(BK247:BK304)</f>
        <v>0</v>
      </c>
    </row>
    <row r="247" spans="2:65" s="1" customFormat="1" ht="22.5" customHeight="1">
      <c r="B247" s="163"/>
      <c r="C247" s="164" t="s">
        <v>257</v>
      </c>
      <c r="D247" s="164" t="s">
        <v>131</v>
      </c>
      <c r="E247" s="165" t="s">
        <v>364</v>
      </c>
      <c r="F247" s="166" t="s">
        <v>365</v>
      </c>
      <c r="G247" s="167" t="s">
        <v>188</v>
      </c>
      <c r="H247" s="168">
        <v>2473</v>
      </c>
      <c r="I247" s="169"/>
      <c r="J247" s="170">
        <f>ROUND(I247*H247,2)</f>
        <v>0</v>
      </c>
      <c r="K247" s="166" t="s">
        <v>3</v>
      </c>
      <c r="L247" s="34"/>
      <c r="M247" s="171" t="s">
        <v>3</v>
      </c>
      <c r="N247" s="172" t="s">
        <v>43</v>
      </c>
      <c r="O247" s="35"/>
      <c r="P247" s="173">
        <f>O247*H247</f>
        <v>0</v>
      </c>
      <c r="Q247" s="173">
        <v>0</v>
      </c>
      <c r="R247" s="173">
        <f>Q247*H247</f>
        <v>0</v>
      </c>
      <c r="S247" s="173">
        <v>0</v>
      </c>
      <c r="T247" s="174">
        <f>S247*H247</f>
        <v>0</v>
      </c>
      <c r="AR247" s="17" t="s">
        <v>135</v>
      </c>
      <c r="AT247" s="17" t="s">
        <v>131</v>
      </c>
      <c r="AU247" s="17" t="s">
        <v>79</v>
      </c>
      <c r="AY247" s="17" t="s">
        <v>129</v>
      </c>
      <c r="BE247" s="175">
        <f>IF(N247="základní",J247,0)</f>
        <v>0</v>
      </c>
      <c r="BF247" s="175">
        <f>IF(N247="snížená",J247,0)</f>
        <v>0</v>
      </c>
      <c r="BG247" s="175">
        <f>IF(N247="zákl. přenesená",J247,0)</f>
        <v>0</v>
      </c>
      <c r="BH247" s="175">
        <f>IF(N247="sníž. přenesená",J247,0)</f>
        <v>0</v>
      </c>
      <c r="BI247" s="175">
        <f>IF(N247="nulová",J247,0)</f>
        <v>0</v>
      </c>
      <c r="BJ247" s="17" t="s">
        <v>22</v>
      </c>
      <c r="BK247" s="175">
        <f>ROUND(I247*H247,2)</f>
        <v>0</v>
      </c>
      <c r="BL247" s="17" t="s">
        <v>135</v>
      </c>
      <c r="BM247" s="17" t="s">
        <v>28</v>
      </c>
    </row>
    <row r="248" spans="2:65" s="1" customFormat="1" ht="22.5" customHeight="1">
      <c r="B248" s="163"/>
      <c r="C248" s="203" t="s">
        <v>366</v>
      </c>
      <c r="D248" s="203" t="s">
        <v>224</v>
      </c>
      <c r="E248" s="204" t="s">
        <v>367</v>
      </c>
      <c r="F248" s="205" t="s">
        <v>368</v>
      </c>
      <c r="G248" s="206" t="s">
        <v>209</v>
      </c>
      <c r="H248" s="207">
        <v>16.009</v>
      </c>
      <c r="I248" s="208"/>
      <c r="J248" s="209">
        <f>ROUND(I248*H248,2)</f>
        <v>0</v>
      </c>
      <c r="K248" s="205" t="s">
        <v>3</v>
      </c>
      <c r="L248" s="210"/>
      <c r="M248" s="211" t="s">
        <v>3</v>
      </c>
      <c r="N248" s="212" t="s">
        <v>43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156</v>
      </c>
      <c r="AT248" s="17" t="s">
        <v>224</v>
      </c>
      <c r="AU248" s="17" t="s">
        <v>79</v>
      </c>
      <c r="AY248" s="17" t="s">
        <v>129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135</v>
      </c>
      <c r="BM248" s="17" t="s">
        <v>369</v>
      </c>
    </row>
    <row r="249" spans="2:51" s="12" customFormat="1" ht="13.5">
      <c r="B249" s="185"/>
      <c r="D249" s="177" t="s">
        <v>139</v>
      </c>
      <c r="E249" s="186" t="s">
        <v>3</v>
      </c>
      <c r="F249" s="187" t="s">
        <v>370</v>
      </c>
      <c r="H249" s="188">
        <v>16.009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6" t="s">
        <v>139</v>
      </c>
      <c r="AU249" s="186" t="s">
        <v>79</v>
      </c>
      <c r="AV249" s="12" t="s">
        <v>79</v>
      </c>
      <c r="AW249" s="12" t="s">
        <v>36</v>
      </c>
      <c r="AX249" s="12" t="s">
        <v>72</v>
      </c>
      <c r="AY249" s="186" t="s">
        <v>129</v>
      </c>
    </row>
    <row r="250" spans="2:51" s="13" customFormat="1" ht="13.5">
      <c r="B250" s="193"/>
      <c r="D250" s="194" t="s">
        <v>139</v>
      </c>
      <c r="E250" s="195" t="s">
        <v>3</v>
      </c>
      <c r="F250" s="196" t="s">
        <v>142</v>
      </c>
      <c r="H250" s="197">
        <v>16.009</v>
      </c>
      <c r="I250" s="198"/>
      <c r="L250" s="193"/>
      <c r="M250" s="199"/>
      <c r="N250" s="200"/>
      <c r="O250" s="200"/>
      <c r="P250" s="200"/>
      <c r="Q250" s="200"/>
      <c r="R250" s="200"/>
      <c r="S250" s="200"/>
      <c r="T250" s="201"/>
      <c r="AT250" s="202" t="s">
        <v>139</v>
      </c>
      <c r="AU250" s="202" t="s">
        <v>79</v>
      </c>
      <c r="AV250" s="13" t="s">
        <v>135</v>
      </c>
      <c r="AW250" s="13" t="s">
        <v>36</v>
      </c>
      <c r="AX250" s="13" t="s">
        <v>22</v>
      </c>
      <c r="AY250" s="202" t="s">
        <v>129</v>
      </c>
    </row>
    <row r="251" spans="2:65" s="1" customFormat="1" ht="22.5" customHeight="1">
      <c r="B251" s="163"/>
      <c r="C251" s="203" t="s">
        <v>260</v>
      </c>
      <c r="D251" s="203" t="s">
        <v>224</v>
      </c>
      <c r="E251" s="204" t="s">
        <v>371</v>
      </c>
      <c r="F251" s="205" t="s">
        <v>372</v>
      </c>
      <c r="G251" s="206" t="s">
        <v>209</v>
      </c>
      <c r="H251" s="207">
        <v>19.415</v>
      </c>
      <c r="I251" s="208"/>
      <c r="J251" s="209">
        <f>ROUND(I251*H251,2)</f>
        <v>0</v>
      </c>
      <c r="K251" s="205" t="s">
        <v>3</v>
      </c>
      <c r="L251" s="210"/>
      <c r="M251" s="211" t="s">
        <v>3</v>
      </c>
      <c r="N251" s="212" t="s">
        <v>43</v>
      </c>
      <c r="O251" s="35"/>
      <c r="P251" s="173">
        <f>O251*H251</f>
        <v>0</v>
      </c>
      <c r="Q251" s="173">
        <v>0</v>
      </c>
      <c r="R251" s="173">
        <f>Q251*H251</f>
        <v>0</v>
      </c>
      <c r="S251" s="173">
        <v>0</v>
      </c>
      <c r="T251" s="174">
        <f>S251*H251</f>
        <v>0</v>
      </c>
      <c r="AR251" s="17" t="s">
        <v>156</v>
      </c>
      <c r="AT251" s="17" t="s">
        <v>224</v>
      </c>
      <c r="AU251" s="17" t="s">
        <v>79</v>
      </c>
      <c r="AY251" s="17" t="s">
        <v>129</v>
      </c>
      <c r="BE251" s="175">
        <f>IF(N251="základní",J251,0)</f>
        <v>0</v>
      </c>
      <c r="BF251" s="175">
        <f>IF(N251="snížená",J251,0)</f>
        <v>0</v>
      </c>
      <c r="BG251" s="175">
        <f>IF(N251="zákl. přenesená",J251,0)</f>
        <v>0</v>
      </c>
      <c r="BH251" s="175">
        <f>IF(N251="sníž. přenesená",J251,0)</f>
        <v>0</v>
      </c>
      <c r="BI251" s="175">
        <f>IF(N251="nulová",J251,0)</f>
        <v>0</v>
      </c>
      <c r="BJ251" s="17" t="s">
        <v>22</v>
      </c>
      <c r="BK251" s="175">
        <f>ROUND(I251*H251,2)</f>
        <v>0</v>
      </c>
      <c r="BL251" s="17" t="s">
        <v>135</v>
      </c>
      <c r="BM251" s="17" t="s">
        <v>373</v>
      </c>
    </row>
    <row r="252" spans="2:51" s="12" customFormat="1" ht="13.5">
      <c r="B252" s="185"/>
      <c r="D252" s="177" t="s">
        <v>139</v>
      </c>
      <c r="E252" s="186" t="s">
        <v>3</v>
      </c>
      <c r="F252" s="187" t="s">
        <v>374</v>
      </c>
      <c r="H252" s="188">
        <v>19.415</v>
      </c>
      <c r="I252" s="189"/>
      <c r="L252" s="185"/>
      <c r="M252" s="190"/>
      <c r="N252" s="191"/>
      <c r="O252" s="191"/>
      <c r="P252" s="191"/>
      <c r="Q252" s="191"/>
      <c r="R252" s="191"/>
      <c r="S252" s="191"/>
      <c r="T252" s="192"/>
      <c r="AT252" s="186" t="s">
        <v>139</v>
      </c>
      <c r="AU252" s="186" t="s">
        <v>79</v>
      </c>
      <c r="AV252" s="12" t="s">
        <v>79</v>
      </c>
      <c r="AW252" s="12" t="s">
        <v>36</v>
      </c>
      <c r="AX252" s="12" t="s">
        <v>72</v>
      </c>
      <c r="AY252" s="186" t="s">
        <v>129</v>
      </c>
    </row>
    <row r="253" spans="2:51" s="13" customFormat="1" ht="13.5">
      <c r="B253" s="193"/>
      <c r="D253" s="194" t="s">
        <v>139</v>
      </c>
      <c r="E253" s="195" t="s">
        <v>3</v>
      </c>
      <c r="F253" s="196" t="s">
        <v>142</v>
      </c>
      <c r="H253" s="197">
        <v>19.415</v>
      </c>
      <c r="I253" s="198"/>
      <c r="L253" s="193"/>
      <c r="M253" s="199"/>
      <c r="N253" s="200"/>
      <c r="O253" s="200"/>
      <c r="P253" s="200"/>
      <c r="Q253" s="200"/>
      <c r="R253" s="200"/>
      <c r="S253" s="200"/>
      <c r="T253" s="201"/>
      <c r="AT253" s="202" t="s">
        <v>139</v>
      </c>
      <c r="AU253" s="202" t="s">
        <v>79</v>
      </c>
      <c r="AV253" s="13" t="s">
        <v>135</v>
      </c>
      <c r="AW253" s="13" t="s">
        <v>36</v>
      </c>
      <c r="AX253" s="13" t="s">
        <v>22</v>
      </c>
      <c r="AY253" s="202" t="s">
        <v>129</v>
      </c>
    </row>
    <row r="254" spans="2:65" s="1" customFormat="1" ht="22.5" customHeight="1">
      <c r="B254" s="163"/>
      <c r="C254" s="164" t="s">
        <v>375</v>
      </c>
      <c r="D254" s="164" t="s">
        <v>131</v>
      </c>
      <c r="E254" s="165" t="s">
        <v>376</v>
      </c>
      <c r="F254" s="166" t="s">
        <v>377</v>
      </c>
      <c r="G254" s="167" t="s">
        <v>188</v>
      </c>
      <c r="H254" s="168">
        <v>38.433</v>
      </c>
      <c r="I254" s="169"/>
      <c r="J254" s="170">
        <f>ROUND(I254*H254,2)</f>
        <v>0</v>
      </c>
      <c r="K254" s="166" t="s">
        <v>3</v>
      </c>
      <c r="L254" s="34"/>
      <c r="M254" s="171" t="s">
        <v>3</v>
      </c>
      <c r="N254" s="172" t="s">
        <v>43</v>
      </c>
      <c r="O254" s="35"/>
      <c r="P254" s="173">
        <f>O254*H254</f>
        <v>0</v>
      </c>
      <c r="Q254" s="173">
        <v>0</v>
      </c>
      <c r="R254" s="173">
        <f>Q254*H254</f>
        <v>0</v>
      </c>
      <c r="S254" s="173">
        <v>0</v>
      </c>
      <c r="T254" s="174">
        <f>S254*H254</f>
        <v>0</v>
      </c>
      <c r="AR254" s="17" t="s">
        <v>135</v>
      </c>
      <c r="AT254" s="17" t="s">
        <v>131</v>
      </c>
      <c r="AU254" s="17" t="s">
        <v>79</v>
      </c>
      <c r="AY254" s="17" t="s">
        <v>129</v>
      </c>
      <c r="BE254" s="175">
        <f>IF(N254="základní",J254,0)</f>
        <v>0</v>
      </c>
      <c r="BF254" s="175">
        <f>IF(N254="snížená",J254,0)</f>
        <v>0</v>
      </c>
      <c r="BG254" s="175">
        <f>IF(N254="zákl. přenesená",J254,0)</f>
        <v>0</v>
      </c>
      <c r="BH254" s="175">
        <f>IF(N254="sníž. přenesená",J254,0)</f>
        <v>0</v>
      </c>
      <c r="BI254" s="175">
        <f>IF(N254="nulová",J254,0)</f>
        <v>0</v>
      </c>
      <c r="BJ254" s="17" t="s">
        <v>22</v>
      </c>
      <c r="BK254" s="175">
        <f>ROUND(I254*H254,2)</f>
        <v>0</v>
      </c>
      <c r="BL254" s="17" t="s">
        <v>135</v>
      </c>
      <c r="BM254" s="17" t="s">
        <v>378</v>
      </c>
    </row>
    <row r="255" spans="2:51" s="12" customFormat="1" ht="13.5">
      <c r="B255" s="185"/>
      <c r="D255" s="177" t="s">
        <v>139</v>
      </c>
      <c r="E255" s="186" t="s">
        <v>3</v>
      </c>
      <c r="F255" s="187" t="s">
        <v>379</v>
      </c>
      <c r="H255" s="188">
        <v>25.2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139</v>
      </c>
      <c r="AU255" s="186" t="s">
        <v>79</v>
      </c>
      <c r="AV255" s="12" t="s">
        <v>79</v>
      </c>
      <c r="AW255" s="12" t="s">
        <v>36</v>
      </c>
      <c r="AX255" s="12" t="s">
        <v>72</v>
      </c>
      <c r="AY255" s="186" t="s">
        <v>129</v>
      </c>
    </row>
    <row r="256" spans="2:51" s="12" customFormat="1" ht="13.5">
      <c r="B256" s="185"/>
      <c r="D256" s="177" t="s">
        <v>139</v>
      </c>
      <c r="E256" s="186" t="s">
        <v>3</v>
      </c>
      <c r="F256" s="187" t="s">
        <v>380</v>
      </c>
      <c r="H256" s="188">
        <v>1.113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139</v>
      </c>
      <c r="AU256" s="186" t="s">
        <v>79</v>
      </c>
      <c r="AV256" s="12" t="s">
        <v>79</v>
      </c>
      <c r="AW256" s="12" t="s">
        <v>36</v>
      </c>
      <c r="AX256" s="12" t="s">
        <v>72</v>
      </c>
      <c r="AY256" s="186" t="s">
        <v>129</v>
      </c>
    </row>
    <row r="257" spans="2:51" s="12" customFormat="1" ht="13.5">
      <c r="B257" s="185"/>
      <c r="D257" s="177" t="s">
        <v>139</v>
      </c>
      <c r="E257" s="186" t="s">
        <v>3</v>
      </c>
      <c r="F257" s="187" t="s">
        <v>381</v>
      </c>
      <c r="H257" s="188">
        <v>4.02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139</v>
      </c>
      <c r="AU257" s="186" t="s">
        <v>79</v>
      </c>
      <c r="AV257" s="12" t="s">
        <v>79</v>
      </c>
      <c r="AW257" s="12" t="s">
        <v>36</v>
      </c>
      <c r="AX257" s="12" t="s">
        <v>72</v>
      </c>
      <c r="AY257" s="186" t="s">
        <v>129</v>
      </c>
    </row>
    <row r="258" spans="2:51" s="12" customFormat="1" ht="13.5">
      <c r="B258" s="185"/>
      <c r="D258" s="177" t="s">
        <v>139</v>
      </c>
      <c r="E258" s="186" t="s">
        <v>3</v>
      </c>
      <c r="F258" s="187" t="s">
        <v>382</v>
      </c>
      <c r="H258" s="188">
        <v>8.1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139</v>
      </c>
      <c r="AU258" s="186" t="s">
        <v>79</v>
      </c>
      <c r="AV258" s="12" t="s">
        <v>79</v>
      </c>
      <c r="AW258" s="12" t="s">
        <v>36</v>
      </c>
      <c r="AX258" s="12" t="s">
        <v>72</v>
      </c>
      <c r="AY258" s="186" t="s">
        <v>129</v>
      </c>
    </row>
    <row r="259" spans="2:51" s="13" customFormat="1" ht="13.5">
      <c r="B259" s="193"/>
      <c r="D259" s="194" t="s">
        <v>139</v>
      </c>
      <c r="E259" s="195" t="s">
        <v>3</v>
      </c>
      <c r="F259" s="196" t="s">
        <v>142</v>
      </c>
      <c r="H259" s="197">
        <v>38.433</v>
      </c>
      <c r="I259" s="198"/>
      <c r="L259" s="193"/>
      <c r="M259" s="199"/>
      <c r="N259" s="200"/>
      <c r="O259" s="200"/>
      <c r="P259" s="200"/>
      <c r="Q259" s="200"/>
      <c r="R259" s="200"/>
      <c r="S259" s="200"/>
      <c r="T259" s="201"/>
      <c r="AT259" s="202" t="s">
        <v>139</v>
      </c>
      <c r="AU259" s="202" t="s">
        <v>79</v>
      </c>
      <c r="AV259" s="13" t="s">
        <v>135</v>
      </c>
      <c r="AW259" s="13" t="s">
        <v>36</v>
      </c>
      <c r="AX259" s="13" t="s">
        <v>22</v>
      </c>
      <c r="AY259" s="202" t="s">
        <v>129</v>
      </c>
    </row>
    <row r="260" spans="2:65" s="1" customFormat="1" ht="22.5" customHeight="1">
      <c r="B260" s="163"/>
      <c r="C260" s="164" t="s">
        <v>264</v>
      </c>
      <c r="D260" s="164" t="s">
        <v>131</v>
      </c>
      <c r="E260" s="165" t="s">
        <v>383</v>
      </c>
      <c r="F260" s="166" t="s">
        <v>384</v>
      </c>
      <c r="G260" s="167" t="s">
        <v>188</v>
      </c>
      <c r="H260" s="168">
        <v>139</v>
      </c>
      <c r="I260" s="169"/>
      <c r="J260" s="170">
        <f>ROUND(I260*H260,2)</f>
        <v>0</v>
      </c>
      <c r="K260" s="166" t="s">
        <v>3</v>
      </c>
      <c r="L260" s="34"/>
      <c r="M260" s="171" t="s">
        <v>3</v>
      </c>
      <c r="N260" s="172" t="s">
        <v>43</v>
      </c>
      <c r="O260" s="35"/>
      <c r="P260" s="173">
        <f>O260*H260</f>
        <v>0</v>
      </c>
      <c r="Q260" s="173">
        <v>0</v>
      </c>
      <c r="R260" s="173">
        <f>Q260*H260</f>
        <v>0</v>
      </c>
      <c r="S260" s="173">
        <v>0</v>
      </c>
      <c r="T260" s="174">
        <f>S260*H260</f>
        <v>0</v>
      </c>
      <c r="AR260" s="17" t="s">
        <v>135</v>
      </c>
      <c r="AT260" s="17" t="s">
        <v>131</v>
      </c>
      <c r="AU260" s="17" t="s">
        <v>79</v>
      </c>
      <c r="AY260" s="17" t="s">
        <v>129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7" t="s">
        <v>22</v>
      </c>
      <c r="BK260" s="175">
        <f>ROUND(I260*H260,2)</f>
        <v>0</v>
      </c>
      <c r="BL260" s="17" t="s">
        <v>135</v>
      </c>
      <c r="BM260" s="17" t="s">
        <v>385</v>
      </c>
    </row>
    <row r="261" spans="2:51" s="12" customFormat="1" ht="13.5">
      <c r="B261" s="185"/>
      <c r="D261" s="177" t="s">
        <v>139</v>
      </c>
      <c r="E261" s="186" t="s">
        <v>3</v>
      </c>
      <c r="F261" s="187" t="s">
        <v>386</v>
      </c>
      <c r="H261" s="188">
        <v>139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139</v>
      </c>
      <c r="AU261" s="186" t="s">
        <v>79</v>
      </c>
      <c r="AV261" s="12" t="s">
        <v>79</v>
      </c>
      <c r="AW261" s="12" t="s">
        <v>36</v>
      </c>
      <c r="AX261" s="12" t="s">
        <v>72</v>
      </c>
      <c r="AY261" s="186" t="s">
        <v>129</v>
      </c>
    </row>
    <row r="262" spans="2:51" s="13" customFormat="1" ht="13.5">
      <c r="B262" s="193"/>
      <c r="D262" s="194" t="s">
        <v>139</v>
      </c>
      <c r="E262" s="195" t="s">
        <v>3</v>
      </c>
      <c r="F262" s="196" t="s">
        <v>142</v>
      </c>
      <c r="H262" s="197">
        <v>139</v>
      </c>
      <c r="I262" s="198"/>
      <c r="L262" s="193"/>
      <c r="M262" s="199"/>
      <c r="N262" s="200"/>
      <c r="O262" s="200"/>
      <c r="P262" s="200"/>
      <c r="Q262" s="200"/>
      <c r="R262" s="200"/>
      <c r="S262" s="200"/>
      <c r="T262" s="201"/>
      <c r="AT262" s="202" t="s">
        <v>139</v>
      </c>
      <c r="AU262" s="202" t="s">
        <v>79</v>
      </c>
      <c r="AV262" s="13" t="s">
        <v>135</v>
      </c>
      <c r="AW262" s="13" t="s">
        <v>36</v>
      </c>
      <c r="AX262" s="13" t="s">
        <v>22</v>
      </c>
      <c r="AY262" s="202" t="s">
        <v>129</v>
      </c>
    </row>
    <row r="263" spans="2:65" s="1" customFormat="1" ht="22.5" customHeight="1">
      <c r="B263" s="163"/>
      <c r="C263" s="164" t="s">
        <v>387</v>
      </c>
      <c r="D263" s="164" t="s">
        <v>131</v>
      </c>
      <c r="E263" s="165" t="s">
        <v>388</v>
      </c>
      <c r="F263" s="166" t="s">
        <v>389</v>
      </c>
      <c r="G263" s="167" t="s">
        <v>188</v>
      </c>
      <c r="H263" s="168">
        <v>420</v>
      </c>
      <c r="I263" s="169"/>
      <c r="J263" s="170">
        <f>ROUND(I263*H263,2)</f>
        <v>0</v>
      </c>
      <c r="K263" s="166" t="s">
        <v>3</v>
      </c>
      <c r="L263" s="34"/>
      <c r="M263" s="171" t="s">
        <v>3</v>
      </c>
      <c r="N263" s="172" t="s">
        <v>43</v>
      </c>
      <c r="O263" s="35"/>
      <c r="P263" s="173">
        <f>O263*H263</f>
        <v>0</v>
      </c>
      <c r="Q263" s="173">
        <v>0</v>
      </c>
      <c r="R263" s="173">
        <f>Q263*H263</f>
        <v>0</v>
      </c>
      <c r="S263" s="173">
        <v>0</v>
      </c>
      <c r="T263" s="174">
        <f>S263*H263</f>
        <v>0</v>
      </c>
      <c r="AR263" s="17" t="s">
        <v>135</v>
      </c>
      <c r="AT263" s="17" t="s">
        <v>131</v>
      </c>
      <c r="AU263" s="17" t="s">
        <v>79</v>
      </c>
      <c r="AY263" s="17" t="s">
        <v>129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7" t="s">
        <v>22</v>
      </c>
      <c r="BK263" s="175">
        <f>ROUND(I263*H263,2)</f>
        <v>0</v>
      </c>
      <c r="BL263" s="17" t="s">
        <v>135</v>
      </c>
      <c r="BM263" s="17" t="s">
        <v>390</v>
      </c>
    </row>
    <row r="264" spans="2:51" s="12" customFormat="1" ht="13.5">
      <c r="B264" s="185"/>
      <c r="D264" s="177" t="s">
        <v>139</v>
      </c>
      <c r="E264" s="186" t="s">
        <v>3</v>
      </c>
      <c r="F264" s="187" t="s">
        <v>391</v>
      </c>
      <c r="H264" s="188">
        <v>420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139</v>
      </c>
      <c r="AU264" s="186" t="s">
        <v>79</v>
      </c>
      <c r="AV264" s="12" t="s">
        <v>79</v>
      </c>
      <c r="AW264" s="12" t="s">
        <v>36</v>
      </c>
      <c r="AX264" s="12" t="s">
        <v>72</v>
      </c>
      <c r="AY264" s="186" t="s">
        <v>129</v>
      </c>
    </row>
    <row r="265" spans="2:51" s="13" customFormat="1" ht="13.5">
      <c r="B265" s="193"/>
      <c r="D265" s="194" t="s">
        <v>139</v>
      </c>
      <c r="E265" s="195" t="s">
        <v>3</v>
      </c>
      <c r="F265" s="196" t="s">
        <v>142</v>
      </c>
      <c r="H265" s="197">
        <v>420</v>
      </c>
      <c r="I265" s="198"/>
      <c r="L265" s="193"/>
      <c r="M265" s="199"/>
      <c r="N265" s="200"/>
      <c r="O265" s="200"/>
      <c r="P265" s="200"/>
      <c r="Q265" s="200"/>
      <c r="R265" s="200"/>
      <c r="S265" s="200"/>
      <c r="T265" s="201"/>
      <c r="AT265" s="202" t="s">
        <v>139</v>
      </c>
      <c r="AU265" s="202" t="s">
        <v>79</v>
      </c>
      <c r="AV265" s="13" t="s">
        <v>135</v>
      </c>
      <c r="AW265" s="13" t="s">
        <v>36</v>
      </c>
      <c r="AX265" s="13" t="s">
        <v>22</v>
      </c>
      <c r="AY265" s="202" t="s">
        <v>129</v>
      </c>
    </row>
    <row r="266" spans="2:65" s="1" customFormat="1" ht="22.5" customHeight="1">
      <c r="B266" s="163"/>
      <c r="C266" s="164" t="s">
        <v>267</v>
      </c>
      <c r="D266" s="164" t="s">
        <v>131</v>
      </c>
      <c r="E266" s="165" t="s">
        <v>392</v>
      </c>
      <c r="F266" s="166" t="s">
        <v>393</v>
      </c>
      <c r="G266" s="167" t="s">
        <v>188</v>
      </c>
      <c r="H266" s="168">
        <v>420</v>
      </c>
      <c r="I266" s="169"/>
      <c r="J266" s="170">
        <f>ROUND(I266*H266,2)</f>
        <v>0</v>
      </c>
      <c r="K266" s="166" t="s">
        <v>3</v>
      </c>
      <c r="L266" s="34"/>
      <c r="M266" s="171" t="s">
        <v>3</v>
      </c>
      <c r="N266" s="172" t="s">
        <v>43</v>
      </c>
      <c r="O266" s="35"/>
      <c r="P266" s="173">
        <f>O266*H266</f>
        <v>0</v>
      </c>
      <c r="Q266" s="173">
        <v>0</v>
      </c>
      <c r="R266" s="173">
        <f>Q266*H266</f>
        <v>0</v>
      </c>
      <c r="S266" s="173">
        <v>0</v>
      </c>
      <c r="T266" s="174">
        <f>S266*H266</f>
        <v>0</v>
      </c>
      <c r="AR266" s="17" t="s">
        <v>135</v>
      </c>
      <c r="AT266" s="17" t="s">
        <v>131</v>
      </c>
      <c r="AU266" s="17" t="s">
        <v>79</v>
      </c>
      <c r="AY266" s="17" t="s">
        <v>129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22</v>
      </c>
      <c r="BK266" s="175">
        <f>ROUND(I266*H266,2)</f>
        <v>0</v>
      </c>
      <c r="BL266" s="17" t="s">
        <v>135</v>
      </c>
      <c r="BM266" s="17" t="s">
        <v>394</v>
      </c>
    </row>
    <row r="267" spans="2:51" s="12" customFormat="1" ht="13.5">
      <c r="B267" s="185"/>
      <c r="D267" s="177" t="s">
        <v>139</v>
      </c>
      <c r="E267" s="186" t="s">
        <v>3</v>
      </c>
      <c r="F267" s="187" t="s">
        <v>391</v>
      </c>
      <c r="H267" s="188">
        <v>420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139</v>
      </c>
      <c r="AU267" s="186" t="s">
        <v>79</v>
      </c>
      <c r="AV267" s="12" t="s">
        <v>79</v>
      </c>
      <c r="AW267" s="12" t="s">
        <v>36</v>
      </c>
      <c r="AX267" s="12" t="s">
        <v>72</v>
      </c>
      <c r="AY267" s="186" t="s">
        <v>129</v>
      </c>
    </row>
    <row r="268" spans="2:51" s="13" customFormat="1" ht="13.5">
      <c r="B268" s="193"/>
      <c r="D268" s="194" t="s">
        <v>139</v>
      </c>
      <c r="E268" s="195" t="s">
        <v>3</v>
      </c>
      <c r="F268" s="196" t="s">
        <v>142</v>
      </c>
      <c r="H268" s="197">
        <v>420</v>
      </c>
      <c r="I268" s="198"/>
      <c r="L268" s="193"/>
      <c r="M268" s="199"/>
      <c r="N268" s="200"/>
      <c r="O268" s="200"/>
      <c r="P268" s="200"/>
      <c r="Q268" s="200"/>
      <c r="R268" s="200"/>
      <c r="S268" s="200"/>
      <c r="T268" s="201"/>
      <c r="AT268" s="202" t="s">
        <v>139</v>
      </c>
      <c r="AU268" s="202" t="s">
        <v>79</v>
      </c>
      <c r="AV268" s="13" t="s">
        <v>135</v>
      </c>
      <c r="AW268" s="13" t="s">
        <v>36</v>
      </c>
      <c r="AX268" s="13" t="s">
        <v>22</v>
      </c>
      <c r="AY268" s="202" t="s">
        <v>129</v>
      </c>
    </row>
    <row r="269" spans="2:65" s="1" customFormat="1" ht="22.5" customHeight="1">
      <c r="B269" s="163"/>
      <c r="C269" s="164" t="s">
        <v>395</v>
      </c>
      <c r="D269" s="164" t="s">
        <v>131</v>
      </c>
      <c r="E269" s="165" t="s">
        <v>396</v>
      </c>
      <c r="F269" s="166" t="s">
        <v>397</v>
      </c>
      <c r="G269" s="167" t="s">
        <v>188</v>
      </c>
      <c r="H269" s="168">
        <v>220</v>
      </c>
      <c r="I269" s="169"/>
      <c r="J269" s="170">
        <f>ROUND(I269*H269,2)</f>
        <v>0</v>
      </c>
      <c r="K269" s="166" t="s">
        <v>3</v>
      </c>
      <c r="L269" s="34"/>
      <c r="M269" s="171" t="s">
        <v>3</v>
      </c>
      <c r="N269" s="172" t="s">
        <v>43</v>
      </c>
      <c r="O269" s="35"/>
      <c r="P269" s="173">
        <f>O269*H269</f>
        <v>0</v>
      </c>
      <c r="Q269" s="173">
        <v>0</v>
      </c>
      <c r="R269" s="173">
        <f>Q269*H269</f>
        <v>0</v>
      </c>
      <c r="S269" s="173">
        <v>0</v>
      </c>
      <c r="T269" s="174">
        <f>S269*H269</f>
        <v>0</v>
      </c>
      <c r="AR269" s="17" t="s">
        <v>135</v>
      </c>
      <c r="AT269" s="17" t="s">
        <v>131</v>
      </c>
      <c r="AU269" s="17" t="s">
        <v>79</v>
      </c>
      <c r="AY269" s="17" t="s">
        <v>129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7" t="s">
        <v>22</v>
      </c>
      <c r="BK269" s="175">
        <f>ROUND(I269*H269,2)</f>
        <v>0</v>
      </c>
      <c r="BL269" s="17" t="s">
        <v>135</v>
      </c>
      <c r="BM269" s="17" t="s">
        <v>398</v>
      </c>
    </row>
    <row r="270" spans="2:51" s="12" customFormat="1" ht="13.5">
      <c r="B270" s="185"/>
      <c r="D270" s="177" t="s">
        <v>139</v>
      </c>
      <c r="E270" s="186" t="s">
        <v>3</v>
      </c>
      <c r="F270" s="187" t="s">
        <v>386</v>
      </c>
      <c r="H270" s="188">
        <v>139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139</v>
      </c>
      <c r="AU270" s="186" t="s">
        <v>79</v>
      </c>
      <c r="AV270" s="12" t="s">
        <v>79</v>
      </c>
      <c r="AW270" s="12" t="s">
        <v>36</v>
      </c>
      <c r="AX270" s="12" t="s">
        <v>72</v>
      </c>
      <c r="AY270" s="186" t="s">
        <v>129</v>
      </c>
    </row>
    <row r="271" spans="2:51" s="12" customFormat="1" ht="13.5">
      <c r="B271" s="185"/>
      <c r="D271" s="177" t="s">
        <v>139</v>
      </c>
      <c r="E271" s="186" t="s">
        <v>3</v>
      </c>
      <c r="F271" s="187" t="s">
        <v>399</v>
      </c>
      <c r="H271" s="188">
        <v>81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139</v>
      </c>
      <c r="AU271" s="186" t="s">
        <v>79</v>
      </c>
      <c r="AV271" s="12" t="s">
        <v>79</v>
      </c>
      <c r="AW271" s="12" t="s">
        <v>36</v>
      </c>
      <c r="AX271" s="12" t="s">
        <v>72</v>
      </c>
      <c r="AY271" s="186" t="s">
        <v>129</v>
      </c>
    </row>
    <row r="272" spans="2:51" s="13" customFormat="1" ht="13.5">
      <c r="B272" s="193"/>
      <c r="D272" s="194" t="s">
        <v>139</v>
      </c>
      <c r="E272" s="195" t="s">
        <v>3</v>
      </c>
      <c r="F272" s="196" t="s">
        <v>142</v>
      </c>
      <c r="H272" s="197">
        <v>220</v>
      </c>
      <c r="I272" s="198"/>
      <c r="L272" s="193"/>
      <c r="M272" s="199"/>
      <c r="N272" s="200"/>
      <c r="O272" s="200"/>
      <c r="P272" s="200"/>
      <c r="Q272" s="200"/>
      <c r="R272" s="200"/>
      <c r="S272" s="200"/>
      <c r="T272" s="201"/>
      <c r="AT272" s="202" t="s">
        <v>139</v>
      </c>
      <c r="AU272" s="202" t="s">
        <v>79</v>
      </c>
      <c r="AV272" s="13" t="s">
        <v>135</v>
      </c>
      <c r="AW272" s="13" t="s">
        <v>36</v>
      </c>
      <c r="AX272" s="13" t="s">
        <v>22</v>
      </c>
      <c r="AY272" s="202" t="s">
        <v>129</v>
      </c>
    </row>
    <row r="273" spans="2:65" s="1" customFormat="1" ht="22.5" customHeight="1">
      <c r="B273" s="163"/>
      <c r="C273" s="164" t="s">
        <v>271</v>
      </c>
      <c r="D273" s="164" t="s">
        <v>131</v>
      </c>
      <c r="E273" s="165" t="s">
        <v>400</v>
      </c>
      <c r="F273" s="166" t="s">
        <v>401</v>
      </c>
      <c r="G273" s="167" t="s">
        <v>188</v>
      </c>
      <c r="H273" s="168">
        <v>175.4</v>
      </c>
      <c r="I273" s="169"/>
      <c r="J273" s="170">
        <f>ROUND(I273*H273,2)</f>
        <v>0</v>
      </c>
      <c r="K273" s="166" t="s">
        <v>3</v>
      </c>
      <c r="L273" s="34"/>
      <c r="M273" s="171" t="s">
        <v>3</v>
      </c>
      <c r="N273" s="172" t="s">
        <v>43</v>
      </c>
      <c r="O273" s="35"/>
      <c r="P273" s="173">
        <f>O273*H273</f>
        <v>0</v>
      </c>
      <c r="Q273" s="173">
        <v>0</v>
      </c>
      <c r="R273" s="173">
        <f>Q273*H273</f>
        <v>0</v>
      </c>
      <c r="S273" s="173">
        <v>0</v>
      </c>
      <c r="T273" s="174">
        <f>S273*H273</f>
        <v>0</v>
      </c>
      <c r="AR273" s="17" t="s">
        <v>135</v>
      </c>
      <c r="AT273" s="17" t="s">
        <v>131</v>
      </c>
      <c r="AU273" s="17" t="s">
        <v>79</v>
      </c>
      <c r="AY273" s="17" t="s">
        <v>129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22</v>
      </c>
      <c r="BK273" s="175">
        <f>ROUND(I273*H273,2)</f>
        <v>0</v>
      </c>
      <c r="BL273" s="17" t="s">
        <v>135</v>
      </c>
      <c r="BM273" s="17" t="s">
        <v>402</v>
      </c>
    </row>
    <row r="274" spans="2:51" s="12" customFormat="1" ht="13.5">
      <c r="B274" s="185"/>
      <c r="D274" s="177" t="s">
        <v>139</v>
      </c>
      <c r="E274" s="186" t="s">
        <v>3</v>
      </c>
      <c r="F274" s="187" t="s">
        <v>403</v>
      </c>
      <c r="H274" s="188">
        <v>94.4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139</v>
      </c>
      <c r="AU274" s="186" t="s">
        <v>79</v>
      </c>
      <c r="AV274" s="12" t="s">
        <v>79</v>
      </c>
      <c r="AW274" s="12" t="s">
        <v>36</v>
      </c>
      <c r="AX274" s="12" t="s">
        <v>72</v>
      </c>
      <c r="AY274" s="186" t="s">
        <v>129</v>
      </c>
    </row>
    <row r="275" spans="2:51" s="12" customFormat="1" ht="13.5">
      <c r="B275" s="185"/>
      <c r="D275" s="177" t="s">
        <v>139</v>
      </c>
      <c r="E275" s="186" t="s">
        <v>3</v>
      </c>
      <c r="F275" s="187" t="s">
        <v>399</v>
      </c>
      <c r="H275" s="188">
        <v>81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139</v>
      </c>
      <c r="AU275" s="186" t="s">
        <v>79</v>
      </c>
      <c r="AV275" s="12" t="s">
        <v>79</v>
      </c>
      <c r="AW275" s="12" t="s">
        <v>36</v>
      </c>
      <c r="AX275" s="12" t="s">
        <v>72</v>
      </c>
      <c r="AY275" s="186" t="s">
        <v>129</v>
      </c>
    </row>
    <row r="276" spans="2:51" s="13" customFormat="1" ht="13.5">
      <c r="B276" s="193"/>
      <c r="D276" s="194" t="s">
        <v>139</v>
      </c>
      <c r="E276" s="195" t="s">
        <v>3</v>
      </c>
      <c r="F276" s="196" t="s">
        <v>142</v>
      </c>
      <c r="H276" s="197">
        <v>175.4</v>
      </c>
      <c r="I276" s="198"/>
      <c r="L276" s="193"/>
      <c r="M276" s="199"/>
      <c r="N276" s="200"/>
      <c r="O276" s="200"/>
      <c r="P276" s="200"/>
      <c r="Q276" s="200"/>
      <c r="R276" s="200"/>
      <c r="S276" s="200"/>
      <c r="T276" s="201"/>
      <c r="AT276" s="202" t="s">
        <v>139</v>
      </c>
      <c r="AU276" s="202" t="s">
        <v>79</v>
      </c>
      <c r="AV276" s="13" t="s">
        <v>135</v>
      </c>
      <c r="AW276" s="13" t="s">
        <v>36</v>
      </c>
      <c r="AX276" s="13" t="s">
        <v>22</v>
      </c>
      <c r="AY276" s="202" t="s">
        <v>129</v>
      </c>
    </row>
    <row r="277" spans="2:65" s="1" customFormat="1" ht="22.5" customHeight="1">
      <c r="B277" s="163"/>
      <c r="C277" s="164" t="s">
        <v>404</v>
      </c>
      <c r="D277" s="164" t="s">
        <v>131</v>
      </c>
      <c r="E277" s="165" t="s">
        <v>405</v>
      </c>
      <c r="F277" s="166" t="s">
        <v>406</v>
      </c>
      <c r="G277" s="167" t="s">
        <v>188</v>
      </c>
      <c r="H277" s="168">
        <v>420</v>
      </c>
      <c r="I277" s="169"/>
      <c r="J277" s="170">
        <f>ROUND(I277*H277,2)</f>
        <v>0</v>
      </c>
      <c r="K277" s="166" t="s">
        <v>3</v>
      </c>
      <c r="L277" s="34"/>
      <c r="M277" s="171" t="s">
        <v>3</v>
      </c>
      <c r="N277" s="172" t="s">
        <v>43</v>
      </c>
      <c r="O277" s="35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AR277" s="17" t="s">
        <v>135</v>
      </c>
      <c r="AT277" s="17" t="s">
        <v>131</v>
      </c>
      <c r="AU277" s="17" t="s">
        <v>79</v>
      </c>
      <c r="AY277" s="17" t="s">
        <v>129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22</v>
      </c>
      <c r="BK277" s="175">
        <f>ROUND(I277*H277,2)</f>
        <v>0</v>
      </c>
      <c r="BL277" s="17" t="s">
        <v>135</v>
      </c>
      <c r="BM277" s="17" t="s">
        <v>407</v>
      </c>
    </row>
    <row r="278" spans="2:51" s="12" customFormat="1" ht="13.5">
      <c r="B278" s="185"/>
      <c r="D278" s="177" t="s">
        <v>139</v>
      </c>
      <c r="E278" s="186" t="s">
        <v>3</v>
      </c>
      <c r="F278" s="187" t="s">
        <v>391</v>
      </c>
      <c r="H278" s="188">
        <v>420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6" t="s">
        <v>139</v>
      </c>
      <c r="AU278" s="186" t="s">
        <v>79</v>
      </c>
      <c r="AV278" s="12" t="s">
        <v>79</v>
      </c>
      <c r="AW278" s="12" t="s">
        <v>36</v>
      </c>
      <c r="AX278" s="12" t="s">
        <v>72</v>
      </c>
      <c r="AY278" s="186" t="s">
        <v>129</v>
      </c>
    </row>
    <row r="279" spans="2:51" s="13" customFormat="1" ht="13.5">
      <c r="B279" s="193"/>
      <c r="D279" s="194" t="s">
        <v>139</v>
      </c>
      <c r="E279" s="195" t="s">
        <v>3</v>
      </c>
      <c r="F279" s="196" t="s">
        <v>142</v>
      </c>
      <c r="H279" s="197">
        <v>420</v>
      </c>
      <c r="I279" s="198"/>
      <c r="L279" s="193"/>
      <c r="M279" s="199"/>
      <c r="N279" s="200"/>
      <c r="O279" s="200"/>
      <c r="P279" s="200"/>
      <c r="Q279" s="200"/>
      <c r="R279" s="200"/>
      <c r="S279" s="200"/>
      <c r="T279" s="201"/>
      <c r="AT279" s="202" t="s">
        <v>139</v>
      </c>
      <c r="AU279" s="202" t="s">
        <v>79</v>
      </c>
      <c r="AV279" s="13" t="s">
        <v>135</v>
      </c>
      <c r="AW279" s="13" t="s">
        <v>36</v>
      </c>
      <c r="AX279" s="13" t="s">
        <v>22</v>
      </c>
      <c r="AY279" s="202" t="s">
        <v>129</v>
      </c>
    </row>
    <row r="280" spans="2:65" s="1" customFormat="1" ht="22.5" customHeight="1">
      <c r="B280" s="163"/>
      <c r="C280" s="164" t="s">
        <v>274</v>
      </c>
      <c r="D280" s="164" t="s">
        <v>131</v>
      </c>
      <c r="E280" s="165" t="s">
        <v>408</v>
      </c>
      <c r="F280" s="166" t="s">
        <v>409</v>
      </c>
      <c r="G280" s="167" t="s">
        <v>188</v>
      </c>
      <c r="H280" s="168">
        <v>6.76</v>
      </c>
      <c r="I280" s="169"/>
      <c r="J280" s="170">
        <f>ROUND(I280*H280,2)</f>
        <v>0</v>
      </c>
      <c r="K280" s="166" t="s">
        <v>3</v>
      </c>
      <c r="L280" s="34"/>
      <c r="M280" s="171" t="s">
        <v>3</v>
      </c>
      <c r="N280" s="172" t="s">
        <v>43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135</v>
      </c>
      <c r="AT280" s="17" t="s">
        <v>131</v>
      </c>
      <c r="AU280" s="17" t="s">
        <v>79</v>
      </c>
      <c r="AY280" s="17" t="s">
        <v>129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22</v>
      </c>
      <c r="BK280" s="175">
        <f>ROUND(I280*H280,2)</f>
        <v>0</v>
      </c>
      <c r="BL280" s="17" t="s">
        <v>135</v>
      </c>
      <c r="BM280" s="17" t="s">
        <v>410</v>
      </c>
    </row>
    <row r="281" spans="2:51" s="12" customFormat="1" ht="13.5">
      <c r="B281" s="185"/>
      <c r="D281" s="177" t="s">
        <v>139</v>
      </c>
      <c r="E281" s="186" t="s">
        <v>3</v>
      </c>
      <c r="F281" s="187" t="s">
        <v>295</v>
      </c>
      <c r="H281" s="188">
        <v>6.76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139</v>
      </c>
      <c r="AU281" s="186" t="s">
        <v>79</v>
      </c>
      <c r="AV281" s="12" t="s">
        <v>79</v>
      </c>
      <c r="AW281" s="12" t="s">
        <v>36</v>
      </c>
      <c r="AX281" s="12" t="s">
        <v>72</v>
      </c>
      <c r="AY281" s="186" t="s">
        <v>129</v>
      </c>
    </row>
    <row r="282" spans="2:51" s="13" customFormat="1" ht="13.5">
      <c r="B282" s="193"/>
      <c r="D282" s="194" t="s">
        <v>139</v>
      </c>
      <c r="E282" s="195" t="s">
        <v>3</v>
      </c>
      <c r="F282" s="196" t="s">
        <v>142</v>
      </c>
      <c r="H282" s="197">
        <v>6.76</v>
      </c>
      <c r="I282" s="198"/>
      <c r="L282" s="193"/>
      <c r="M282" s="199"/>
      <c r="N282" s="200"/>
      <c r="O282" s="200"/>
      <c r="P282" s="200"/>
      <c r="Q282" s="200"/>
      <c r="R282" s="200"/>
      <c r="S282" s="200"/>
      <c r="T282" s="201"/>
      <c r="AT282" s="202" t="s">
        <v>139</v>
      </c>
      <c r="AU282" s="202" t="s">
        <v>79</v>
      </c>
      <c r="AV282" s="13" t="s">
        <v>135</v>
      </c>
      <c r="AW282" s="13" t="s">
        <v>36</v>
      </c>
      <c r="AX282" s="13" t="s">
        <v>22</v>
      </c>
      <c r="AY282" s="202" t="s">
        <v>129</v>
      </c>
    </row>
    <row r="283" spans="2:65" s="1" customFormat="1" ht="22.5" customHeight="1">
      <c r="B283" s="163"/>
      <c r="C283" s="164" t="s">
        <v>411</v>
      </c>
      <c r="D283" s="164" t="s">
        <v>131</v>
      </c>
      <c r="E283" s="165" t="s">
        <v>412</v>
      </c>
      <c r="F283" s="166" t="s">
        <v>413</v>
      </c>
      <c r="G283" s="167" t="s">
        <v>188</v>
      </c>
      <c r="H283" s="168">
        <v>314.4</v>
      </c>
      <c r="I283" s="169"/>
      <c r="J283" s="170">
        <f>ROUND(I283*H283,2)</f>
        <v>0</v>
      </c>
      <c r="K283" s="166" t="s">
        <v>3</v>
      </c>
      <c r="L283" s="34"/>
      <c r="M283" s="171" t="s">
        <v>3</v>
      </c>
      <c r="N283" s="172" t="s">
        <v>43</v>
      </c>
      <c r="O283" s="35"/>
      <c r="P283" s="173">
        <f>O283*H283</f>
        <v>0</v>
      </c>
      <c r="Q283" s="173">
        <v>0</v>
      </c>
      <c r="R283" s="173">
        <f>Q283*H283</f>
        <v>0</v>
      </c>
      <c r="S283" s="173">
        <v>0</v>
      </c>
      <c r="T283" s="174">
        <f>S283*H283</f>
        <v>0</v>
      </c>
      <c r="AR283" s="17" t="s">
        <v>135</v>
      </c>
      <c r="AT283" s="17" t="s">
        <v>131</v>
      </c>
      <c r="AU283" s="17" t="s">
        <v>79</v>
      </c>
      <c r="AY283" s="17" t="s">
        <v>129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7" t="s">
        <v>22</v>
      </c>
      <c r="BK283" s="175">
        <f>ROUND(I283*H283,2)</f>
        <v>0</v>
      </c>
      <c r="BL283" s="17" t="s">
        <v>135</v>
      </c>
      <c r="BM283" s="17" t="s">
        <v>414</v>
      </c>
    </row>
    <row r="284" spans="2:51" s="12" customFormat="1" ht="13.5">
      <c r="B284" s="185"/>
      <c r="D284" s="177" t="s">
        <v>139</v>
      </c>
      <c r="E284" s="186" t="s">
        <v>3</v>
      </c>
      <c r="F284" s="187" t="s">
        <v>386</v>
      </c>
      <c r="H284" s="188">
        <v>139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6" t="s">
        <v>139</v>
      </c>
      <c r="AU284" s="186" t="s">
        <v>79</v>
      </c>
      <c r="AV284" s="12" t="s">
        <v>79</v>
      </c>
      <c r="AW284" s="12" t="s">
        <v>36</v>
      </c>
      <c r="AX284" s="12" t="s">
        <v>72</v>
      </c>
      <c r="AY284" s="186" t="s">
        <v>129</v>
      </c>
    </row>
    <row r="285" spans="2:51" s="12" customFormat="1" ht="13.5">
      <c r="B285" s="185"/>
      <c r="D285" s="177" t="s">
        <v>139</v>
      </c>
      <c r="E285" s="186" t="s">
        <v>3</v>
      </c>
      <c r="F285" s="187" t="s">
        <v>399</v>
      </c>
      <c r="H285" s="188">
        <v>81</v>
      </c>
      <c r="I285" s="189"/>
      <c r="L285" s="185"/>
      <c r="M285" s="190"/>
      <c r="N285" s="191"/>
      <c r="O285" s="191"/>
      <c r="P285" s="191"/>
      <c r="Q285" s="191"/>
      <c r="R285" s="191"/>
      <c r="S285" s="191"/>
      <c r="T285" s="192"/>
      <c r="AT285" s="186" t="s">
        <v>139</v>
      </c>
      <c r="AU285" s="186" t="s">
        <v>79</v>
      </c>
      <c r="AV285" s="12" t="s">
        <v>79</v>
      </c>
      <c r="AW285" s="12" t="s">
        <v>36</v>
      </c>
      <c r="AX285" s="12" t="s">
        <v>72</v>
      </c>
      <c r="AY285" s="186" t="s">
        <v>129</v>
      </c>
    </row>
    <row r="286" spans="2:51" s="12" customFormat="1" ht="13.5">
      <c r="B286" s="185"/>
      <c r="D286" s="177" t="s">
        <v>139</v>
      </c>
      <c r="E286" s="186" t="s">
        <v>3</v>
      </c>
      <c r="F286" s="187" t="s">
        <v>415</v>
      </c>
      <c r="H286" s="188">
        <v>94.4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139</v>
      </c>
      <c r="AU286" s="186" t="s">
        <v>79</v>
      </c>
      <c r="AV286" s="12" t="s">
        <v>79</v>
      </c>
      <c r="AW286" s="12" t="s">
        <v>36</v>
      </c>
      <c r="AX286" s="12" t="s">
        <v>72</v>
      </c>
      <c r="AY286" s="186" t="s">
        <v>129</v>
      </c>
    </row>
    <row r="287" spans="2:51" s="13" customFormat="1" ht="13.5">
      <c r="B287" s="193"/>
      <c r="D287" s="194" t="s">
        <v>139</v>
      </c>
      <c r="E287" s="195" t="s">
        <v>3</v>
      </c>
      <c r="F287" s="196" t="s">
        <v>142</v>
      </c>
      <c r="H287" s="197">
        <v>314.4</v>
      </c>
      <c r="I287" s="198"/>
      <c r="L287" s="193"/>
      <c r="M287" s="199"/>
      <c r="N287" s="200"/>
      <c r="O287" s="200"/>
      <c r="P287" s="200"/>
      <c r="Q287" s="200"/>
      <c r="R287" s="200"/>
      <c r="S287" s="200"/>
      <c r="T287" s="201"/>
      <c r="AT287" s="202" t="s">
        <v>139</v>
      </c>
      <c r="AU287" s="202" t="s">
        <v>79</v>
      </c>
      <c r="AV287" s="13" t="s">
        <v>135</v>
      </c>
      <c r="AW287" s="13" t="s">
        <v>36</v>
      </c>
      <c r="AX287" s="13" t="s">
        <v>22</v>
      </c>
      <c r="AY287" s="202" t="s">
        <v>129</v>
      </c>
    </row>
    <row r="288" spans="2:65" s="1" customFormat="1" ht="22.5" customHeight="1">
      <c r="B288" s="163"/>
      <c r="C288" s="164" t="s">
        <v>278</v>
      </c>
      <c r="D288" s="164" t="s">
        <v>131</v>
      </c>
      <c r="E288" s="165" t="s">
        <v>416</v>
      </c>
      <c r="F288" s="166" t="s">
        <v>417</v>
      </c>
      <c r="G288" s="167" t="s">
        <v>188</v>
      </c>
      <c r="H288" s="168">
        <v>73</v>
      </c>
      <c r="I288" s="169"/>
      <c r="J288" s="170">
        <f>ROUND(I288*H288,2)</f>
        <v>0</v>
      </c>
      <c r="K288" s="166" t="s">
        <v>3</v>
      </c>
      <c r="L288" s="34"/>
      <c r="M288" s="171" t="s">
        <v>3</v>
      </c>
      <c r="N288" s="172" t="s">
        <v>43</v>
      </c>
      <c r="O288" s="35"/>
      <c r="P288" s="173">
        <f>O288*H288</f>
        <v>0</v>
      </c>
      <c r="Q288" s="173">
        <v>0</v>
      </c>
      <c r="R288" s="173">
        <f>Q288*H288</f>
        <v>0</v>
      </c>
      <c r="S288" s="173">
        <v>0</v>
      </c>
      <c r="T288" s="174">
        <f>S288*H288</f>
        <v>0</v>
      </c>
      <c r="AR288" s="17" t="s">
        <v>135</v>
      </c>
      <c r="AT288" s="17" t="s">
        <v>131</v>
      </c>
      <c r="AU288" s="17" t="s">
        <v>79</v>
      </c>
      <c r="AY288" s="17" t="s">
        <v>129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7" t="s">
        <v>22</v>
      </c>
      <c r="BK288" s="175">
        <f>ROUND(I288*H288,2)</f>
        <v>0</v>
      </c>
      <c r="BL288" s="17" t="s">
        <v>135</v>
      </c>
      <c r="BM288" s="17" t="s">
        <v>418</v>
      </c>
    </row>
    <row r="289" spans="2:51" s="12" customFormat="1" ht="13.5">
      <c r="B289" s="185"/>
      <c r="D289" s="177" t="s">
        <v>139</v>
      </c>
      <c r="E289" s="186" t="s">
        <v>3</v>
      </c>
      <c r="F289" s="187" t="s">
        <v>294</v>
      </c>
      <c r="H289" s="188">
        <v>73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6" t="s">
        <v>139</v>
      </c>
      <c r="AU289" s="186" t="s">
        <v>79</v>
      </c>
      <c r="AV289" s="12" t="s">
        <v>79</v>
      </c>
      <c r="AW289" s="12" t="s">
        <v>36</v>
      </c>
      <c r="AX289" s="12" t="s">
        <v>72</v>
      </c>
      <c r="AY289" s="186" t="s">
        <v>129</v>
      </c>
    </row>
    <row r="290" spans="2:51" s="13" customFormat="1" ht="13.5">
      <c r="B290" s="193"/>
      <c r="D290" s="194" t="s">
        <v>139</v>
      </c>
      <c r="E290" s="195" t="s">
        <v>3</v>
      </c>
      <c r="F290" s="196" t="s">
        <v>142</v>
      </c>
      <c r="H290" s="197">
        <v>73</v>
      </c>
      <c r="I290" s="198"/>
      <c r="L290" s="193"/>
      <c r="M290" s="199"/>
      <c r="N290" s="200"/>
      <c r="O290" s="200"/>
      <c r="P290" s="200"/>
      <c r="Q290" s="200"/>
      <c r="R290" s="200"/>
      <c r="S290" s="200"/>
      <c r="T290" s="201"/>
      <c r="AT290" s="202" t="s">
        <v>139</v>
      </c>
      <c r="AU290" s="202" t="s">
        <v>79</v>
      </c>
      <c r="AV290" s="13" t="s">
        <v>135</v>
      </c>
      <c r="AW290" s="13" t="s">
        <v>36</v>
      </c>
      <c r="AX290" s="13" t="s">
        <v>22</v>
      </c>
      <c r="AY290" s="202" t="s">
        <v>129</v>
      </c>
    </row>
    <row r="291" spans="2:65" s="1" customFormat="1" ht="22.5" customHeight="1">
      <c r="B291" s="163"/>
      <c r="C291" s="164" t="s">
        <v>419</v>
      </c>
      <c r="D291" s="164" t="s">
        <v>131</v>
      </c>
      <c r="E291" s="165" t="s">
        <v>420</v>
      </c>
      <c r="F291" s="166" t="s">
        <v>421</v>
      </c>
      <c r="G291" s="167" t="s">
        <v>188</v>
      </c>
      <c r="H291" s="168">
        <v>525</v>
      </c>
      <c r="I291" s="169"/>
      <c r="J291" s="170">
        <f>ROUND(I291*H291,2)</f>
        <v>0</v>
      </c>
      <c r="K291" s="166" t="s">
        <v>3</v>
      </c>
      <c r="L291" s="34"/>
      <c r="M291" s="171" t="s">
        <v>3</v>
      </c>
      <c r="N291" s="172" t="s">
        <v>43</v>
      </c>
      <c r="O291" s="35"/>
      <c r="P291" s="173">
        <f>O291*H291</f>
        <v>0</v>
      </c>
      <c r="Q291" s="173">
        <v>0</v>
      </c>
      <c r="R291" s="173">
        <f>Q291*H291</f>
        <v>0</v>
      </c>
      <c r="S291" s="173">
        <v>0</v>
      </c>
      <c r="T291" s="174">
        <f>S291*H291</f>
        <v>0</v>
      </c>
      <c r="AR291" s="17" t="s">
        <v>135</v>
      </c>
      <c r="AT291" s="17" t="s">
        <v>131</v>
      </c>
      <c r="AU291" s="17" t="s">
        <v>79</v>
      </c>
      <c r="AY291" s="17" t="s">
        <v>129</v>
      </c>
      <c r="BE291" s="175">
        <f>IF(N291="základní",J291,0)</f>
        <v>0</v>
      </c>
      <c r="BF291" s="175">
        <f>IF(N291="snížená",J291,0)</f>
        <v>0</v>
      </c>
      <c r="BG291" s="175">
        <f>IF(N291="zákl. přenesená",J291,0)</f>
        <v>0</v>
      </c>
      <c r="BH291" s="175">
        <f>IF(N291="sníž. přenesená",J291,0)</f>
        <v>0</v>
      </c>
      <c r="BI291" s="175">
        <f>IF(N291="nulová",J291,0)</f>
        <v>0</v>
      </c>
      <c r="BJ291" s="17" t="s">
        <v>22</v>
      </c>
      <c r="BK291" s="175">
        <f>ROUND(I291*H291,2)</f>
        <v>0</v>
      </c>
      <c r="BL291" s="17" t="s">
        <v>135</v>
      </c>
      <c r="BM291" s="17" t="s">
        <v>422</v>
      </c>
    </row>
    <row r="292" spans="2:51" s="12" customFormat="1" ht="13.5">
      <c r="B292" s="185"/>
      <c r="D292" s="177" t="s">
        <v>139</v>
      </c>
      <c r="E292" s="186" t="s">
        <v>3</v>
      </c>
      <c r="F292" s="187" t="s">
        <v>296</v>
      </c>
      <c r="H292" s="188">
        <v>525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139</v>
      </c>
      <c r="AU292" s="186" t="s">
        <v>79</v>
      </c>
      <c r="AV292" s="12" t="s">
        <v>79</v>
      </c>
      <c r="AW292" s="12" t="s">
        <v>36</v>
      </c>
      <c r="AX292" s="12" t="s">
        <v>72</v>
      </c>
      <c r="AY292" s="186" t="s">
        <v>129</v>
      </c>
    </row>
    <row r="293" spans="2:51" s="13" customFormat="1" ht="13.5">
      <c r="B293" s="193"/>
      <c r="D293" s="194" t="s">
        <v>139</v>
      </c>
      <c r="E293" s="195" t="s">
        <v>3</v>
      </c>
      <c r="F293" s="196" t="s">
        <v>142</v>
      </c>
      <c r="H293" s="197">
        <v>525</v>
      </c>
      <c r="I293" s="198"/>
      <c r="L293" s="193"/>
      <c r="M293" s="199"/>
      <c r="N293" s="200"/>
      <c r="O293" s="200"/>
      <c r="P293" s="200"/>
      <c r="Q293" s="200"/>
      <c r="R293" s="200"/>
      <c r="S293" s="200"/>
      <c r="T293" s="201"/>
      <c r="AT293" s="202" t="s">
        <v>139</v>
      </c>
      <c r="AU293" s="202" t="s">
        <v>79</v>
      </c>
      <c r="AV293" s="13" t="s">
        <v>135</v>
      </c>
      <c r="AW293" s="13" t="s">
        <v>36</v>
      </c>
      <c r="AX293" s="13" t="s">
        <v>22</v>
      </c>
      <c r="AY293" s="202" t="s">
        <v>129</v>
      </c>
    </row>
    <row r="294" spans="2:65" s="1" customFormat="1" ht="22.5" customHeight="1">
      <c r="B294" s="163"/>
      <c r="C294" s="164" t="s">
        <v>422</v>
      </c>
      <c r="D294" s="164" t="s">
        <v>131</v>
      </c>
      <c r="E294" s="165" t="s">
        <v>423</v>
      </c>
      <c r="F294" s="166" t="s">
        <v>424</v>
      </c>
      <c r="G294" s="167" t="s">
        <v>360</v>
      </c>
      <c r="H294" s="168">
        <v>150</v>
      </c>
      <c r="I294" s="169"/>
      <c r="J294" s="170">
        <f>ROUND(I294*H294,2)</f>
        <v>0</v>
      </c>
      <c r="K294" s="166" t="s">
        <v>425</v>
      </c>
      <c r="L294" s="34"/>
      <c r="M294" s="171" t="s">
        <v>3</v>
      </c>
      <c r="N294" s="172" t="s">
        <v>43</v>
      </c>
      <c r="O294" s="35"/>
      <c r="P294" s="173">
        <f>O294*H294</f>
        <v>0</v>
      </c>
      <c r="Q294" s="173">
        <v>1E-05</v>
      </c>
      <c r="R294" s="173">
        <f>Q294*H294</f>
        <v>0.0015</v>
      </c>
      <c r="S294" s="173">
        <v>0</v>
      </c>
      <c r="T294" s="174">
        <f>S294*H294</f>
        <v>0</v>
      </c>
      <c r="AR294" s="17" t="s">
        <v>135</v>
      </c>
      <c r="AT294" s="17" t="s">
        <v>131</v>
      </c>
      <c r="AU294" s="17" t="s">
        <v>79</v>
      </c>
      <c r="AY294" s="17" t="s">
        <v>129</v>
      </c>
      <c r="BE294" s="175">
        <f>IF(N294="základní",J294,0)</f>
        <v>0</v>
      </c>
      <c r="BF294" s="175">
        <f>IF(N294="snížená",J294,0)</f>
        <v>0</v>
      </c>
      <c r="BG294" s="175">
        <f>IF(N294="zákl. přenesená",J294,0)</f>
        <v>0</v>
      </c>
      <c r="BH294" s="175">
        <f>IF(N294="sníž. přenesená",J294,0)</f>
        <v>0</v>
      </c>
      <c r="BI294" s="175">
        <f>IF(N294="nulová",J294,0)</f>
        <v>0</v>
      </c>
      <c r="BJ294" s="17" t="s">
        <v>22</v>
      </c>
      <c r="BK294" s="175">
        <f>ROUND(I294*H294,2)</f>
        <v>0</v>
      </c>
      <c r="BL294" s="17" t="s">
        <v>135</v>
      </c>
      <c r="BM294" s="17" t="s">
        <v>426</v>
      </c>
    </row>
    <row r="295" spans="2:65" s="1" customFormat="1" ht="22.5" customHeight="1">
      <c r="B295" s="163"/>
      <c r="C295" s="164" t="s">
        <v>281</v>
      </c>
      <c r="D295" s="164" t="s">
        <v>131</v>
      </c>
      <c r="E295" s="165" t="s">
        <v>427</v>
      </c>
      <c r="F295" s="166" t="s">
        <v>428</v>
      </c>
      <c r="G295" s="167" t="s">
        <v>188</v>
      </c>
      <c r="H295" s="168">
        <v>420</v>
      </c>
      <c r="I295" s="169"/>
      <c r="J295" s="170">
        <f>ROUND(I295*H295,2)</f>
        <v>0</v>
      </c>
      <c r="K295" s="166" t="s">
        <v>3</v>
      </c>
      <c r="L295" s="34"/>
      <c r="M295" s="171" t="s">
        <v>3</v>
      </c>
      <c r="N295" s="172" t="s">
        <v>43</v>
      </c>
      <c r="O295" s="35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7" t="s">
        <v>135</v>
      </c>
      <c r="AT295" s="17" t="s">
        <v>131</v>
      </c>
      <c r="AU295" s="17" t="s">
        <v>79</v>
      </c>
      <c r="AY295" s="17" t="s">
        <v>129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22</v>
      </c>
      <c r="BK295" s="175">
        <f>ROUND(I295*H295,2)</f>
        <v>0</v>
      </c>
      <c r="BL295" s="17" t="s">
        <v>135</v>
      </c>
      <c r="BM295" s="17" t="s">
        <v>429</v>
      </c>
    </row>
    <row r="296" spans="2:51" s="12" customFormat="1" ht="13.5">
      <c r="B296" s="185"/>
      <c r="D296" s="177" t="s">
        <v>139</v>
      </c>
      <c r="E296" s="186" t="s">
        <v>3</v>
      </c>
      <c r="F296" s="187" t="s">
        <v>430</v>
      </c>
      <c r="H296" s="188">
        <v>420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6" t="s">
        <v>139</v>
      </c>
      <c r="AU296" s="186" t="s">
        <v>79</v>
      </c>
      <c r="AV296" s="12" t="s">
        <v>79</v>
      </c>
      <c r="AW296" s="12" t="s">
        <v>36</v>
      </c>
      <c r="AX296" s="12" t="s">
        <v>72</v>
      </c>
      <c r="AY296" s="186" t="s">
        <v>129</v>
      </c>
    </row>
    <row r="297" spans="2:51" s="13" customFormat="1" ht="13.5">
      <c r="B297" s="193"/>
      <c r="D297" s="194" t="s">
        <v>139</v>
      </c>
      <c r="E297" s="195" t="s">
        <v>3</v>
      </c>
      <c r="F297" s="196" t="s">
        <v>142</v>
      </c>
      <c r="H297" s="197">
        <v>420</v>
      </c>
      <c r="I297" s="198"/>
      <c r="L297" s="193"/>
      <c r="M297" s="199"/>
      <c r="N297" s="200"/>
      <c r="O297" s="200"/>
      <c r="P297" s="200"/>
      <c r="Q297" s="200"/>
      <c r="R297" s="200"/>
      <c r="S297" s="200"/>
      <c r="T297" s="201"/>
      <c r="AT297" s="202" t="s">
        <v>139</v>
      </c>
      <c r="AU297" s="202" t="s">
        <v>79</v>
      </c>
      <c r="AV297" s="13" t="s">
        <v>135</v>
      </c>
      <c r="AW297" s="13" t="s">
        <v>36</v>
      </c>
      <c r="AX297" s="13" t="s">
        <v>22</v>
      </c>
      <c r="AY297" s="202" t="s">
        <v>129</v>
      </c>
    </row>
    <row r="298" spans="2:65" s="1" customFormat="1" ht="31.5" customHeight="1">
      <c r="B298" s="163"/>
      <c r="C298" s="164" t="s">
        <v>431</v>
      </c>
      <c r="D298" s="164" t="s">
        <v>131</v>
      </c>
      <c r="E298" s="165" t="s">
        <v>432</v>
      </c>
      <c r="F298" s="166" t="s">
        <v>433</v>
      </c>
      <c r="G298" s="167" t="s">
        <v>188</v>
      </c>
      <c r="H298" s="168">
        <v>420</v>
      </c>
      <c r="I298" s="169"/>
      <c r="J298" s="170">
        <f>ROUND(I298*H298,2)</f>
        <v>0</v>
      </c>
      <c r="K298" s="166" t="s">
        <v>3</v>
      </c>
      <c r="L298" s="34"/>
      <c r="M298" s="171" t="s">
        <v>3</v>
      </c>
      <c r="N298" s="172" t="s">
        <v>43</v>
      </c>
      <c r="O298" s="35"/>
      <c r="P298" s="173">
        <f>O298*H298</f>
        <v>0</v>
      </c>
      <c r="Q298" s="173">
        <v>0</v>
      </c>
      <c r="R298" s="173">
        <f>Q298*H298</f>
        <v>0</v>
      </c>
      <c r="S298" s="173">
        <v>0</v>
      </c>
      <c r="T298" s="174">
        <f>S298*H298</f>
        <v>0</v>
      </c>
      <c r="AR298" s="17" t="s">
        <v>135</v>
      </c>
      <c r="AT298" s="17" t="s">
        <v>131</v>
      </c>
      <c r="AU298" s="17" t="s">
        <v>79</v>
      </c>
      <c r="AY298" s="17" t="s">
        <v>129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22</v>
      </c>
      <c r="BK298" s="175">
        <f>ROUND(I298*H298,2)</f>
        <v>0</v>
      </c>
      <c r="BL298" s="17" t="s">
        <v>135</v>
      </c>
      <c r="BM298" s="17" t="s">
        <v>434</v>
      </c>
    </row>
    <row r="299" spans="2:51" s="12" customFormat="1" ht="13.5">
      <c r="B299" s="185"/>
      <c r="D299" s="177" t="s">
        <v>139</v>
      </c>
      <c r="E299" s="186" t="s">
        <v>3</v>
      </c>
      <c r="F299" s="187" t="s">
        <v>430</v>
      </c>
      <c r="H299" s="188">
        <v>420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139</v>
      </c>
      <c r="AU299" s="186" t="s">
        <v>79</v>
      </c>
      <c r="AV299" s="12" t="s">
        <v>79</v>
      </c>
      <c r="AW299" s="12" t="s">
        <v>36</v>
      </c>
      <c r="AX299" s="12" t="s">
        <v>72</v>
      </c>
      <c r="AY299" s="186" t="s">
        <v>129</v>
      </c>
    </row>
    <row r="300" spans="2:51" s="13" customFormat="1" ht="13.5">
      <c r="B300" s="193"/>
      <c r="D300" s="194" t="s">
        <v>139</v>
      </c>
      <c r="E300" s="195" t="s">
        <v>3</v>
      </c>
      <c r="F300" s="196" t="s">
        <v>142</v>
      </c>
      <c r="H300" s="197">
        <v>420</v>
      </c>
      <c r="I300" s="198"/>
      <c r="L300" s="193"/>
      <c r="M300" s="199"/>
      <c r="N300" s="200"/>
      <c r="O300" s="200"/>
      <c r="P300" s="200"/>
      <c r="Q300" s="200"/>
      <c r="R300" s="200"/>
      <c r="S300" s="200"/>
      <c r="T300" s="201"/>
      <c r="AT300" s="202" t="s">
        <v>139</v>
      </c>
      <c r="AU300" s="202" t="s">
        <v>79</v>
      </c>
      <c r="AV300" s="13" t="s">
        <v>135</v>
      </c>
      <c r="AW300" s="13" t="s">
        <v>36</v>
      </c>
      <c r="AX300" s="13" t="s">
        <v>22</v>
      </c>
      <c r="AY300" s="202" t="s">
        <v>129</v>
      </c>
    </row>
    <row r="301" spans="2:65" s="1" customFormat="1" ht="31.5" customHeight="1">
      <c r="B301" s="163"/>
      <c r="C301" s="164" t="s">
        <v>285</v>
      </c>
      <c r="D301" s="164" t="s">
        <v>131</v>
      </c>
      <c r="E301" s="165" t="s">
        <v>435</v>
      </c>
      <c r="F301" s="166" t="s">
        <v>436</v>
      </c>
      <c r="G301" s="167" t="s">
        <v>188</v>
      </c>
      <c r="H301" s="168">
        <v>6.76</v>
      </c>
      <c r="I301" s="169"/>
      <c r="J301" s="170">
        <f>ROUND(I301*H301,2)</f>
        <v>0</v>
      </c>
      <c r="K301" s="166" t="s">
        <v>3</v>
      </c>
      <c r="L301" s="34"/>
      <c r="M301" s="171" t="s">
        <v>3</v>
      </c>
      <c r="N301" s="172" t="s">
        <v>43</v>
      </c>
      <c r="O301" s="35"/>
      <c r="P301" s="173">
        <f>O301*H301</f>
        <v>0</v>
      </c>
      <c r="Q301" s="173">
        <v>0</v>
      </c>
      <c r="R301" s="173">
        <f>Q301*H301</f>
        <v>0</v>
      </c>
      <c r="S301" s="173">
        <v>0</v>
      </c>
      <c r="T301" s="174">
        <f>S301*H301</f>
        <v>0</v>
      </c>
      <c r="AR301" s="17" t="s">
        <v>135</v>
      </c>
      <c r="AT301" s="17" t="s">
        <v>131</v>
      </c>
      <c r="AU301" s="17" t="s">
        <v>79</v>
      </c>
      <c r="AY301" s="17" t="s">
        <v>129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17" t="s">
        <v>22</v>
      </c>
      <c r="BK301" s="175">
        <f>ROUND(I301*H301,2)</f>
        <v>0</v>
      </c>
      <c r="BL301" s="17" t="s">
        <v>135</v>
      </c>
      <c r="BM301" s="17" t="s">
        <v>437</v>
      </c>
    </row>
    <row r="302" spans="2:51" s="12" customFormat="1" ht="13.5">
      <c r="B302" s="185"/>
      <c r="D302" s="177" t="s">
        <v>139</v>
      </c>
      <c r="E302" s="186" t="s">
        <v>3</v>
      </c>
      <c r="F302" s="187" t="s">
        <v>295</v>
      </c>
      <c r="H302" s="188">
        <v>6.76</v>
      </c>
      <c r="I302" s="189"/>
      <c r="L302" s="185"/>
      <c r="M302" s="190"/>
      <c r="N302" s="191"/>
      <c r="O302" s="191"/>
      <c r="P302" s="191"/>
      <c r="Q302" s="191"/>
      <c r="R302" s="191"/>
      <c r="S302" s="191"/>
      <c r="T302" s="192"/>
      <c r="AT302" s="186" t="s">
        <v>139</v>
      </c>
      <c r="AU302" s="186" t="s">
        <v>79</v>
      </c>
      <c r="AV302" s="12" t="s">
        <v>79</v>
      </c>
      <c r="AW302" s="12" t="s">
        <v>36</v>
      </c>
      <c r="AX302" s="12" t="s">
        <v>72</v>
      </c>
      <c r="AY302" s="186" t="s">
        <v>129</v>
      </c>
    </row>
    <row r="303" spans="2:51" s="13" customFormat="1" ht="13.5">
      <c r="B303" s="193"/>
      <c r="D303" s="194" t="s">
        <v>139</v>
      </c>
      <c r="E303" s="195" t="s">
        <v>3</v>
      </c>
      <c r="F303" s="196" t="s">
        <v>142</v>
      </c>
      <c r="H303" s="197">
        <v>6.76</v>
      </c>
      <c r="I303" s="198"/>
      <c r="L303" s="193"/>
      <c r="M303" s="199"/>
      <c r="N303" s="200"/>
      <c r="O303" s="200"/>
      <c r="P303" s="200"/>
      <c r="Q303" s="200"/>
      <c r="R303" s="200"/>
      <c r="S303" s="200"/>
      <c r="T303" s="201"/>
      <c r="AT303" s="202" t="s">
        <v>139</v>
      </c>
      <c r="AU303" s="202" t="s">
        <v>79</v>
      </c>
      <c r="AV303" s="13" t="s">
        <v>135</v>
      </c>
      <c r="AW303" s="13" t="s">
        <v>36</v>
      </c>
      <c r="AX303" s="13" t="s">
        <v>22</v>
      </c>
      <c r="AY303" s="202" t="s">
        <v>129</v>
      </c>
    </row>
    <row r="304" spans="2:65" s="1" customFormat="1" ht="22.5" customHeight="1">
      <c r="B304" s="163"/>
      <c r="C304" s="203" t="s">
        <v>438</v>
      </c>
      <c r="D304" s="203" t="s">
        <v>224</v>
      </c>
      <c r="E304" s="204" t="s">
        <v>439</v>
      </c>
      <c r="F304" s="205" t="s">
        <v>440</v>
      </c>
      <c r="G304" s="206" t="s">
        <v>188</v>
      </c>
      <c r="H304" s="207">
        <v>6.76</v>
      </c>
      <c r="I304" s="208"/>
      <c r="J304" s="209">
        <f>ROUND(I304*H304,2)</f>
        <v>0</v>
      </c>
      <c r="K304" s="205" t="s">
        <v>3</v>
      </c>
      <c r="L304" s="210"/>
      <c r="M304" s="211" t="s">
        <v>3</v>
      </c>
      <c r="N304" s="212" t="s">
        <v>43</v>
      </c>
      <c r="O304" s="35"/>
      <c r="P304" s="173">
        <f>O304*H304</f>
        <v>0</v>
      </c>
      <c r="Q304" s="173">
        <v>0</v>
      </c>
      <c r="R304" s="173">
        <f>Q304*H304</f>
        <v>0</v>
      </c>
      <c r="S304" s="173">
        <v>0</v>
      </c>
      <c r="T304" s="174">
        <f>S304*H304</f>
        <v>0</v>
      </c>
      <c r="AR304" s="17" t="s">
        <v>156</v>
      </c>
      <c r="AT304" s="17" t="s">
        <v>224</v>
      </c>
      <c r="AU304" s="17" t="s">
        <v>79</v>
      </c>
      <c r="AY304" s="17" t="s">
        <v>129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7" t="s">
        <v>22</v>
      </c>
      <c r="BK304" s="175">
        <f>ROUND(I304*H304,2)</f>
        <v>0</v>
      </c>
      <c r="BL304" s="17" t="s">
        <v>135</v>
      </c>
      <c r="BM304" s="17" t="s">
        <v>441</v>
      </c>
    </row>
    <row r="305" spans="2:63" s="10" customFormat="1" ht="29.85" customHeight="1">
      <c r="B305" s="149"/>
      <c r="D305" s="160" t="s">
        <v>71</v>
      </c>
      <c r="E305" s="161" t="s">
        <v>146</v>
      </c>
      <c r="F305" s="161" t="s">
        <v>442</v>
      </c>
      <c r="I305" s="152"/>
      <c r="J305" s="162">
        <f>BK305</f>
        <v>0</v>
      </c>
      <c r="L305" s="149"/>
      <c r="M305" s="154"/>
      <c r="N305" s="155"/>
      <c r="O305" s="155"/>
      <c r="P305" s="156">
        <f>SUM(P306:P308)</f>
        <v>0</v>
      </c>
      <c r="Q305" s="155"/>
      <c r="R305" s="156">
        <f>SUM(R306:R308)</f>
        <v>0</v>
      </c>
      <c r="S305" s="155"/>
      <c r="T305" s="157">
        <f>SUM(T306:T308)</f>
        <v>0</v>
      </c>
      <c r="AR305" s="150" t="s">
        <v>22</v>
      </c>
      <c r="AT305" s="158" t="s">
        <v>71</v>
      </c>
      <c r="AU305" s="158" t="s">
        <v>22</v>
      </c>
      <c r="AY305" s="150" t="s">
        <v>129</v>
      </c>
      <c r="BK305" s="159">
        <f>SUM(BK306:BK308)</f>
        <v>0</v>
      </c>
    </row>
    <row r="306" spans="2:65" s="1" customFormat="1" ht="22.5" customHeight="1">
      <c r="B306" s="163"/>
      <c r="C306" s="164" t="s">
        <v>288</v>
      </c>
      <c r="D306" s="164" t="s">
        <v>131</v>
      </c>
      <c r="E306" s="165" t="s">
        <v>443</v>
      </c>
      <c r="F306" s="166" t="s">
        <v>444</v>
      </c>
      <c r="G306" s="167" t="s">
        <v>188</v>
      </c>
      <c r="H306" s="168">
        <v>81</v>
      </c>
      <c r="I306" s="169"/>
      <c r="J306" s="170">
        <f>ROUND(I306*H306,2)</f>
        <v>0</v>
      </c>
      <c r="K306" s="166" t="s">
        <v>3</v>
      </c>
      <c r="L306" s="34"/>
      <c r="M306" s="171" t="s">
        <v>3</v>
      </c>
      <c r="N306" s="172" t="s">
        <v>43</v>
      </c>
      <c r="O306" s="35"/>
      <c r="P306" s="173">
        <f>O306*H306</f>
        <v>0</v>
      </c>
      <c r="Q306" s="173">
        <v>0</v>
      </c>
      <c r="R306" s="173">
        <f>Q306*H306</f>
        <v>0</v>
      </c>
      <c r="S306" s="173">
        <v>0</v>
      </c>
      <c r="T306" s="174">
        <f>S306*H306</f>
        <v>0</v>
      </c>
      <c r="AR306" s="17" t="s">
        <v>135</v>
      </c>
      <c r="AT306" s="17" t="s">
        <v>131</v>
      </c>
      <c r="AU306" s="17" t="s">
        <v>79</v>
      </c>
      <c r="AY306" s="17" t="s">
        <v>129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22</v>
      </c>
      <c r="BK306" s="175">
        <f>ROUND(I306*H306,2)</f>
        <v>0</v>
      </c>
      <c r="BL306" s="17" t="s">
        <v>135</v>
      </c>
      <c r="BM306" s="17" t="s">
        <v>445</v>
      </c>
    </row>
    <row r="307" spans="2:51" s="12" customFormat="1" ht="13.5">
      <c r="B307" s="185"/>
      <c r="D307" s="177" t="s">
        <v>139</v>
      </c>
      <c r="E307" s="186" t="s">
        <v>3</v>
      </c>
      <c r="F307" s="187" t="s">
        <v>446</v>
      </c>
      <c r="H307" s="188">
        <v>81</v>
      </c>
      <c r="I307" s="189"/>
      <c r="L307" s="185"/>
      <c r="M307" s="190"/>
      <c r="N307" s="191"/>
      <c r="O307" s="191"/>
      <c r="P307" s="191"/>
      <c r="Q307" s="191"/>
      <c r="R307" s="191"/>
      <c r="S307" s="191"/>
      <c r="T307" s="192"/>
      <c r="AT307" s="186" t="s">
        <v>139</v>
      </c>
      <c r="AU307" s="186" t="s">
        <v>79</v>
      </c>
      <c r="AV307" s="12" t="s">
        <v>79</v>
      </c>
      <c r="AW307" s="12" t="s">
        <v>36</v>
      </c>
      <c r="AX307" s="12" t="s">
        <v>72</v>
      </c>
      <c r="AY307" s="186" t="s">
        <v>129</v>
      </c>
    </row>
    <row r="308" spans="2:51" s="13" customFormat="1" ht="13.5">
      <c r="B308" s="193"/>
      <c r="D308" s="177" t="s">
        <v>139</v>
      </c>
      <c r="E308" s="213" t="s">
        <v>3</v>
      </c>
      <c r="F308" s="214" t="s">
        <v>142</v>
      </c>
      <c r="H308" s="215">
        <v>81</v>
      </c>
      <c r="I308" s="198"/>
      <c r="L308" s="193"/>
      <c r="M308" s="199"/>
      <c r="N308" s="200"/>
      <c r="O308" s="200"/>
      <c r="P308" s="200"/>
      <c r="Q308" s="200"/>
      <c r="R308" s="200"/>
      <c r="S308" s="200"/>
      <c r="T308" s="201"/>
      <c r="AT308" s="202" t="s">
        <v>139</v>
      </c>
      <c r="AU308" s="202" t="s">
        <v>79</v>
      </c>
      <c r="AV308" s="13" t="s">
        <v>135</v>
      </c>
      <c r="AW308" s="13" t="s">
        <v>36</v>
      </c>
      <c r="AX308" s="13" t="s">
        <v>22</v>
      </c>
      <c r="AY308" s="202" t="s">
        <v>129</v>
      </c>
    </row>
    <row r="309" spans="2:63" s="10" customFormat="1" ht="29.85" customHeight="1">
      <c r="B309" s="149"/>
      <c r="D309" s="160" t="s">
        <v>71</v>
      </c>
      <c r="E309" s="161" t="s">
        <v>156</v>
      </c>
      <c r="F309" s="161" t="s">
        <v>447</v>
      </c>
      <c r="I309" s="152"/>
      <c r="J309" s="162">
        <f>BK309</f>
        <v>0</v>
      </c>
      <c r="L309" s="149"/>
      <c r="M309" s="154"/>
      <c r="N309" s="155"/>
      <c r="O309" s="155"/>
      <c r="P309" s="156">
        <f>SUM(P310:P325)</f>
        <v>0</v>
      </c>
      <c r="Q309" s="155"/>
      <c r="R309" s="156">
        <f>SUM(R310:R325)</f>
        <v>0</v>
      </c>
      <c r="S309" s="155"/>
      <c r="T309" s="157">
        <f>SUM(T310:T325)</f>
        <v>0</v>
      </c>
      <c r="AR309" s="150" t="s">
        <v>22</v>
      </c>
      <c r="AT309" s="158" t="s">
        <v>71</v>
      </c>
      <c r="AU309" s="158" t="s">
        <v>22</v>
      </c>
      <c r="AY309" s="150" t="s">
        <v>129</v>
      </c>
      <c r="BK309" s="159">
        <f>SUM(BK310:BK325)</f>
        <v>0</v>
      </c>
    </row>
    <row r="310" spans="2:65" s="1" customFormat="1" ht="31.5" customHeight="1">
      <c r="B310" s="163"/>
      <c r="C310" s="164" t="s">
        <v>448</v>
      </c>
      <c r="D310" s="164" t="s">
        <v>131</v>
      </c>
      <c r="E310" s="165" t="s">
        <v>449</v>
      </c>
      <c r="F310" s="166" t="s">
        <v>450</v>
      </c>
      <c r="G310" s="167" t="s">
        <v>360</v>
      </c>
      <c r="H310" s="168">
        <v>3.71</v>
      </c>
      <c r="I310" s="169"/>
      <c r="J310" s="170">
        <f>ROUND(I310*H310,2)</f>
        <v>0</v>
      </c>
      <c r="K310" s="166" t="s">
        <v>3</v>
      </c>
      <c r="L310" s="34"/>
      <c r="M310" s="171" t="s">
        <v>3</v>
      </c>
      <c r="N310" s="172" t="s">
        <v>43</v>
      </c>
      <c r="O310" s="35"/>
      <c r="P310" s="173">
        <f>O310*H310</f>
        <v>0</v>
      </c>
      <c r="Q310" s="173">
        <v>0</v>
      </c>
      <c r="R310" s="173">
        <f>Q310*H310</f>
        <v>0</v>
      </c>
      <c r="S310" s="173">
        <v>0</v>
      </c>
      <c r="T310" s="174">
        <f>S310*H310</f>
        <v>0</v>
      </c>
      <c r="AR310" s="17" t="s">
        <v>135</v>
      </c>
      <c r="AT310" s="17" t="s">
        <v>131</v>
      </c>
      <c r="AU310" s="17" t="s">
        <v>79</v>
      </c>
      <c r="AY310" s="17" t="s">
        <v>129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22</v>
      </c>
      <c r="BK310" s="175">
        <f>ROUND(I310*H310,2)</f>
        <v>0</v>
      </c>
      <c r="BL310" s="17" t="s">
        <v>135</v>
      </c>
      <c r="BM310" s="17" t="s">
        <v>451</v>
      </c>
    </row>
    <row r="311" spans="2:51" s="12" customFormat="1" ht="13.5">
      <c r="B311" s="185"/>
      <c r="D311" s="177" t="s">
        <v>139</v>
      </c>
      <c r="E311" s="186" t="s">
        <v>3</v>
      </c>
      <c r="F311" s="187" t="s">
        <v>452</v>
      </c>
      <c r="H311" s="188">
        <v>3.71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139</v>
      </c>
      <c r="AU311" s="186" t="s">
        <v>79</v>
      </c>
      <c r="AV311" s="12" t="s">
        <v>79</v>
      </c>
      <c r="AW311" s="12" t="s">
        <v>36</v>
      </c>
      <c r="AX311" s="12" t="s">
        <v>72</v>
      </c>
      <c r="AY311" s="186" t="s">
        <v>129</v>
      </c>
    </row>
    <row r="312" spans="2:51" s="13" customFormat="1" ht="13.5">
      <c r="B312" s="193"/>
      <c r="D312" s="194" t="s">
        <v>139</v>
      </c>
      <c r="E312" s="195" t="s">
        <v>3</v>
      </c>
      <c r="F312" s="196" t="s">
        <v>142</v>
      </c>
      <c r="H312" s="197">
        <v>3.71</v>
      </c>
      <c r="I312" s="198"/>
      <c r="L312" s="193"/>
      <c r="M312" s="199"/>
      <c r="N312" s="200"/>
      <c r="O312" s="200"/>
      <c r="P312" s="200"/>
      <c r="Q312" s="200"/>
      <c r="R312" s="200"/>
      <c r="S312" s="200"/>
      <c r="T312" s="201"/>
      <c r="AT312" s="202" t="s">
        <v>139</v>
      </c>
      <c r="AU312" s="202" t="s">
        <v>79</v>
      </c>
      <c r="AV312" s="13" t="s">
        <v>135</v>
      </c>
      <c r="AW312" s="13" t="s">
        <v>36</v>
      </c>
      <c r="AX312" s="13" t="s">
        <v>22</v>
      </c>
      <c r="AY312" s="202" t="s">
        <v>129</v>
      </c>
    </row>
    <row r="313" spans="2:65" s="1" customFormat="1" ht="22.5" customHeight="1">
      <c r="B313" s="163"/>
      <c r="C313" s="203" t="s">
        <v>293</v>
      </c>
      <c r="D313" s="203" t="s">
        <v>224</v>
      </c>
      <c r="E313" s="204" t="s">
        <v>453</v>
      </c>
      <c r="F313" s="205" t="s">
        <v>454</v>
      </c>
      <c r="G313" s="206" t="s">
        <v>360</v>
      </c>
      <c r="H313" s="207">
        <v>3.71</v>
      </c>
      <c r="I313" s="208"/>
      <c r="J313" s="209">
        <f>ROUND(I313*H313,2)</f>
        <v>0</v>
      </c>
      <c r="K313" s="205" t="s">
        <v>3</v>
      </c>
      <c r="L313" s="210"/>
      <c r="M313" s="211" t="s">
        <v>3</v>
      </c>
      <c r="N313" s="212" t="s">
        <v>43</v>
      </c>
      <c r="O313" s="35"/>
      <c r="P313" s="173">
        <f>O313*H313</f>
        <v>0</v>
      </c>
      <c r="Q313" s="173">
        <v>0</v>
      </c>
      <c r="R313" s="173">
        <f>Q313*H313</f>
        <v>0</v>
      </c>
      <c r="S313" s="173">
        <v>0</v>
      </c>
      <c r="T313" s="174">
        <f>S313*H313</f>
        <v>0</v>
      </c>
      <c r="AR313" s="17" t="s">
        <v>156</v>
      </c>
      <c r="AT313" s="17" t="s">
        <v>224</v>
      </c>
      <c r="AU313" s="17" t="s">
        <v>79</v>
      </c>
      <c r="AY313" s="17" t="s">
        <v>129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22</v>
      </c>
      <c r="BK313" s="175">
        <f>ROUND(I313*H313,2)</f>
        <v>0</v>
      </c>
      <c r="BL313" s="17" t="s">
        <v>135</v>
      </c>
      <c r="BM313" s="17" t="s">
        <v>455</v>
      </c>
    </row>
    <row r="314" spans="2:65" s="1" customFormat="1" ht="22.5" customHeight="1">
      <c r="B314" s="163"/>
      <c r="C314" s="164" t="s">
        <v>456</v>
      </c>
      <c r="D314" s="164" t="s">
        <v>131</v>
      </c>
      <c r="E314" s="165" t="s">
        <v>457</v>
      </c>
      <c r="F314" s="166" t="s">
        <v>458</v>
      </c>
      <c r="G314" s="167" t="s">
        <v>134</v>
      </c>
      <c r="H314" s="168">
        <v>1</v>
      </c>
      <c r="I314" s="169"/>
      <c r="J314" s="170">
        <f>ROUND(I314*H314,2)</f>
        <v>0</v>
      </c>
      <c r="K314" s="166" t="s">
        <v>3</v>
      </c>
      <c r="L314" s="34"/>
      <c r="M314" s="171" t="s">
        <v>3</v>
      </c>
      <c r="N314" s="172" t="s">
        <v>43</v>
      </c>
      <c r="O314" s="35"/>
      <c r="P314" s="173">
        <f>O314*H314</f>
        <v>0</v>
      </c>
      <c r="Q314" s="173">
        <v>0</v>
      </c>
      <c r="R314" s="173">
        <f>Q314*H314</f>
        <v>0</v>
      </c>
      <c r="S314" s="173">
        <v>0</v>
      </c>
      <c r="T314" s="174">
        <f>S314*H314</f>
        <v>0</v>
      </c>
      <c r="AR314" s="17" t="s">
        <v>135</v>
      </c>
      <c r="AT314" s="17" t="s">
        <v>131</v>
      </c>
      <c r="AU314" s="17" t="s">
        <v>79</v>
      </c>
      <c r="AY314" s="17" t="s">
        <v>129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7" t="s">
        <v>22</v>
      </c>
      <c r="BK314" s="175">
        <f>ROUND(I314*H314,2)</f>
        <v>0</v>
      </c>
      <c r="BL314" s="17" t="s">
        <v>135</v>
      </c>
      <c r="BM314" s="17" t="s">
        <v>459</v>
      </c>
    </row>
    <row r="315" spans="2:51" s="12" customFormat="1" ht="13.5">
      <c r="B315" s="185"/>
      <c r="D315" s="177" t="s">
        <v>139</v>
      </c>
      <c r="E315" s="186" t="s">
        <v>3</v>
      </c>
      <c r="F315" s="187" t="s">
        <v>22</v>
      </c>
      <c r="H315" s="188">
        <v>1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139</v>
      </c>
      <c r="AU315" s="186" t="s">
        <v>79</v>
      </c>
      <c r="AV315" s="12" t="s">
        <v>79</v>
      </c>
      <c r="AW315" s="12" t="s">
        <v>36</v>
      </c>
      <c r="AX315" s="12" t="s">
        <v>72</v>
      </c>
      <c r="AY315" s="186" t="s">
        <v>129</v>
      </c>
    </row>
    <row r="316" spans="2:51" s="13" customFormat="1" ht="13.5">
      <c r="B316" s="193"/>
      <c r="D316" s="194" t="s">
        <v>139</v>
      </c>
      <c r="E316" s="195" t="s">
        <v>3</v>
      </c>
      <c r="F316" s="196" t="s">
        <v>142</v>
      </c>
      <c r="H316" s="197">
        <v>1</v>
      </c>
      <c r="I316" s="198"/>
      <c r="L316" s="193"/>
      <c r="M316" s="199"/>
      <c r="N316" s="200"/>
      <c r="O316" s="200"/>
      <c r="P316" s="200"/>
      <c r="Q316" s="200"/>
      <c r="R316" s="200"/>
      <c r="S316" s="200"/>
      <c r="T316" s="201"/>
      <c r="AT316" s="202" t="s">
        <v>139</v>
      </c>
      <c r="AU316" s="202" t="s">
        <v>79</v>
      </c>
      <c r="AV316" s="13" t="s">
        <v>135</v>
      </c>
      <c r="AW316" s="13" t="s">
        <v>36</v>
      </c>
      <c r="AX316" s="13" t="s">
        <v>22</v>
      </c>
      <c r="AY316" s="202" t="s">
        <v>129</v>
      </c>
    </row>
    <row r="317" spans="2:65" s="1" customFormat="1" ht="22.5" customHeight="1">
      <c r="B317" s="163"/>
      <c r="C317" s="203" t="s">
        <v>299</v>
      </c>
      <c r="D317" s="203" t="s">
        <v>224</v>
      </c>
      <c r="E317" s="204" t="s">
        <v>460</v>
      </c>
      <c r="F317" s="205" t="s">
        <v>461</v>
      </c>
      <c r="G317" s="206" t="s">
        <v>134</v>
      </c>
      <c r="H317" s="207">
        <v>1</v>
      </c>
      <c r="I317" s="208"/>
      <c r="J317" s="209">
        <f>ROUND(I317*H317,2)</f>
        <v>0</v>
      </c>
      <c r="K317" s="205" t="s">
        <v>3</v>
      </c>
      <c r="L317" s="210"/>
      <c r="M317" s="211" t="s">
        <v>3</v>
      </c>
      <c r="N317" s="212" t="s">
        <v>43</v>
      </c>
      <c r="O317" s="35"/>
      <c r="P317" s="173">
        <f>O317*H317</f>
        <v>0</v>
      </c>
      <c r="Q317" s="173">
        <v>0</v>
      </c>
      <c r="R317" s="173">
        <f>Q317*H317</f>
        <v>0</v>
      </c>
      <c r="S317" s="173">
        <v>0</v>
      </c>
      <c r="T317" s="174">
        <f>S317*H317</f>
        <v>0</v>
      </c>
      <c r="AR317" s="17" t="s">
        <v>156</v>
      </c>
      <c r="AT317" s="17" t="s">
        <v>224</v>
      </c>
      <c r="AU317" s="17" t="s">
        <v>79</v>
      </c>
      <c r="AY317" s="17" t="s">
        <v>129</v>
      </c>
      <c r="BE317" s="175">
        <f>IF(N317="základní",J317,0)</f>
        <v>0</v>
      </c>
      <c r="BF317" s="175">
        <f>IF(N317="snížená",J317,0)</f>
        <v>0</v>
      </c>
      <c r="BG317" s="175">
        <f>IF(N317="zákl. přenesená",J317,0)</f>
        <v>0</v>
      </c>
      <c r="BH317" s="175">
        <f>IF(N317="sníž. přenesená",J317,0)</f>
        <v>0</v>
      </c>
      <c r="BI317" s="175">
        <f>IF(N317="nulová",J317,0)</f>
        <v>0</v>
      </c>
      <c r="BJ317" s="17" t="s">
        <v>22</v>
      </c>
      <c r="BK317" s="175">
        <f>ROUND(I317*H317,2)</f>
        <v>0</v>
      </c>
      <c r="BL317" s="17" t="s">
        <v>135</v>
      </c>
      <c r="BM317" s="17" t="s">
        <v>462</v>
      </c>
    </row>
    <row r="318" spans="2:65" s="1" customFormat="1" ht="22.5" customHeight="1">
      <c r="B318" s="163"/>
      <c r="C318" s="164" t="s">
        <v>463</v>
      </c>
      <c r="D318" s="164" t="s">
        <v>131</v>
      </c>
      <c r="E318" s="165" t="s">
        <v>464</v>
      </c>
      <c r="F318" s="166" t="s">
        <v>465</v>
      </c>
      <c r="G318" s="167" t="s">
        <v>134</v>
      </c>
      <c r="H318" s="168">
        <v>1</v>
      </c>
      <c r="I318" s="169"/>
      <c r="J318" s="170">
        <f>ROUND(I318*H318,2)</f>
        <v>0</v>
      </c>
      <c r="K318" s="166" t="s">
        <v>3</v>
      </c>
      <c r="L318" s="34"/>
      <c r="M318" s="171" t="s">
        <v>3</v>
      </c>
      <c r="N318" s="172" t="s">
        <v>43</v>
      </c>
      <c r="O318" s="35"/>
      <c r="P318" s="173">
        <f>O318*H318</f>
        <v>0</v>
      </c>
      <c r="Q318" s="173">
        <v>0</v>
      </c>
      <c r="R318" s="173">
        <f>Q318*H318</f>
        <v>0</v>
      </c>
      <c r="S318" s="173">
        <v>0</v>
      </c>
      <c r="T318" s="174">
        <f>S318*H318</f>
        <v>0</v>
      </c>
      <c r="AR318" s="17" t="s">
        <v>135</v>
      </c>
      <c r="AT318" s="17" t="s">
        <v>131</v>
      </c>
      <c r="AU318" s="17" t="s">
        <v>79</v>
      </c>
      <c r="AY318" s="17" t="s">
        <v>129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22</v>
      </c>
      <c r="BK318" s="175">
        <f>ROUND(I318*H318,2)</f>
        <v>0</v>
      </c>
      <c r="BL318" s="17" t="s">
        <v>135</v>
      </c>
      <c r="BM318" s="17" t="s">
        <v>466</v>
      </c>
    </row>
    <row r="319" spans="2:65" s="1" customFormat="1" ht="22.5" customHeight="1">
      <c r="B319" s="163"/>
      <c r="C319" s="164" t="s">
        <v>303</v>
      </c>
      <c r="D319" s="164" t="s">
        <v>131</v>
      </c>
      <c r="E319" s="165" t="s">
        <v>467</v>
      </c>
      <c r="F319" s="166" t="s">
        <v>468</v>
      </c>
      <c r="G319" s="167" t="s">
        <v>134</v>
      </c>
      <c r="H319" s="168">
        <v>1</v>
      </c>
      <c r="I319" s="169"/>
      <c r="J319" s="170">
        <f>ROUND(I319*H319,2)</f>
        <v>0</v>
      </c>
      <c r="K319" s="166" t="s">
        <v>3</v>
      </c>
      <c r="L319" s="34"/>
      <c r="M319" s="171" t="s">
        <v>3</v>
      </c>
      <c r="N319" s="172" t="s">
        <v>43</v>
      </c>
      <c r="O319" s="35"/>
      <c r="P319" s="173">
        <f>O319*H319</f>
        <v>0</v>
      </c>
      <c r="Q319" s="173">
        <v>0</v>
      </c>
      <c r="R319" s="173">
        <f>Q319*H319</f>
        <v>0</v>
      </c>
      <c r="S319" s="173">
        <v>0</v>
      </c>
      <c r="T319" s="174">
        <f>S319*H319</f>
        <v>0</v>
      </c>
      <c r="AR319" s="17" t="s">
        <v>135</v>
      </c>
      <c r="AT319" s="17" t="s">
        <v>131</v>
      </c>
      <c r="AU319" s="17" t="s">
        <v>79</v>
      </c>
      <c r="AY319" s="17" t="s">
        <v>129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7" t="s">
        <v>22</v>
      </c>
      <c r="BK319" s="175">
        <f>ROUND(I319*H319,2)</f>
        <v>0</v>
      </c>
      <c r="BL319" s="17" t="s">
        <v>135</v>
      </c>
      <c r="BM319" s="17" t="s">
        <v>469</v>
      </c>
    </row>
    <row r="320" spans="2:65" s="1" customFormat="1" ht="31.5" customHeight="1">
      <c r="B320" s="163"/>
      <c r="C320" s="164" t="s">
        <v>470</v>
      </c>
      <c r="D320" s="164" t="s">
        <v>131</v>
      </c>
      <c r="E320" s="165" t="s">
        <v>471</v>
      </c>
      <c r="F320" s="166" t="s">
        <v>472</v>
      </c>
      <c r="G320" s="167" t="s">
        <v>134</v>
      </c>
      <c r="H320" s="168">
        <v>1</v>
      </c>
      <c r="I320" s="169"/>
      <c r="J320" s="170">
        <f>ROUND(I320*H320,2)</f>
        <v>0</v>
      </c>
      <c r="K320" s="166" t="s">
        <v>3</v>
      </c>
      <c r="L320" s="34"/>
      <c r="M320" s="171" t="s">
        <v>3</v>
      </c>
      <c r="N320" s="172" t="s">
        <v>43</v>
      </c>
      <c r="O320" s="35"/>
      <c r="P320" s="173">
        <f>O320*H320</f>
        <v>0</v>
      </c>
      <c r="Q320" s="173">
        <v>0</v>
      </c>
      <c r="R320" s="173">
        <f>Q320*H320</f>
        <v>0</v>
      </c>
      <c r="S320" s="173">
        <v>0</v>
      </c>
      <c r="T320" s="174">
        <f>S320*H320</f>
        <v>0</v>
      </c>
      <c r="AR320" s="17" t="s">
        <v>135</v>
      </c>
      <c r="AT320" s="17" t="s">
        <v>131</v>
      </c>
      <c r="AU320" s="17" t="s">
        <v>79</v>
      </c>
      <c r="AY320" s="17" t="s">
        <v>129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22</v>
      </c>
      <c r="BK320" s="175">
        <f>ROUND(I320*H320,2)</f>
        <v>0</v>
      </c>
      <c r="BL320" s="17" t="s">
        <v>135</v>
      </c>
      <c r="BM320" s="17" t="s">
        <v>473</v>
      </c>
    </row>
    <row r="321" spans="2:51" s="12" customFormat="1" ht="13.5">
      <c r="B321" s="185"/>
      <c r="D321" s="177" t="s">
        <v>139</v>
      </c>
      <c r="E321" s="186" t="s">
        <v>3</v>
      </c>
      <c r="F321" s="187" t="s">
        <v>22</v>
      </c>
      <c r="H321" s="188">
        <v>1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6" t="s">
        <v>139</v>
      </c>
      <c r="AU321" s="186" t="s">
        <v>79</v>
      </c>
      <c r="AV321" s="12" t="s">
        <v>79</v>
      </c>
      <c r="AW321" s="12" t="s">
        <v>36</v>
      </c>
      <c r="AX321" s="12" t="s">
        <v>72</v>
      </c>
      <c r="AY321" s="186" t="s">
        <v>129</v>
      </c>
    </row>
    <row r="322" spans="2:51" s="13" customFormat="1" ht="13.5">
      <c r="B322" s="193"/>
      <c r="D322" s="194" t="s">
        <v>139</v>
      </c>
      <c r="E322" s="195" t="s">
        <v>3</v>
      </c>
      <c r="F322" s="196" t="s">
        <v>142</v>
      </c>
      <c r="H322" s="197">
        <v>1</v>
      </c>
      <c r="I322" s="198"/>
      <c r="L322" s="193"/>
      <c r="M322" s="199"/>
      <c r="N322" s="200"/>
      <c r="O322" s="200"/>
      <c r="P322" s="200"/>
      <c r="Q322" s="200"/>
      <c r="R322" s="200"/>
      <c r="S322" s="200"/>
      <c r="T322" s="201"/>
      <c r="AT322" s="202" t="s">
        <v>139</v>
      </c>
      <c r="AU322" s="202" t="s">
        <v>79</v>
      </c>
      <c r="AV322" s="13" t="s">
        <v>135</v>
      </c>
      <c r="AW322" s="13" t="s">
        <v>36</v>
      </c>
      <c r="AX322" s="13" t="s">
        <v>22</v>
      </c>
      <c r="AY322" s="202" t="s">
        <v>129</v>
      </c>
    </row>
    <row r="323" spans="2:65" s="1" customFormat="1" ht="22.5" customHeight="1">
      <c r="B323" s="163"/>
      <c r="C323" s="203" t="s">
        <v>307</v>
      </c>
      <c r="D323" s="203" t="s">
        <v>224</v>
      </c>
      <c r="E323" s="204" t="s">
        <v>474</v>
      </c>
      <c r="F323" s="205" t="s">
        <v>475</v>
      </c>
      <c r="G323" s="206" t="s">
        <v>134</v>
      </c>
      <c r="H323" s="207">
        <v>1</v>
      </c>
      <c r="I323" s="208"/>
      <c r="J323" s="209">
        <f>ROUND(I323*H323,2)</f>
        <v>0</v>
      </c>
      <c r="K323" s="205" t="s">
        <v>3</v>
      </c>
      <c r="L323" s="210"/>
      <c r="M323" s="211" t="s">
        <v>3</v>
      </c>
      <c r="N323" s="212" t="s">
        <v>43</v>
      </c>
      <c r="O323" s="35"/>
      <c r="P323" s="173">
        <f>O323*H323</f>
        <v>0</v>
      </c>
      <c r="Q323" s="173">
        <v>0</v>
      </c>
      <c r="R323" s="173">
        <f>Q323*H323</f>
        <v>0</v>
      </c>
      <c r="S323" s="173">
        <v>0</v>
      </c>
      <c r="T323" s="174">
        <f>S323*H323</f>
        <v>0</v>
      </c>
      <c r="AR323" s="17" t="s">
        <v>156</v>
      </c>
      <c r="AT323" s="17" t="s">
        <v>224</v>
      </c>
      <c r="AU323" s="17" t="s">
        <v>79</v>
      </c>
      <c r="AY323" s="17" t="s">
        <v>129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7" t="s">
        <v>22</v>
      </c>
      <c r="BK323" s="175">
        <f>ROUND(I323*H323,2)</f>
        <v>0</v>
      </c>
      <c r="BL323" s="17" t="s">
        <v>135</v>
      </c>
      <c r="BM323" s="17" t="s">
        <v>476</v>
      </c>
    </row>
    <row r="324" spans="2:65" s="1" customFormat="1" ht="22.5" customHeight="1">
      <c r="B324" s="163"/>
      <c r="C324" s="164" t="s">
        <v>477</v>
      </c>
      <c r="D324" s="164" t="s">
        <v>131</v>
      </c>
      <c r="E324" s="165" t="s">
        <v>478</v>
      </c>
      <c r="F324" s="166" t="s">
        <v>479</v>
      </c>
      <c r="G324" s="167" t="s">
        <v>134</v>
      </c>
      <c r="H324" s="168">
        <v>1</v>
      </c>
      <c r="I324" s="169"/>
      <c r="J324" s="170">
        <f>ROUND(I324*H324,2)</f>
        <v>0</v>
      </c>
      <c r="K324" s="166" t="s">
        <v>3</v>
      </c>
      <c r="L324" s="34"/>
      <c r="M324" s="171" t="s">
        <v>3</v>
      </c>
      <c r="N324" s="172" t="s">
        <v>43</v>
      </c>
      <c r="O324" s="35"/>
      <c r="P324" s="173">
        <f>O324*H324</f>
        <v>0</v>
      </c>
      <c r="Q324" s="173">
        <v>0</v>
      </c>
      <c r="R324" s="173">
        <f>Q324*H324</f>
        <v>0</v>
      </c>
      <c r="S324" s="173">
        <v>0</v>
      </c>
      <c r="T324" s="174">
        <f>S324*H324</f>
        <v>0</v>
      </c>
      <c r="AR324" s="17" t="s">
        <v>135</v>
      </c>
      <c r="AT324" s="17" t="s">
        <v>131</v>
      </c>
      <c r="AU324" s="17" t="s">
        <v>79</v>
      </c>
      <c r="AY324" s="17" t="s">
        <v>129</v>
      </c>
      <c r="BE324" s="175">
        <f>IF(N324="základní",J324,0)</f>
        <v>0</v>
      </c>
      <c r="BF324" s="175">
        <f>IF(N324="snížená",J324,0)</f>
        <v>0</v>
      </c>
      <c r="BG324" s="175">
        <f>IF(N324="zákl. přenesená",J324,0)</f>
        <v>0</v>
      </c>
      <c r="BH324" s="175">
        <f>IF(N324="sníž. přenesená",J324,0)</f>
        <v>0</v>
      </c>
      <c r="BI324" s="175">
        <f>IF(N324="nulová",J324,0)</f>
        <v>0</v>
      </c>
      <c r="BJ324" s="17" t="s">
        <v>22</v>
      </c>
      <c r="BK324" s="175">
        <f>ROUND(I324*H324,2)</f>
        <v>0</v>
      </c>
      <c r="BL324" s="17" t="s">
        <v>135</v>
      </c>
      <c r="BM324" s="17" t="s">
        <v>480</v>
      </c>
    </row>
    <row r="325" spans="2:65" s="1" customFormat="1" ht="31.5" customHeight="1">
      <c r="B325" s="163"/>
      <c r="C325" s="164" t="s">
        <v>312</v>
      </c>
      <c r="D325" s="164" t="s">
        <v>131</v>
      </c>
      <c r="E325" s="165" t="s">
        <v>481</v>
      </c>
      <c r="F325" s="166" t="s">
        <v>482</v>
      </c>
      <c r="G325" s="167" t="s">
        <v>483</v>
      </c>
      <c r="H325" s="168">
        <v>1</v>
      </c>
      <c r="I325" s="169"/>
      <c r="J325" s="170">
        <f>ROUND(I325*H325,2)</f>
        <v>0</v>
      </c>
      <c r="K325" s="166" t="s">
        <v>3</v>
      </c>
      <c r="L325" s="34"/>
      <c r="M325" s="171" t="s">
        <v>3</v>
      </c>
      <c r="N325" s="172" t="s">
        <v>43</v>
      </c>
      <c r="O325" s="35"/>
      <c r="P325" s="173">
        <f>O325*H325</f>
        <v>0</v>
      </c>
      <c r="Q325" s="173">
        <v>0</v>
      </c>
      <c r="R325" s="173">
        <f>Q325*H325</f>
        <v>0</v>
      </c>
      <c r="S325" s="173">
        <v>0</v>
      </c>
      <c r="T325" s="174">
        <f>S325*H325</f>
        <v>0</v>
      </c>
      <c r="AR325" s="17" t="s">
        <v>135</v>
      </c>
      <c r="AT325" s="17" t="s">
        <v>131</v>
      </c>
      <c r="AU325" s="17" t="s">
        <v>79</v>
      </c>
      <c r="AY325" s="17" t="s">
        <v>129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7" t="s">
        <v>22</v>
      </c>
      <c r="BK325" s="175">
        <f>ROUND(I325*H325,2)</f>
        <v>0</v>
      </c>
      <c r="BL325" s="17" t="s">
        <v>135</v>
      </c>
      <c r="BM325" s="17" t="s">
        <v>484</v>
      </c>
    </row>
    <row r="326" spans="2:63" s="10" customFormat="1" ht="29.85" customHeight="1">
      <c r="B326" s="149"/>
      <c r="D326" s="160" t="s">
        <v>71</v>
      </c>
      <c r="E326" s="161" t="s">
        <v>177</v>
      </c>
      <c r="F326" s="161" t="s">
        <v>485</v>
      </c>
      <c r="I326" s="152"/>
      <c r="J326" s="162">
        <f>BK326</f>
        <v>0</v>
      </c>
      <c r="L326" s="149"/>
      <c r="M326" s="154"/>
      <c r="N326" s="155"/>
      <c r="O326" s="155"/>
      <c r="P326" s="156">
        <f>SUM(P327:P369)</f>
        <v>0</v>
      </c>
      <c r="Q326" s="155"/>
      <c r="R326" s="156">
        <f>SUM(R327:R369)</f>
        <v>0</v>
      </c>
      <c r="S326" s="155"/>
      <c r="T326" s="157">
        <f>SUM(T327:T369)</f>
        <v>0</v>
      </c>
      <c r="AR326" s="150" t="s">
        <v>22</v>
      </c>
      <c r="AT326" s="158" t="s">
        <v>71</v>
      </c>
      <c r="AU326" s="158" t="s">
        <v>22</v>
      </c>
      <c r="AY326" s="150" t="s">
        <v>129</v>
      </c>
      <c r="BK326" s="159">
        <f>SUM(BK327:BK369)</f>
        <v>0</v>
      </c>
    </row>
    <row r="327" spans="2:65" s="1" customFormat="1" ht="31.5" customHeight="1">
      <c r="B327" s="163"/>
      <c r="C327" s="164" t="s">
        <v>486</v>
      </c>
      <c r="D327" s="164" t="s">
        <v>131</v>
      </c>
      <c r="E327" s="165" t="s">
        <v>487</v>
      </c>
      <c r="F327" s="166" t="s">
        <v>488</v>
      </c>
      <c r="G327" s="167" t="s">
        <v>360</v>
      </c>
      <c r="H327" s="168">
        <v>321</v>
      </c>
      <c r="I327" s="169"/>
      <c r="J327" s="170">
        <f>ROUND(I327*H327,2)</f>
        <v>0</v>
      </c>
      <c r="K327" s="166" t="s">
        <v>3</v>
      </c>
      <c r="L327" s="34"/>
      <c r="M327" s="171" t="s">
        <v>3</v>
      </c>
      <c r="N327" s="172" t="s">
        <v>43</v>
      </c>
      <c r="O327" s="35"/>
      <c r="P327" s="173">
        <f>O327*H327</f>
        <v>0</v>
      </c>
      <c r="Q327" s="173">
        <v>0</v>
      </c>
      <c r="R327" s="173">
        <f>Q327*H327</f>
        <v>0</v>
      </c>
      <c r="S327" s="173">
        <v>0</v>
      </c>
      <c r="T327" s="174">
        <f>S327*H327</f>
        <v>0</v>
      </c>
      <c r="AR327" s="17" t="s">
        <v>135</v>
      </c>
      <c r="AT327" s="17" t="s">
        <v>131</v>
      </c>
      <c r="AU327" s="17" t="s">
        <v>79</v>
      </c>
      <c r="AY327" s="17" t="s">
        <v>129</v>
      </c>
      <c r="BE327" s="175">
        <f>IF(N327="základní",J327,0)</f>
        <v>0</v>
      </c>
      <c r="BF327" s="175">
        <f>IF(N327="snížená",J327,0)</f>
        <v>0</v>
      </c>
      <c r="BG327" s="175">
        <f>IF(N327="zákl. přenesená",J327,0)</f>
        <v>0</v>
      </c>
      <c r="BH327" s="175">
        <f>IF(N327="sníž. přenesená",J327,0)</f>
        <v>0</v>
      </c>
      <c r="BI327" s="175">
        <f>IF(N327="nulová",J327,0)</f>
        <v>0</v>
      </c>
      <c r="BJ327" s="17" t="s">
        <v>22</v>
      </c>
      <c r="BK327" s="175">
        <f>ROUND(I327*H327,2)</f>
        <v>0</v>
      </c>
      <c r="BL327" s="17" t="s">
        <v>135</v>
      </c>
      <c r="BM327" s="17" t="s">
        <v>489</v>
      </c>
    </row>
    <row r="328" spans="2:51" s="12" customFormat="1" ht="13.5">
      <c r="B328" s="185"/>
      <c r="D328" s="177" t="s">
        <v>139</v>
      </c>
      <c r="E328" s="186" t="s">
        <v>3</v>
      </c>
      <c r="F328" s="187" t="s">
        <v>490</v>
      </c>
      <c r="H328" s="188">
        <v>321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6" t="s">
        <v>139</v>
      </c>
      <c r="AU328" s="186" t="s">
        <v>79</v>
      </c>
      <c r="AV328" s="12" t="s">
        <v>79</v>
      </c>
      <c r="AW328" s="12" t="s">
        <v>36</v>
      </c>
      <c r="AX328" s="12" t="s">
        <v>72</v>
      </c>
      <c r="AY328" s="186" t="s">
        <v>129</v>
      </c>
    </row>
    <row r="329" spans="2:51" s="13" customFormat="1" ht="13.5">
      <c r="B329" s="193"/>
      <c r="D329" s="194" t="s">
        <v>139</v>
      </c>
      <c r="E329" s="195" t="s">
        <v>3</v>
      </c>
      <c r="F329" s="196" t="s">
        <v>142</v>
      </c>
      <c r="H329" s="197">
        <v>321</v>
      </c>
      <c r="I329" s="198"/>
      <c r="L329" s="193"/>
      <c r="M329" s="199"/>
      <c r="N329" s="200"/>
      <c r="O329" s="200"/>
      <c r="P329" s="200"/>
      <c r="Q329" s="200"/>
      <c r="R329" s="200"/>
      <c r="S329" s="200"/>
      <c r="T329" s="201"/>
      <c r="AT329" s="202" t="s">
        <v>139</v>
      </c>
      <c r="AU329" s="202" t="s">
        <v>79</v>
      </c>
      <c r="AV329" s="13" t="s">
        <v>135</v>
      </c>
      <c r="AW329" s="13" t="s">
        <v>36</v>
      </c>
      <c r="AX329" s="13" t="s">
        <v>22</v>
      </c>
      <c r="AY329" s="202" t="s">
        <v>129</v>
      </c>
    </row>
    <row r="330" spans="2:65" s="1" customFormat="1" ht="22.5" customHeight="1">
      <c r="B330" s="163"/>
      <c r="C330" s="203" t="s">
        <v>315</v>
      </c>
      <c r="D330" s="203" t="s">
        <v>224</v>
      </c>
      <c r="E330" s="204" t="s">
        <v>491</v>
      </c>
      <c r="F330" s="205" t="s">
        <v>492</v>
      </c>
      <c r="G330" s="206" t="s">
        <v>134</v>
      </c>
      <c r="H330" s="207">
        <v>321</v>
      </c>
      <c r="I330" s="208"/>
      <c r="J330" s="209">
        <f>ROUND(I330*H330,2)</f>
        <v>0</v>
      </c>
      <c r="K330" s="205" t="s">
        <v>3</v>
      </c>
      <c r="L330" s="210"/>
      <c r="M330" s="211" t="s">
        <v>3</v>
      </c>
      <c r="N330" s="212" t="s">
        <v>43</v>
      </c>
      <c r="O330" s="35"/>
      <c r="P330" s="173">
        <f>O330*H330</f>
        <v>0</v>
      </c>
      <c r="Q330" s="173">
        <v>0</v>
      </c>
      <c r="R330" s="173">
        <f>Q330*H330</f>
        <v>0</v>
      </c>
      <c r="S330" s="173">
        <v>0</v>
      </c>
      <c r="T330" s="174">
        <f>S330*H330</f>
        <v>0</v>
      </c>
      <c r="AR330" s="17" t="s">
        <v>156</v>
      </c>
      <c r="AT330" s="17" t="s">
        <v>224</v>
      </c>
      <c r="AU330" s="17" t="s">
        <v>79</v>
      </c>
      <c r="AY330" s="17" t="s">
        <v>129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7" t="s">
        <v>22</v>
      </c>
      <c r="BK330" s="175">
        <f>ROUND(I330*H330,2)</f>
        <v>0</v>
      </c>
      <c r="BL330" s="17" t="s">
        <v>135</v>
      </c>
      <c r="BM330" s="17" t="s">
        <v>493</v>
      </c>
    </row>
    <row r="331" spans="2:65" s="1" customFormat="1" ht="22.5" customHeight="1">
      <c r="B331" s="163"/>
      <c r="C331" s="164" t="s">
        <v>494</v>
      </c>
      <c r="D331" s="164" t="s">
        <v>131</v>
      </c>
      <c r="E331" s="165" t="s">
        <v>495</v>
      </c>
      <c r="F331" s="166" t="s">
        <v>496</v>
      </c>
      <c r="G331" s="167" t="s">
        <v>360</v>
      </c>
      <c r="H331" s="168">
        <v>10.4</v>
      </c>
      <c r="I331" s="169"/>
      <c r="J331" s="170">
        <f>ROUND(I331*H331,2)</f>
        <v>0</v>
      </c>
      <c r="K331" s="166" t="s">
        <v>3</v>
      </c>
      <c r="L331" s="34"/>
      <c r="M331" s="171" t="s">
        <v>3</v>
      </c>
      <c r="N331" s="172" t="s">
        <v>43</v>
      </c>
      <c r="O331" s="35"/>
      <c r="P331" s="173">
        <f>O331*H331</f>
        <v>0</v>
      </c>
      <c r="Q331" s="173">
        <v>0</v>
      </c>
      <c r="R331" s="173">
        <f>Q331*H331</f>
        <v>0</v>
      </c>
      <c r="S331" s="173">
        <v>0</v>
      </c>
      <c r="T331" s="174">
        <f>S331*H331</f>
        <v>0</v>
      </c>
      <c r="AR331" s="17" t="s">
        <v>135</v>
      </c>
      <c r="AT331" s="17" t="s">
        <v>131</v>
      </c>
      <c r="AU331" s="17" t="s">
        <v>79</v>
      </c>
      <c r="AY331" s="17" t="s">
        <v>129</v>
      </c>
      <c r="BE331" s="175">
        <f>IF(N331="základní",J331,0)</f>
        <v>0</v>
      </c>
      <c r="BF331" s="175">
        <f>IF(N331="snížená",J331,0)</f>
        <v>0</v>
      </c>
      <c r="BG331" s="175">
        <f>IF(N331="zákl. přenesená",J331,0)</f>
        <v>0</v>
      </c>
      <c r="BH331" s="175">
        <f>IF(N331="sníž. přenesená",J331,0)</f>
        <v>0</v>
      </c>
      <c r="BI331" s="175">
        <f>IF(N331="nulová",J331,0)</f>
        <v>0</v>
      </c>
      <c r="BJ331" s="17" t="s">
        <v>22</v>
      </c>
      <c r="BK331" s="175">
        <f>ROUND(I331*H331,2)</f>
        <v>0</v>
      </c>
      <c r="BL331" s="17" t="s">
        <v>135</v>
      </c>
      <c r="BM331" s="17" t="s">
        <v>497</v>
      </c>
    </row>
    <row r="332" spans="2:51" s="12" customFormat="1" ht="13.5">
      <c r="B332" s="185"/>
      <c r="D332" s="177" t="s">
        <v>139</v>
      </c>
      <c r="E332" s="186" t="s">
        <v>3</v>
      </c>
      <c r="F332" s="187" t="s">
        <v>498</v>
      </c>
      <c r="H332" s="188">
        <v>10.4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6" t="s">
        <v>139</v>
      </c>
      <c r="AU332" s="186" t="s">
        <v>79</v>
      </c>
      <c r="AV332" s="12" t="s">
        <v>79</v>
      </c>
      <c r="AW332" s="12" t="s">
        <v>36</v>
      </c>
      <c r="AX332" s="12" t="s">
        <v>72</v>
      </c>
      <c r="AY332" s="186" t="s">
        <v>129</v>
      </c>
    </row>
    <row r="333" spans="2:51" s="13" customFormat="1" ht="13.5">
      <c r="B333" s="193"/>
      <c r="D333" s="194" t="s">
        <v>139</v>
      </c>
      <c r="E333" s="195" t="s">
        <v>3</v>
      </c>
      <c r="F333" s="196" t="s">
        <v>142</v>
      </c>
      <c r="H333" s="197">
        <v>10.4</v>
      </c>
      <c r="I333" s="198"/>
      <c r="L333" s="193"/>
      <c r="M333" s="199"/>
      <c r="N333" s="200"/>
      <c r="O333" s="200"/>
      <c r="P333" s="200"/>
      <c r="Q333" s="200"/>
      <c r="R333" s="200"/>
      <c r="S333" s="200"/>
      <c r="T333" s="201"/>
      <c r="AT333" s="202" t="s">
        <v>139</v>
      </c>
      <c r="AU333" s="202" t="s">
        <v>79</v>
      </c>
      <c r="AV333" s="13" t="s">
        <v>135</v>
      </c>
      <c r="AW333" s="13" t="s">
        <v>36</v>
      </c>
      <c r="AX333" s="13" t="s">
        <v>22</v>
      </c>
      <c r="AY333" s="202" t="s">
        <v>129</v>
      </c>
    </row>
    <row r="334" spans="2:65" s="1" customFormat="1" ht="22.5" customHeight="1">
      <c r="B334" s="163"/>
      <c r="C334" s="164" t="s">
        <v>320</v>
      </c>
      <c r="D334" s="164" t="s">
        <v>131</v>
      </c>
      <c r="E334" s="165" t="s">
        <v>499</v>
      </c>
      <c r="F334" s="166" t="s">
        <v>500</v>
      </c>
      <c r="G334" s="167" t="s">
        <v>188</v>
      </c>
      <c r="H334" s="168">
        <v>5.2</v>
      </c>
      <c r="I334" s="169"/>
      <c r="J334" s="170">
        <f>ROUND(I334*H334,2)</f>
        <v>0</v>
      </c>
      <c r="K334" s="166" t="s">
        <v>3</v>
      </c>
      <c r="L334" s="34"/>
      <c r="M334" s="171" t="s">
        <v>3</v>
      </c>
      <c r="N334" s="172" t="s">
        <v>43</v>
      </c>
      <c r="O334" s="35"/>
      <c r="P334" s="173">
        <f>O334*H334</f>
        <v>0</v>
      </c>
      <c r="Q334" s="173">
        <v>0</v>
      </c>
      <c r="R334" s="173">
        <f>Q334*H334</f>
        <v>0</v>
      </c>
      <c r="S334" s="173">
        <v>0</v>
      </c>
      <c r="T334" s="174">
        <f>S334*H334</f>
        <v>0</v>
      </c>
      <c r="AR334" s="17" t="s">
        <v>135</v>
      </c>
      <c r="AT334" s="17" t="s">
        <v>131</v>
      </c>
      <c r="AU334" s="17" t="s">
        <v>79</v>
      </c>
      <c r="AY334" s="17" t="s">
        <v>129</v>
      </c>
      <c r="BE334" s="175">
        <f>IF(N334="základní",J334,0)</f>
        <v>0</v>
      </c>
      <c r="BF334" s="175">
        <f>IF(N334="snížená",J334,0)</f>
        <v>0</v>
      </c>
      <c r="BG334" s="175">
        <f>IF(N334="zákl. přenesená",J334,0)</f>
        <v>0</v>
      </c>
      <c r="BH334" s="175">
        <f>IF(N334="sníž. přenesená",J334,0)</f>
        <v>0</v>
      </c>
      <c r="BI334" s="175">
        <f>IF(N334="nulová",J334,0)</f>
        <v>0</v>
      </c>
      <c r="BJ334" s="17" t="s">
        <v>22</v>
      </c>
      <c r="BK334" s="175">
        <f>ROUND(I334*H334,2)</f>
        <v>0</v>
      </c>
      <c r="BL334" s="17" t="s">
        <v>135</v>
      </c>
      <c r="BM334" s="17" t="s">
        <v>501</v>
      </c>
    </row>
    <row r="335" spans="2:51" s="12" customFormat="1" ht="13.5">
      <c r="B335" s="185"/>
      <c r="D335" s="177" t="s">
        <v>139</v>
      </c>
      <c r="E335" s="186" t="s">
        <v>3</v>
      </c>
      <c r="F335" s="187" t="s">
        <v>502</v>
      </c>
      <c r="H335" s="188">
        <v>5.2</v>
      </c>
      <c r="I335" s="189"/>
      <c r="L335" s="185"/>
      <c r="M335" s="190"/>
      <c r="N335" s="191"/>
      <c r="O335" s="191"/>
      <c r="P335" s="191"/>
      <c r="Q335" s="191"/>
      <c r="R335" s="191"/>
      <c r="S335" s="191"/>
      <c r="T335" s="192"/>
      <c r="AT335" s="186" t="s">
        <v>139</v>
      </c>
      <c r="AU335" s="186" t="s">
        <v>79</v>
      </c>
      <c r="AV335" s="12" t="s">
        <v>79</v>
      </c>
      <c r="AW335" s="12" t="s">
        <v>36</v>
      </c>
      <c r="AX335" s="12" t="s">
        <v>72</v>
      </c>
      <c r="AY335" s="186" t="s">
        <v>129</v>
      </c>
    </row>
    <row r="336" spans="2:51" s="13" customFormat="1" ht="13.5">
      <c r="B336" s="193"/>
      <c r="D336" s="194" t="s">
        <v>139</v>
      </c>
      <c r="E336" s="195" t="s">
        <v>3</v>
      </c>
      <c r="F336" s="196" t="s">
        <v>142</v>
      </c>
      <c r="H336" s="197">
        <v>5.2</v>
      </c>
      <c r="I336" s="198"/>
      <c r="L336" s="193"/>
      <c r="M336" s="199"/>
      <c r="N336" s="200"/>
      <c r="O336" s="200"/>
      <c r="P336" s="200"/>
      <c r="Q336" s="200"/>
      <c r="R336" s="200"/>
      <c r="S336" s="200"/>
      <c r="T336" s="201"/>
      <c r="AT336" s="202" t="s">
        <v>139</v>
      </c>
      <c r="AU336" s="202" t="s">
        <v>79</v>
      </c>
      <c r="AV336" s="13" t="s">
        <v>135</v>
      </c>
      <c r="AW336" s="13" t="s">
        <v>36</v>
      </c>
      <c r="AX336" s="13" t="s">
        <v>22</v>
      </c>
      <c r="AY336" s="202" t="s">
        <v>129</v>
      </c>
    </row>
    <row r="337" spans="2:65" s="1" customFormat="1" ht="22.5" customHeight="1">
      <c r="B337" s="163"/>
      <c r="C337" s="164" t="s">
        <v>503</v>
      </c>
      <c r="D337" s="164" t="s">
        <v>131</v>
      </c>
      <c r="E337" s="165" t="s">
        <v>504</v>
      </c>
      <c r="F337" s="166" t="s">
        <v>505</v>
      </c>
      <c r="G337" s="167" t="s">
        <v>483</v>
      </c>
      <c r="H337" s="168">
        <v>2</v>
      </c>
      <c r="I337" s="169"/>
      <c r="J337" s="170">
        <f aca="true" t="shared" si="10" ref="J337:J347">ROUND(I337*H337,2)</f>
        <v>0</v>
      </c>
      <c r="K337" s="166" t="s">
        <v>3</v>
      </c>
      <c r="L337" s="34"/>
      <c r="M337" s="171" t="s">
        <v>3</v>
      </c>
      <c r="N337" s="172" t="s">
        <v>43</v>
      </c>
      <c r="O337" s="35"/>
      <c r="P337" s="173">
        <f aca="true" t="shared" si="11" ref="P337:P347">O337*H337</f>
        <v>0</v>
      </c>
      <c r="Q337" s="173">
        <v>0</v>
      </c>
      <c r="R337" s="173">
        <f aca="true" t="shared" si="12" ref="R337:R347">Q337*H337</f>
        <v>0</v>
      </c>
      <c r="S337" s="173">
        <v>0</v>
      </c>
      <c r="T337" s="174">
        <f aca="true" t="shared" si="13" ref="T337:T347">S337*H337</f>
        <v>0</v>
      </c>
      <c r="AR337" s="17" t="s">
        <v>135</v>
      </c>
      <c r="AT337" s="17" t="s">
        <v>131</v>
      </c>
      <c r="AU337" s="17" t="s">
        <v>79</v>
      </c>
      <c r="AY337" s="17" t="s">
        <v>129</v>
      </c>
      <c r="BE337" s="175">
        <f aca="true" t="shared" si="14" ref="BE337:BE347">IF(N337="základní",J337,0)</f>
        <v>0</v>
      </c>
      <c r="BF337" s="175">
        <f aca="true" t="shared" si="15" ref="BF337:BF347">IF(N337="snížená",J337,0)</f>
        <v>0</v>
      </c>
      <c r="BG337" s="175">
        <f aca="true" t="shared" si="16" ref="BG337:BG347">IF(N337="zákl. přenesená",J337,0)</f>
        <v>0</v>
      </c>
      <c r="BH337" s="175">
        <f aca="true" t="shared" si="17" ref="BH337:BH347">IF(N337="sníž. přenesená",J337,0)</f>
        <v>0</v>
      </c>
      <c r="BI337" s="175">
        <f aca="true" t="shared" si="18" ref="BI337:BI347">IF(N337="nulová",J337,0)</f>
        <v>0</v>
      </c>
      <c r="BJ337" s="17" t="s">
        <v>22</v>
      </c>
      <c r="BK337" s="175">
        <f aca="true" t="shared" si="19" ref="BK337:BK347">ROUND(I337*H337,2)</f>
        <v>0</v>
      </c>
      <c r="BL337" s="17" t="s">
        <v>135</v>
      </c>
      <c r="BM337" s="17" t="s">
        <v>506</v>
      </c>
    </row>
    <row r="338" spans="2:65" s="1" customFormat="1" ht="22.5" customHeight="1">
      <c r="B338" s="163"/>
      <c r="C338" s="164" t="s">
        <v>326</v>
      </c>
      <c r="D338" s="164" t="s">
        <v>131</v>
      </c>
      <c r="E338" s="165" t="s">
        <v>507</v>
      </c>
      <c r="F338" s="166" t="s">
        <v>1044</v>
      </c>
      <c r="G338" s="167" t="s">
        <v>483</v>
      </c>
      <c r="H338" s="168">
        <v>1</v>
      </c>
      <c r="I338" s="169"/>
      <c r="J338" s="170">
        <f t="shared" si="10"/>
        <v>0</v>
      </c>
      <c r="K338" s="166" t="s">
        <v>3</v>
      </c>
      <c r="L338" s="34"/>
      <c r="M338" s="171" t="s">
        <v>3</v>
      </c>
      <c r="N338" s="172" t="s">
        <v>43</v>
      </c>
      <c r="O338" s="35"/>
      <c r="P338" s="173">
        <f t="shared" si="11"/>
        <v>0</v>
      </c>
      <c r="Q338" s="173">
        <v>0</v>
      </c>
      <c r="R338" s="173">
        <f t="shared" si="12"/>
        <v>0</v>
      </c>
      <c r="S338" s="173">
        <v>0</v>
      </c>
      <c r="T338" s="174">
        <f t="shared" si="13"/>
        <v>0</v>
      </c>
      <c r="AR338" s="17" t="s">
        <v>135</v>
      </c>
      <c r="AT338" s="17" t="s">
        <v>131</v>
      </c>
      <c r="AU338" s="17" t="s">
        <v>79</v>
      </c>
      <c r="AY338" s="17" t="s">
        <v>129</v>
      </c>
      <c r="BE338" s="175">
        <f t="shared" si="14"/>
        <v>0</v>
      </c>
      <c r="BF338" s="175">
        <f t="shared" si="15"/>
        <v>0</v>
      </c>
      <c r="BG338" s="175">
        <f t="shared" si="16"/>
        <v>0</v>
      </c>
      <c r="BH338" s="175">
        <f t="shared" si="17"/>
        <v>0</v>
      </c>
      <c r="BI338" s="175">
        <f t="shared" si="18"/>
        <v>0</v>
      </c>
      <c r="BJ338" s="17" t="s">
        <v>22</v>
      </c>
      <c r="BK338" s="175">
        <f t="shared" si="19"/>
        <v>0</v>
      </c>
      <c r="BL338" s="17" t="s">
        <v>135</v>
      </c>
      <c r="BM338" s="17" t="s">
        <v>508</v>
      </c>
    </row>
    <row r="339" spans="2:65" s="1" customFormat="1" ht="22.5" customHeight="1">
      <c r="B339" s="163"/>
      <c r="C339" s="164" t="s">
        <v>509</v>
      </c>
      <c r="D339" s="164" t="s">
        <v>131</v>
      </c>
      <c r="E339" s="165" t="s">
        <v>510</v>
      </c>
      <c r="F339" s="166" t="s">
        <v>1045</v>
      </c>
      <c r="G339" s="167" t="s">
        <v>483</v>
      </c>
      <c r="H339" s="168">
        <v>1</v>
      </c>
      <c r="I339" s="169"/>
      <c r="J339" s="170">
        <f t="shared" si="10"/>
        <v>0</v>
      </c>
      <c r="K339" s="166" t="s">
        <v>3</v>
      </c>
      <c r="L339" s="34"/>
      <c r="M339" s="171" t="s">
        <v>3</v>
      </c>
      <c r="N339" s="172" t="s">
        <v>43</v>
      </c>
      <c r="O339" s="35"/>
      <c r="P339" s="173">
        <f t="shared" si="11"/>
        <v>0</v>
      </c>
      <c r="Q339" s="173">
        <v>0</v>
      </c>
      <c r="R339" s="173">
        <f t="shared" si="12"/>
        <v>0</v>
      </c>
      <c r="S339" s="173">
        <v>0</v>
      </c>
      <c r="T339" s="174">
        <f t="shared" si="13"/>
        <v>0</v>
      </c>
      <c r="AR339" s="17" t="s">
        <v>135</v>
      </c>
      <c r="AT339" s="17" t="s">
        <v>131</v>
      </c>
      <c r="AU339" s="17" t="s">
        <v>79</v>
      </c>
      <c r="AY339" s="17" t="s">
        <v>129</v>
      </c>
      <c r="BE339" s="175">
        <f t="shared" si="14"/>
        <v>0</v>
      </c>
      <c r="BF339" s="175">
        <f t="shared" si="15"/>
        <v>0</v>
      </c>
      <c r="BG339" s="175">
        <f t="shared" si="16"/>
        <v>0</v>
      </c>
      <c r="BH339" s="175">
        <f t="shared" si="17"/>
        <v>0</v>
      </c>
      <c r="BI339" s="175">
        <f t="shared" si="18"/>
        <v>0</v>
      </c>
      <c r="BJ339" s="17" t="s">
        <v>22</v>
      </c>
      <c r="BK339" s="175">
        <f t="shared" si="19"/>
        <v>0</v>
      </c>
      <c r="BL339" s="17" t="s">
        <v>135</v>
      </c>
      <c r="BM339" s="17" t="s">
        <v>511</v>
      </c>
    </row>
    <row r="340" spans="2:65" s="1" customFormat="1" ht="22.5" customHeight="1">
      <c r="B340" s="163"/>
      <c r="C340" s="164" t="s">
        <v>333</v>
      </c>
      <c r="D340" s="164" t="s">
        <v>131</v>
      </c>
      <c r="E340" s="165" t="s">
        <v>512</v>
      </c>
      <c r="F340" s="166" t="s">
        <v>1046</v>
      </c>
      <c r="G340" s="167" t="s">
        <v>483</v>
      </c>
      <c r="H340" s="168">
        <v>1</v>
      </c>
      <c r="I340" s="169"/>
      <c r="J340" s="170">
        <f t="shared" si="10"/>
        <v>0</v>
      </c>
      <c r="K340" s="166" t="s">
        <v>3</v>
      </c>
      <c r="L340" s="34"/>
      <c r="M340" s="171" t="s">
        <v>3</v>
      </c>
      <c r="N340" s="172" t="s">
        <v>43</v>
      </c>
      <c r="O340" s="35"/>
      <c r="P340" s="173">
        <f t="shared" si="11"/>
        <v>0</v>
      </c>
      <c r="Q340" s="173">
        <v>0</v>
      </c>
      <c r="R340" s="173">
        <f t="shared" si="12"/>
        <v>0</v>
      </c>
      <c r="S340" s="173">
        <v>0</v>
      </c>
      <c r="T340" s="174">
        <f t="shared" si="13"/>
        <v>0</v>
      </c>
      <c r="AR340" s="17" t="s">
        <v>135</v>
      </c>
      <c r="AT340" s="17" t="s">
        <v>131</v>
      </c>
      <c r="AU340" s="17" t="s">
        <v>79</v>
      </c>
      <c r="AY340" s="17" t="s">
        <v>129</v>
      </c>
      <c r="BE340" s="175">
        <f t="shared" si="14"/>
        <v>0</v>
      </c>
      <c r="BF340" s="175">
        <f t="shared" si="15"/>
        <v>0</v>
      </c>
      <c r="BG340" s="175">
        <f t="shared" si="16"/>
        <v>0</v>
      </c>
      <c r="BH340" s="175">
        <f t="shared" si="17"/>
        <v>0</v>
      </c>
      <c r="BI340" s="175">
        <f t="shared" si="18"/>
        <v>0</v>
      </c>
      <c r="BJ340" s="17" t="s">
        <v>22</v>
      </c>
      <c r="BK340" s="175">
        <f t="shared" si="19"/>
        <v>0</v>
      </c>
      <c r="BL340" s="17" t="s">
        <v>135</v>
      </c>
      <c r="BM340" s="17" t="s">
        <v>513</v>
      </c>
    </row>
    <row r="341" spans="2:65" s="1" customFormat="1" ht="22.5" customHeight="1">
      <c r="B341" s="163"/>
      <c r="C341" s="164" t="s">
        <v>514</v>
      </c>
      <c r="D341" s="164" t="s">
        <v>131</v>
      </c>
      <c r="E341" s="165" t="s">
        <v>515</v>
      </c>
      <c r="F341" s="166" t="s">
        <v>1047</v>
      </c>
      <c r="G341" s="167" t="s">
        <v>483</v>
      </c>
      <c r="H341" s="168">
        <v>1</v>
      </c>
      <c r="I341" s="169"/>
      <c r="J341" s="170">
        <f t="shared" si="10"/>
        <v>0</v>
      </c>
      <c r="K341" s="166" t="s">
        <v>3</v>
      </c>
      <c r="L341" s="34"/>
      <c r="M341" s="171" t="s">
        <v>3</v>
      </c>
      <c r="N341" s="172" t="s">
        <v>43</v>
      </c>
      <c r="O341" s="35"/>
      <c r="P341" s="173">
        <f t="shared" si="11"/>
        <v>0</v>
      </c>
      <c r="Q341" s="173">
        <v>0</v>
      </c>
      <c r="R341" s="173">
        <f t="shared" si="12"/>
        <v>0</v>
      </c>
      <c r="S341" s="173">
        <v>0</v>
      </c>
      <c r="T341" s="174">
        <f t="shared" si="13"/>
        <v>0</v>
      </c>
      <c r="AR341" s="17" t="s">
        <v>135</v>
      </c>
      <c r="AT341" s="17" t="s">
        <v>131</v>
      </c>
      <c r="AU341" s="17" t="s">
        <v>79</v>
      </c>
      <c r="AY341" s="17" t="s">
        <v>129</v>
      </c>
      <c r="BE341" s="175">
        <f t="shared" si="14"/>
        <v>0</v>
      </c>
      <c r="BF341" s="175">
        <f t="shared" si="15"/>
        <v>0</v>
      </c>
      <c r="BG341" s="175">
        <f t="shared" si="16"/>
        <v>0</v>
      </c>
      <c r="BH341" s="175">
        <f t="shared" si="17"/>
        <v>0</v>
      </c>
      <c r="BI341" s="175">
        <f t="shared" si="18"/>
        <v>0</v>
      </c>
      <c r="BJ341" s="17" t="s">
        <v>22</v>
      </c>
      <c r="BK341" s="175">
        <f t="shared" si="19"/>
        <v>0</v>
      </c>
      <c r="BL341" s="17" t="s">
        <v>135</v>
      </c>
      <c r="BM341" s="17" t="s">
        <v>516</v>
      </c>
    </row>
    <row r="342" spans="2:65" s="1" customFormat="1" ht="22.5" customHeight="1">
      <c r="B342" s="163"/>
      <c r="C342" s="164" t="s">
        <v>336</v>
      </c>
      <c r="D342" s="164" t="s">
        <v>131</v>
      </c>
      <c r="E342" s="165" t="s">
        <v>517</v>
      </c>
      <c r="F342" s="166" t="s">
        <v>1048</v>
      </c>
      <c r="G342" s="167" t="s">
        <v>483</v>
      </c>
      <c r="H342" s="168">
        <v>1</v>
      </c>
      <c r="I342" s="169"/>
      <c r="J342" s="170">
        <f t="shared" si="10"/>
        <v>0</v>
      </c>
      <c r="K342" s="166" t="s">
        <v>3</v>
      </c>
      <c r="L342" s="34"/>
      <c r="M342" s="171" t="s">
        <v>3</v>
      </c>
      <c r="N342" s="172" t="s">
        <v>43</v>
      </c>
      <c r="O342" s="35"/>
      <c r="P342" s="173">
        <f t="shared" si="11"/>
        <v>0</v>
      </c>
      <c r="Q342" s="173">
        <v>0</v>
      </c>
      <c r="R342" s="173">
        <f t="shared" si="12"/>
        <v>0</v>
      </c>
      <c r="S342" s="173">
        <v>0</v>
      </c>
      <c r="T342" s="174">
        <f t="shared" si="13"/>
        <v>0</v>
      </c>
      <c r="AR342" s="17" t="s">
        <v>135</v>
      </c>
      <c r="AT342" s="17" t="s">
        <v>131</v>
      </c>
      <c r="AU342" s="17" t="s">
        <v>79</v>
      </c>
      <c r="AY342" s="17" t="s">
        <v>129</v>
      </c>
      <c r="BE342" s="175">
        <f t="shared" si="14"/>
        <v>0</v>
      </c>
      <c r="BF342" s="175">
        <f t="shared" si="15"/>
        <v>0</v>
      </c>
      <c r="BG342" s="175">
        <f t="shared" si="16"/>
        <v>0</v>
      </c>
      <c r="BH342" s="175">
        <f t="shared" si="17"/>
        <v>0</v>
      </c>
      <c r="BI342" s="175">
        <f t="shared" si="18"/>
        <v>0</v>
      </c>
      <c r="BJ342" s="17" t="s">
        <v>22</v>
      </c>
      <c r="BK342" s="175">
        <f t="shared" si="19"/>
        <v>0</v>
      </c>
      <c r="BL342" s="17" t="s">
        <v>135</v>
      </c>
      <c r="BM342" s="17" t="s">
        <v>518</v>
      </c>
    </row>
    <row r="343" spans="2:65" s="1" customFormat="1" ht="22.5" customHeight="1">
      <c r="B343" s="163"/>
      <c r="C343" s="164" t="s">
        <v>519</v>
      </c>
      <c r="D343" s="164" t="s">
        <v>131</v>
      </c>
      <c r="E343" s="165" t="s">
        <v>520</v>
      </c>
      <c r="F343" s="166" t="s">
        <v>1049</v>
      </c>
      <c r="G343" s="167" t="s">
        <v>483</v>
      </c>
      <c r="H343" s="168">
        <v>1</v>
      </c>
      <c r="I343" s="169"/>
      <c r="J343" s="170">
        <f t="shared" si="10"/>
        <v>0</v>
      </c>
      <c r="K343" s="166" t="s">
        <v>3</v>
      </c>
      <c r="L343" s="34"/>
      <c r="M343" s="171" t="s">
        <v>3</v>
      </c>
      <c r="N343" s="172" t="s">
        <v>43</v>
      </c>
      <c r="O343" s="35"/>
      <c r="P343" s="173">
        <f t="shared" si="11"/>
        <v>0</v>
      </c>
      <c r="Q343" s="173">
        <v>0</v>
      </c>
      <c r="R343" s="173">
        <f t="shared" si="12"/>
        <v>0</v>
      </c>
      <c r="S343" s="173">
        <v>0</v>
      </c>
      <c r="T343" s="174">
        <f t="shared" si="13"/>
        <v>0</v>
      </c>
      <c r="AR343" s="17" t="s">
        <v>135</v>
      </c>
      <c r="AT343" s="17" t="s">
        <v>131</v>
      </c>
      <c r="AU343" s="17" t="s">
        <v>79</v>
      </c>
      <c r="AY343" s="17" t="s">
        <v>129</v>
      </c>
      <c r="BE343" s="175">
        <f t="shared" si="14"/>
        <v>0</v>
      </c>
      <c r="BF343" s="175">
        <f t="shared" si="15"/>
        <v>0</v>
      </c>
      <c r="BG343" s="175">
        <f t="shared" si="16"/>
        <v>0</v>
      </c>
      <c r="BH343" s="175">
        <f t="shared" si="17"/>
        <v>0</v>
      </c>
      <c r="BI343" s="175">
        <f t="shared" si="18"/>
        <v>0</v>
      </c>
      <c r="BJ343" s="17" t="s">
        <v>22</v>
      </c>
      <c r="BK343" s="175">
        <f t="shared" si="19"/>
        <v>0</v>
      </c>
      <c r="BL343" s="17" t="s">
        <v>135</v>
      </c>
      <c r="BM343" s="17" t="s">
        <v>521</v>
      </c>
    </row>
    <row r="344" spans="2:65" s="1" customFormat="1" ht="22.5" customHeight="1">
      <c r="B344" s="163"/>
      <c r="C344" s="164" t="s">
        <v>342</v>
      </c>
      <c r="D344" s="164" t="s">
        <v>131</v>
      </c>
      <c r="E344" s="165" t="s">
        <v>522</v>
      </c>
      <c r="F344" s="166" t="s">
        <v>1050</v>
      </c>
      <c r="G344" s="167" t="s">
        <v>483</v>
      </c>
      <c r="H344" s="168">
        <v>1</v>
      </c>
      <c r="I344" s="169"/>
      <c r="J344" s="170">
        <f t="shared" si="10"/>
        <v>0</v>
      </c>
      <c r="K344" s="166" t="s">
        <v>3</v>
      </c>
      <c r="L344" s="34"/>
      <c r="M344" s="171" t="s">
        <v>3</v>
      </c>
      <c r="N344" s="172" t="s">
        <v>43</v>
      </c>
      <c r="O344" s="35"/>
      <c r="P344" s="173">
        <f t="shared" si="11"/>
        <v>0</v>
      </c>
      <c r="Q344" s="173">
        <v>0</v>
      </c>
      <c r="R344" s="173">
        <f t="shared" si="12"/>
        <v>0</v>
      </c>
      <c r="S344" s="173">
        <v>0</v>
      </c>
      <c r="T344" s="174">
        <f t="shared" si="13"/>
        <v>0</v>
      </c>
      <c r="AR344" s="17" t="s">
        <v>135</v>
      </c>
      <c r="AT344" s="17" t="s">
        <v>131</v>
      </c>
      <c r="AU344" s="17" t="s">
        <v>79</v>
      </c>
      <c r="AY344" s="17" t="s">
        <v>129</v>
      </c>
      <c r="BE344" s="175">
        <f t="shared" si="14"/>
        <v>0</v>
      </c>
      <c r="BF344" s="175">
        <f t="shared" si="15"/>
        <v>0</v>
      </c>
      <c r="BG344" s="175">
        <f t="shared" si="16"/>
        <v>0</v>
      </c>
      <c r="BH344" s="175">
        <f t="shared" si="17"/>
        <v>0</v>
      </c>
      <c r="BI344" s="175">
        <f t="shared" si="18"/>
        <v>0</v>
      </c>
      <c r="BJ344" s="17" t="s">
        <v>22</v>
      </c>
      <c r="BK344" s="175">
        <f t="shared" si="19"/>
        <v>0</v>
      </c>
      <c r="BL344" s="17" t="s">
        <v>135</v>
      </c>
      <c r="BM344" s="17" t="s">
        <v>523</v>
      </c>
    </row>
    <row r="345" spans="2:65" s="224" customFormat="1" ht="22.5" customHeight="1">
      <c r="B345" s="163"/>
      <c r="C345" s="164" t="s">
        <v>1051</v>
      </c>
      <c r="D345" s="164" t="s">
        <v>131</v>
      </c>
      <c r="E345" s="165" t="s">
        <v>1052</v>
      </c>
      <c r="F345" s="166" t="s">
        <v>1053</v>
      </c>
      <c r="G345" s="167" t="s">
        <v>483</v>
      </c>
      <c r="H345" s="168">
        <v>2</v>
      </c>
      <c r="I345" s="169"/>
      <c r="J345" s="170">
        <f t="shared" si="10"/>
        <v>0</v>
      </c>
      <c r="K345" s="166" t="s">
        <v>3</v>
      </c>
      <c r="L345" s="34"/>
      <c r="M345" s="171"/>
      <c r="N345" s="172"/>
      <c r="O345" s="225"/>
      <c r="P345" s="173"/>
      <c r="Q345" s="173"/>
      <c r="R345" s="173"/>
      <c r="S345" s="173"/>
      <c r="T345" s="174"/>
      <c r="AR345" s="17"/>
      <c r="AT345" s="17"/>
      <c r="AU345" s="17"/>
      <c r="AY345" s="17"/>
      <c r="BE345" s="175"/>
      <c r="BF345" s="175"/>
      <c r="BG345" s="175"/>
      <c r="BH345" s="175"/>
      <c r="BI345" s="175"/>
      <c r="BJ345" s="17"/>
      <c r="BK345" s="175"/>
      <c r="BL345" s="17"/>
      <c r="BM345" s="17"/>
    </row>
    <row r="346" spans="2:65" s="1" customFormat="1" ht="22.5" customHeight="1">
      <c r="B346" s="163"/>
      <c r="C346" s="164" t="s">
        <v>346</v>
      </c>
      <c r="D346" s="164" t="s">
        <v>131</v>
      </c>
      <c r="E346" s="165" t="s">
        <v>524</v>
      </c>
      <c r="F346" s="166" t="s">
        <v>525</v>
      </c>
      <c r="G346" s="167" t="s">
        <v>134</v>
      </c>
      <c r="H346" s="168">
        <v>2</v>
      </c>
      <c r="I346" s="169"/>
      <c r="J346" s="170">
        <f t="shared" si="10"/>
        <v>0</v>
      </c>
      <c r="K346" s="166" t="s">
        <v>3</v>
      </c>
      <c r="L346" s="34"/>
      <c r="M346" s="171" t="s">
        <v>3</v>
      </c>
      <c r="N346" s="172" t="s">
        <v>43</v>
      </c>
      <c r="O346" s="35"/>
      <c r="P346" s="173">
        <f t="shared" si="11"/>
        <v>0</v>
      </c>
      <c r="Q346" s="173">
        <v>0</v>
      </c>
      <c r="R346" s="173">
        <f t="shared" si="12"/>
        <v>0</v>
      </c>
      <c r="S346" s="173">
        <v>0</v>
      </c>
      <c r="T346" s="174">
        <f t="shared" si="13"/>
        <v>0</v>
      </c>
      <c r="AR346" s="17" t="s">
        <v>135</v>
      </c>
      <c r="AT346" s="17" t="s">
        <v>131</v>
      </c>
      <c r="AU346" s="17" t="s">
        <v>79</v>
      </c>
      <c r="AY346" s="17" t="s">
        <v>129</v>
      </c>
      <c r="BE346" s="175">
        <f t="shared" si="14"/>
        <v>0</v>
      </c>
      <c r="BF346" s="175">
        <f t="shared" si="15"/>
        <v>0</v>
      </c>
      <c r="BG346" s="175">
        <f t="shared" si="16"/>
        <v>0</v>
      </c>
      <c r="BH346" s="175">
        <f t="shared" si="17"/>
        <v>0</v>
      </c>
      <c r="BI346" s="175">
        <f t="shared" si="18"/>
        <v>0</v>
      </c>
      <c r="BJ346" s="17" t="s">
        <v>22</v>
      </c>
      <c r="BK346" s="175">
        <f t="shared" si="19"/>
        <v>0</v>
      </c>
      <c r="BL346" s="17" t="s">
        <v>135</v>
      </c>
      <c r="BM346" s="17" t="s">
        <v>526</v>
      </c>
    </row>
    <row r="347" spans="2:65" s="1" customFormat="1" ht="22.5" customHeight="1">
      <c r="B347" s="163"/>
      <c r="C347" s="164" t="s">
        <v>527</v>
      </c>
      <c r="D347" s="164" t="s">
        <v>131</v>
      </c>
      <c r="E347" s="165" t="s">
        <v>528</v>
      </c>
      <c r="F347" s="166" t="s">
        <v>529</v>
      </c>
      <c r="G347" s="167" t="s">
        <v>134</v>
      </c>
      <c r="H347" s="168">
        <v>4</v>
      </c>
      <c r="I347" s="169"/>
      <c r="J347" s="170">
        <f t="shared" si="10"/>
        <v>0</v>
      </c>
      <c r="K347" s="166" t="s">
        <v>3</v>
      </c>
      <c r="L347" s="34"/>
      <c r="M347" s="171" t="s">
        <v>3</v>
      </c>
      <c r="N347" s="172" t="s">
        <v>43</v>
      </c>
      <c r="O347" s="35"/>
      <c r="P347" s="173">
        <f t="shared" si="11"/>
        <v>0</v>
      </c>
      <c r="Q347" s="173">
        <v>0</v>
      </c>
      <c r="R347" s="173">
        <f t="shared" si="12"/>
        <v>0</v>
      </c>
      <c r="S347" s="173">
        <v>0</v>
      </c>
      <c r="T347" s="174">
        <f t="shared" si="13"/>
        <v>0</v>
      </c>
      <c r="AR347" s="17" t="s">
        <v>135</v>
      </c>
      <c r="AT347" s="17" t="s">
        <v>131</v>
      </c>
      <c r="AU347" s="17" t="s">
        <v>79</v>
      </c>
      <c r="AY347" s="17" t="s">
        <v>129</v>
      </c>
      <c r="BE347" s="175">
        <f t="shared" si="14"/>
        <v>0</v>
      </c>
      <c r="BF347" s="175">
        <f t="shared" si="15"/>
        <v>0</v>
      </c>
      <c r="BG347" s="175">
        <f t="shared" si="16"/>
        <v>0</v>
      </c>
      <c r="BH347" s="175">
        <f t="shared" si="17"/>
        <v>0</v>
      </c>
      <c r="BI347" s="175">
        <f t="shared" si="18"/>
        <v>0</v>
      </c>
      <c r="BJ347" s="17" t="s">
        <v>22</v>
      </c>
      <c r="BK347" s="175">
        <f t="shared" si="19"/>
        <v>0</v>
      </c>
      <c r="BL347" s="17" t="s">
        <v>135</v>
      </c>
      <c r="BM347" s="17" t="s">
        <v>530</v>
      </c>
    </row>
    <row r="348" spans="2:51" s="12" customFormat="1" ht="13.5">
      <c r="B348" s="185"/>
      <c r="D348" s="177" t="s">
        <v>139</v>
      </c>
      <c r="E348" s="186" t="s">
        <v>3</v>
      </c>
      <c r="F348" s="187" t="s">
        <v>135</v>
      </c>
      <c r="H348" s="188">
        <v>4</v>
      </c>
      <c r="I348" s="189"/>
      <c r="L348" s="185"/>
      <c r="M348" s="190"/>
      <c r="N348" s="191"/>
      <c r="O348" s="191"/>
      <c r="P348" s="191"/>
      <c r="Q348" s="191"/>
      <c r="R348" s="191"/>
      <c r="S348" s="191"/>
      <c r="T348" s="192"/>
      <c r="AT348" s="186" t="s">
        <v>139</v>
      </c>
      <c r="AU348" s="186" t="s">
        <v>79</v>
      </c>
      <c r="AV348" s="12" t="s">
        <v>79</v>
      </c>
      <c r="AW348" s="12" t="s">
        <v>36</v>
      </c>
      <c r="AX348" s="12" t="s">
        <v>72</v>
      </c>
      <c r="AY348" s="186" t="s">
        <v>129</v>
      </c>
    </row>
    <row r="349" spans="2:51" s="13" customFormat="1" ht="13.5">
      <c r="B349" s="193"/>
      <c r="D349" s="194" t="s">
        <v>139</v>
      </c>
      <c r="E349" s="195" t="s">
        <v>3</v>
      </c>
      <c r="F349" s="196" t="s">
        <v>142</v>
      </c>
      <c r="H349" s="197">
        <v>4</v>
      </c>
      <c r="I349" s="198"/>
      <c r="L349" s="193"/>
      <c r="M349" s="199"/>
      <c r="N349" s="200"/>
      <c r="O349" s="200"/>
      <c r="P349" s="200"/>
      <c r="Q349" s="200"/>
      <c r="R349" s="200"/>
      <c r="S349" s="200"/>
      <c r="T349" s="201"/>
      <c r="AT349" s="202" t="s">
        <v>139</v>
      </c>
      <c r="AU349" s="202" t="s">
        <v>79</v>
      </c>
      <c r="AV349" s="13" t="s">
        <v>135</v>
      </c>
      <c r="AW349" s="13" t="s">
        <v>36</v>
      </c>
      <c r="AX349" s="13" t="s">
        <v>22</v>
      </c>
      <c r="AY349" s="202" t="s">
        <v>129</v>
      </c>
    </row>
    <row r="350" spans="2:65" s="1" customFormat="1" ht="31.5" customHeight="1">
      <c r="B350" s="163"/>
      <c r="C350" s="203" t="s">
        <v>351</v>
      </c>
      <c r="D350" s="203" t="s">
        <v>224</v>
      </c>
      <c r="E350" s="204" t="s">
        <v>531</v>
      </c>
      <c r="F350" s="205" t="s">
        <v>532</v>
      </c>
      <c r="G350" s="206" t="s">
        <v>134</v>
      </c>
      <c r="H350" s="207">
        <v>4</v>
      </c>
      <c r="I350" s="208"/>
      <c r="J350" s="209">
        <f>ROUND(I350*H350,2)</f>
        <v>0</v>
      </c>
      <c r="K350" s="205" t="s">
        <v>3</v>
      </c>
      <c r="L350" s="210"/>
      <c r="M350" s="211" t="s">
        <v>3</v>
      </c>
      <c r="N350" s="212" t="s">
        <v>43</v>
      </c>
      <c r="O350" s="35"/>
      <c r="P350" s="173">
        <f>O350*H350</f>
        <v>0</v>
      </c>
      <c r="Q350" s="173">
        <v>0</v>
      </c>
      <c r="R350" s="173">
        <f>Q350*H350</f>
        <v>0</v>
      </c>
      <c r="S350" s="173">
        <v>0</v>
      </c>
      <c r="T350" s="174">
        <f>S350*H350</f>
        <v>0</v>
      </c>
      <c r="AR350" s="17" t="s">
        <v>156</v>
      </c>
      <c r="AT350" s="17" t="s">
        <v>224</v>
      </c>
      <c r="AU350" s="17" t="s">
        <v>79</v>
      </c>
      <c r="AY350" s="17" t="s">
        <v>129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7" t="s">
        <v>22</v>
      </c>
      <c r="BK350" s="175">
        <f>ROUND(I350*H350,2)</f>
        <v>0</v>
      </c>
      <c r="BL350" s="17" t="s">
        <v>135</v>
      </c>
      <c r="BM350" s="17" t="s">
        <v>533</v>
      </c>
    </row>
    <row r="351" spans="2:65" s="1" customFormat="1" ht="22.5" customHeight="1">
      <c r="B351" s="163"/>
      <c r="C351" s="164" t="s">
        <v>534</v>
      </c>
      <c r="D351" s="164" t="s">
        <v>131</v>
      </c>
      <c r="E351" s="165" t="s">
        <v>535</v>
      </c>
      <c r="F351" s="166" t="s">
        <v>536</v>
      </c>
      <c r="G351" s="167" t="s">
        <v>134</v>
      </c>
      <c r="H351" s="168">
        <v>6</v>
      </c>
      <c r="I351" s="169"/>
      <c r="J351" s="170">
        <f>ROUND(I351*H351,2)</f>
        <v>0</v>
      </c>
      <c r="K351" s="166" t="s">
        <v>3</v>
      </c>
      <c r="L351" s="34"/>
      <c r="M351" s="171" t="s">
        <v>3</v>
      </c>
      <c r="N351" s="172" t="s">
        <v>43</v>
      </c>
      <c r="O351" s="35"/>
      <c r="P351" s="173">
        <f>O351*H351</f>
        <v>0</v>
      </c>
      <c r="Q351" s="173">
        <v>0</v>
      </c>
      <c r="R351" s="173">
        <f>Q351*H351</f>
        <v>0</v>
      </c>
      <c r="S351" s="173">
        <v>0</v>
      </c>
      <c r="T351" s="174">
        <f>S351*H351</f>
        <v>0</v>
      </c>
      <c r="AR351" s="17" t="s">
        <v>135</v>
      </c>
      <c r="AT351" s="17" t="s">
        <v>131</v>
      </c>
      <c r="AU351" s="17" t="s">
        <v>79</v>
      </c>
      <c r="AY351" s="17" t="s">
        <v>129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7" t="s">
        <v>22</v>
      </c>
      <c r="BK351" s="175">
        <f>ROUND(I351*H351,2)</f>
        <v>0</v>
      </c>
      <c r="BL351" s="17" t="s">
        <v>135</v>
      </c>
      <c r="BM351" s="17" t="s">
        <v>537</v>
      </c>
    </row>
    <row r="352" spans="2:51" s="12" customFormat="1" ht="13.5">
      <c r="B352" s="185"/>
      <c r="D352" s="177" t="s">
        <v>139</v>
      </c>
      <c r="E352" s="186" t="s">
        <v>3</v>
      </c>
      <c r="F352" s="187" t="s">
        <v>146</v>
      </c>
      <c r="H352" s="188">
        <v>6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6" t="s">
        <v>139</v>
      </c>
      <c r="AU352" s="186" t="s">
        <v>79</v>
      </c>
      <c r="AV352" s="12" t="s">
        <v>79</v>
      </c>
      <c r="AW352" s="12" t="s">
        <v>36</v>
      </c>
      <c r="AX352" s="12" t="s">
        <v>72</v>
      </c>
      <c r="AY352" s="186" t="s">
        <v>129</v>
      </c>
    </row>
    <row r="353" spans="2:51" s="13" customFormat="1" ht="13.5">
      <c r="B353" s="193"/>
      <c r="D353" s="194" t="s">
        <v>139</v>
      </c>
      <c r="E353" s="195" t="s">
        <v>3</v>
      </c>
      <c r="F353" s="196" t="s">
        <v>142</v>
      </c>
      <c r="H353" s="197">
        <v>6</v>
      </c>
      <c r="I353" s="198"/>
      <c r="L353" s="193"/>
      <c r="M353" s="199"/>
      <c r="N353" s="200"/>
      <c r="O353" s="200"/>
      <c r="P353" s="200"/>
      <c r="Q353" s="200"/>
      <c r="R353" s="200"/>
      <c r="S353" s="200"/>
      <c r="T353" s="201"/>
      <c r="AT353" s="202" t="s">
        <v>139</v>
      </c>
      <c r="AU353" s="202" t="s">
        <v>79</v>
      </c>
      <c r="AV353" s="13" t="s">
        <v>135</v>
      </c>
      <c r="AW353" s="13" t="s">
        <v>36</v>
      </c>
      <c r="AX353" s="13" t="s">
        <v>22</v>
      </c>
      <c r="AY353" s="202" t="s">
        <v>129</v>
      </c>
    </row>
    <row r="354" spans="2:65" s="1" customFormat="1" ht="22.5" customHeight="1">
      <c r="B354" s="163"/>
      <c r="C354" s="203" t="s">
        <v>355</v>
      </c>
      <c r="D354" s="203" t="s">
        <v>224</v>
      </c>
      <c r="E354" s="204" t="s">
        <v>538</v>
      </c>
      <c r="F354" s="205" t="s">
        <v>539</v>
      </c>
      <c r="G354" s="206" t="s">
        <v>134</v>
      </c>
      <c r="H354" s="207">
        <v>6</v>
      </c>
      <c r="I354" s="208"/>
      <c r="J354" s="209">
        <f aca="true" t="shared" si="20" ref="J354:J359">ROUND(I354*H354,2)</f>
        <v>0</v>
      </c>
      <c r="K354" s="205" t="s">
        <v>3</v>
      </c>
      <c r="L354" s="210"/>
      <c r="M354" s="211" t="s">
        <v>3</v>
      </c>
      <c r="N354" s="212" t="s">
        <v>43</v>
      </c>
      <c r="O354" s="35"/>
      <c r="P354" s="173">
        <f aca="true" t="shared" si="21" ref="P354:P359">O354*H354</f>
        <v>0</v>
      </c>
      <c r="Q354" s="173">
        <v>0</v>
      </c>
      <c r="R354" s="173">
        <f aca="true" t="shared" si="22" ref="R354:R359">Q354*H354</f>
        <v>0</v>
      </c>
      <c r="S354" s="173">
        <v>0</v>
      </c>
      <c r="T354" s="174">
        <f aca="true" t="shared" si="23" ref="T354:T359">S354*H354</f>
        <v>0</v>
      </c>
      <c r="AR354" s="17" t="s">
        <v>156</v>
      </c>
      <c r="AT354" s="17" t="s">
        <v>224</v>
      </c>
      <c r="AU354" s="17" t="s">
        <v>79</v>
      </c>
      <c r="AY354" s="17" t="s">
        <v>129</v>
      </c>
      <c r="BE354" s="175">
        <f aca="true" t="shared" si="24" ref="BE354:BE359">IF(N354="základní",J354,0)</f>
        <v>0</v>
      </c>
      <c r="BF354" s="175">
        <f aca="true" t="shared" si="25" ref="BF354:BF359">IF(N354="snížená",J354,0)</f>
        <v>0</v>
      </c>
      <c r="BG354" s="175">
        <f aca="true" t="shared" si="26" ref="BG354:BG359">IF(N354="zákl. přenesená",J354,0)</f>
        <v>0</v>
      </c>
      <c r="BH354" s="175">
        <f aca="true" t="shared" si="27" ref="BH354:BH359">IF(N354="sníž. přenesená",J354,0)</f>
        <v>0</v>
      </c>
      <c r="BI354" s="175">
        <f aca="true" t="shared" si="28" ref="BI354:BI359">IF(N354="nulová",J354,0)</f>
        <v>0</v>
      </c>
      <c r="BJ354" s="17" t="s">
        <v>22</v>
      </c>
      <c r="BK354" s="175">
        <f aca="true" t="shared" si="29" ref="BK354:BK359">ROUND(I354*H354,2)</f>
        <v>0</v>
      </c>
      <c r="BL354" s="17" t="s">
        <v>135</v>
      </c>
      <c r="BM354" s="17" t="s">
        <v>540</v>
      </c>
    </row>
    <row r="355" spans="2:65" s="1" customFormat="1" ht="22.5" customHeight="1">
      <c r="B355" s="163"/>
      <c r="C355" s="164" t="s">
        <v>541</v>
      </c>
      <c r="D355" s="164" t="s">
        <v>131</v>
      </c>
      <c r="E355" s="165" t="s">
        <v>542</v>
      </c>
      <c r="F355" s="166" t="s">
        <v>543</v>
      </c>
      <c r="G355" s="167" t="s">
        <v>134</v>
      </c>
      <c r="H355" s="168">
        <v>2</v>
      </c>
      <c r="I355" s="169"/>
      <c r="J355" s="170">
        <f t="shared" si="20"/>
        <v>0</v>
      </c>
      <c r="K355" s="166" t="s">
        <v>3</v>
      </c>
      <c r="L355" s="34"/>
      <c r="M355" s="171" t="s">
        <v>3</v>
      </c>
      <c r="N355" s="172" t="s">
        <v>43</v>
      </c>
      <c r="O355" s="35"/>
      <c r="P355" s="173">
        <f t="shared" si="21"/>
        <v>0</v>
      </c>
      <c r="Q355" s="173">
        <v>0</v>
      </c>
      <c r="R355" s="173">
        <f t="shared" si="22"/>
        <v>0</v>
      </c>
      <c r="S355" s="173">
        <v>0</v>
      </c>
      <c r="T355" s="174">
        <f t="shared" si="23"/>
        <v>0</v>
      </c>
      <c r="AR355" s="17" t="s">
        <v>135</v>
      </c>
      <c r="AT355" s="17" t="s">
        <v>131</v>
      </c>
      <c r="AU355" s="17" t="s">
        <v>79</v>
      </c>
      <c r="AY355" s="17" t="s">
        <v>129</v>
      </c>
      <c r="BE355" s="175">
        <f t="shared" si="24"/>
        <v>0</v>
      </c>
      <c r="BF355" s="175">
        <f t="shared" si="25"/>
        <v>0</v>
      </c>
      <c r="BG355" s="175">
        <f t="shared" si="26"/>
        <v>0</v>
      </c>
      <c r="BH355" s="175">
        <f t="shared" si="27"/>
        <v>0</v>
      </c>
      <c r="BI355" s="175">
        <f t="shared" si="28"/>
        <v>0</v>
      </c>
      <c r="BJ355" s="17" t="s">
        <v>22</v>
      </c>
      <c r="BK355" s="175">
        <f t="shared" si="29"/>
        <v>0</v>
      </c>
      <c r="BL355" s="17" t="s">
        <v>135</v>
      </c>
      <c r="BM355" s="17" t="s">
        <v>544</v>
      </c>
    </row>
    <row r="356" spans="2:65" s="1" customFormat="1" ht="31.5" customHeight="1">
      <c r="B356" s="163"/>
      <c r="C356" s="203" t="s">
        <v>361</v>
      </c>
      <c r="D356" s="203" t="s">
        <v>224</v>
      </c>
      <c r="E356" s="204" t="s">
        <v>545</v>
      </c>
      <c r="F356" s="205" t="s">
        <v>546</v>
      </c>
      <c r="G356" s="206" t="s">
        <v>134</v>
      </c>
      <c r="H356" s="207">
        <v>2</v>
      </c>
      <c r="I356" s="208"/>
      <c r="J356" s="209">
        <f t="shared" si="20"/>
        <v>0</v>
      </c>
      <c r="K356" s="205" t="s">
        <v>3</v>
      </c>
      <c r="L356" s="210"/>
      <c r="M356" s="211" t="s">
        <v>3</v>
      </c>
      <c r="N356" s="212" t="s">
        <v>43</v>
      </c>
      <c r="O356" s="35"/>
      <c r="P356" s="173">
        <f t="shared" si="21"/>
        <v>0</v>
      </c>
      <c r="Q356" s="173">
        <v>0</v>
      </c>
      <c r="R356" s="173">
        <f t="shared" si="22"/>
        <v>0</v>
      </c>
      <c r="S356" s="173">
        <v>0</v>
      </c>
      <c r="T356" s="174">
        <f t="shared" si="23"/>
        <v>0</v>
      </c>
      <c r="AR356" s="17" t="s">
        <v>156</v>
      </c>
      <c r="AT356" s="17" t="s">
        <v>224</v>
      </c>
      <c r="AU356" s="17" t="s">
        <v>79</v>
      </c>
      <c r="AY356" s="17" t="s">
        <v>129</v>
      </c>
      <c r="BE356" s="175">
        <f t="shared" si="24"/>
        <v>0</v>
      </c>
      <c r="BF356" s="175">
        <f t="shared" si="25"/>
        <v>0</v>
      </c>
      <c r="BG356" s="175">
        <f t="shared" si="26"/>
        <v>0</v>
      </c>
      <c r="BH356" s="175">
        <f t="shared" si="27"/>
        <v>0</v>
      </c>
      <c r="BI356" s="175">
        <f t="shared" si="28"/>
        <v>0</v>
      </c>
      <c r="BJ356" s="17" t="s">
        <v>22</v>
      </c>
      <c r="BK356" s="175">
        <f t="shared" si="29"/>
        <v>0</v>
      </c>
      <c r="BL356" s="17" t="s">
        <v>135</v>
      </c>
      <c r="BM356" s="17" t="s">
        <v>547</v>
      </c>
    </row>
    <row r="357" spans="2:65" s="1" customFormat="1" ht="22.5" customHeight="1">
      <c r="B357" s="163"/>
      <c r="C357" s="164" t="s">
        <v>548</v>
      </c>
      <c r="D357" s="164" t="s">
        <v>131</v>
      </c>
      <c r="E357" s="165" t="s">
        <v>549</v>
      </c>
      <c r="F357" s="166" t="s">
        <v>550</v>
      </c>
      <c r="G357" s="167" t="s">
        <v>134</v>
      </c>
      <c r="H357" s="168">
        <v>1</v>
      </c>
      <c r="I357" s="169"/>
      <c r="J357" s="170">
        <f t="shared" si="20"/>
        <v>0</v>
      </c>
      <c r="K357" s="166" t="s">
        <v>3</v>
      </c>
      <c r="L357" s="34"/>
      <c r="M357" s="171" t="s">
        <v>3</v>
      </c>
      <c r="N357" s="172" t="s">
        <v>43</v>
      </c>
      <c r="O357" s="35"/>
      <c r="P357" s="173">
        <f t="shared" si="21"/>
        <v>0</v>
      </c>
      <c r="Q357" s="173">
        <v>0</v>
      </c>
      <c r="R357" s="173">
        <f t="shared" si="22"/>
        <v>0</v>
      </c>
      <c r="S357" s="173">
        <v>0</v>
      </c>
      <c r="T357" s="174">
        <f t="shared" si="23"/>
        <v>0</v>
      </c>
      <c r="AR357" s="17" t="s">
        <v>135</v>
      </c>
      <c r="AT357" s="17" t="s">
        <v>131</v>
      </c>
      <c r="AU357" s="17" t="s">
        <v>79</v>
      </c>
      <c r="AY357" s="17" t="s">
        <v>129</v>
      </c>
      <c r="BE357" s="175">
        <f t="shared" si="24"/>
        <v>0</v>
      </c>
      <c r="BF357" s="175">
        <f t="shared" si="25"/>
        <v>0</v>
      </c>
      <c r="BG357" s="175">
        <f t="shared" si="26"/>
        <v>0</v>
      </c>
      <c r="BH357" s="175">
        <f t="shared" si="27"/>
        <v>0</v>
      </c>
      <c r="BI357" s="175">
        <f t="shared" si="28"/>
        <v>0</v>
      </c>
      <c r="BJ357" s="17" t="s">
        <v>22</v>
      </c>
      <c r="BK357" s="175">
        <f t="shared" si="29"/>
        <v>0</v>
      </c>
      <c r="BL357" s="17" t="s">
        <v>135</v>
      </c>
      <c r="BM357" s="17" t="s">
        <v>551</v>
      </c>
    </row>
    <row r="358" spans="2:65" s="1" customFormat="1" ht="22.5" customHeight="1">
      <c r="B358" s="163"/>
      <c r="C358" s="203" t="s">
        <v>28</v>
      </c>
      <c r="D358" s="203" t="s">
        <v>224</v>
      </c>
      <c r="E358" s="204" t="s">
        <v>552</v>
      </c>
      <c r="F358" s="205" t="s">
        <v>553</v>
      </c>
      <c r="G358" s="206" t="s">
        <v>134</v>
      </c>
      <c r="H358" s="207">
        <v>1</v>
      </c>
      <c r="I358" s="208"/>
      <c r="J358" s="209">
        <f t="shared" si="20"/>
        <v>0</v>
      </c>
      <c r="K358" s="205" t="s">
        <v>3</v>
      </c>
      <c r="L358" s="210"/>
      <c r="M358" s="211" t="s">
        <v>3</v>
      </c>
      <c r="N358" s="212" t="s">
        <v>43</v>
      </c>
      <c r="O358" s="35"/>
      <c r="P358" s="173">
        <f t="shared" si="21"/>
        <v>0</v>
      </c>
      <c r="Q358" s="173">
        <v>0</v>
      </c>
      <c r="R358" s="173">
        <f t="shared" si="22"/>
        <v>0</v>
      </c>
      <c r="S358" s="173">
        <v>0</v>
      </c>
      <c r="T358" s="174">
        <f t="shared" si="23"/>
        <v>0</v>
      </c>
      <c r="AR358" s="17" t="s">
        <v>156</v>
      </c>
      <c r="AT358" s="17" t="s">
        <v>224</v>
      </c>
      <c r="AU358" s="17" t="s">
        <v>79</v>
      </c>
      <c r="AY358" s="17" t="s">
        <v>129</v>
      </c>
      <c r="BE358" s="175">
        <f t="shared" si="24"/>
        <v>0</v>
      </c>
      <c r="BF358" s="175">
        <f t="shared" si="25"/>
        <v>0</v>
      </c>
      <c r="BG358" s="175">
        <f t="shared" si="26"/>
        <v>0</v>
      </c>
      <c r="BH358" s="175">
        <f t="shared" si="27"/>
        <v>0</v>
      </c>
      <c r="BI358" s="175">
        <f t="shared" si="28"/>
        <v>0</v>
      </c>
      <c r="BJ358" s="17" t="s">
        <v>22</v>
      </c>
      <c r="BK358" s="175">
        <f t="shared" si="29"/>
        <v>0</v>
      </c>
      <c r="BL358" s="17" t="s">
        <v>135</v>
      </c>
      <c r="BM358" s="17" t="s">
        <v>554</v>
      </c>
    </row>
    <row r="359" spans="2:65" s="1" customFormat="1" ht="22.5" customHeight="1">
      <c r="B359" s="163"/>
      <c r="C359" s="164" t="s">
        <v>555</v>
      </c>
      <c r="D359" s="164" t="s">
        <v>131</v>
      </c>
      <c r="E359" s="165" t="s">
        <v>556</v>
      </c>
      <c r="F359" s="166" t="s">
        <v>557</v>
      </c>
      <c r="G359" s="167" t="s">
        <v>134</v>
      </c>
      <c r="H359" s="168">
        <v>7</v>
      </c>
      <c r="I359" s="169"/>
      <c r="J359" s="170">
        <f t="shared" si="20"/>
        <v>0</v>
      </c>
      <c r="K359" s="166" t="s">
        <v>3</v>
      </c>
      <c r="L359" s="34"/>
      <c r="M359" s="171" t="s">
        <v>3</v>
      </c>
      <c r="N359" s="172" t="s">
        <v>43</v>
      </c>
      <c r="O359" s="35"/>
      <c r="P359" s="173">
        <f t="shared" si="21"/>
        <v>0</v>
      </c>
      <c r="Q359" s="173">
        <v>0</v>
      </c>
      <c r="R359" s="173">
        <f t="shared" si="22"/>
        <v>0</v>
      </c>
      <c r="S359" s="173">
        <v>0</v>
      </c>
      <c r="T359" s="174">
        <f t="shared" si="23"/>
        <v>0</v>
      </c>
      <c r="AR359" s="17" t="s">
        <v>135</v>
      </c>
      <c r="AT359" s="17" t="s">
        <v>131</v>
      </c>
      <c r="AU359" s="17" t="s">
        <v>79</v>
      </c>
      <c r="AY359" s="17" t="s">
        <v>129</v>
      </c>
      <c r="BE359" s="175">
        <f t="shared" si="24"/>
        <v>0</v>
      </c>
      <c r="BF359" s="175">
        <f t="shared" si="25"/>
        <v>0</v>
      </c>
      <c r="BG359" s="175">
        <f t="shared" si="26"/>
        <v>0</v>
      </c>
      <c r="BH359" s="175">
        <f t="shared" si="27"/>
        <v>0</v>
      </c>
      <c r="BI359" s="175">
        <f t="shared" si="28"/>
        <v>0</v>
      </c>
      <c r="BJ359" s="17" t="s">
        <v>22</v>
      </c>
      <c r="BK359" s="175">
        <f t="shared" si="29"/>
        <v>0</v>
      </c>
      <c r="BL359" s="17" t="s">
        <v>135</v>
      </c>
      <c r="BM359" s="17" t="s">
        <v>558</v>
      </c>
    </row>
    <row r="360" spans="2:51" s="12" customFormat="1" ht="13.5">
      <c r="B360" s="185"/>
      <c r="D360" s="177" t="s">
        <v>139</v>
      </c>
      <c r="E360" s="186" t="s">
        <v>3</v>
      </c>
      <c r="F360" s="187" t="s">
        <v>559</v>
      </c>
      <c r="H360" s="188">
        <v>1</v>
      </c>
      <c r="I360" s="189"/>
      <c r="L360" s="185"/>
      <c r="M360" s="190"/>
      <c r="N360" s="191"/>
      <c r="O360" s="191"/>
      <c r="P360" s="191"/>
      <c r="Q360" s="191"/>
      <c r="R360" s="191"/>
      <c r="S360" s="191"/>
      <c r="T360" s="192"/>
      <c r="AT360" s="186" t="s">
        <v>139</v>
      </c>
      <c r="AU360" s="186" t="s">
        <v>79</v>
      </c>
      <c r="AV360" s="12" t="s">
        <v>79</v>
      </c>
      <c r="AW360" s="12" t="s">
        <v>36</v>
      </c>
      <c r="AX360" s="12" t="s">
        <v>72</v>
      </c>
      <c r="AY360" s="186" t="s">
        <v>129</v>
      </c>
    </row>
    <row r="361" spans="2:51" s="12" customFormat="1" ht="13.5">
      <c r="B361" s="185"/>
      <c r="D361" s="177" t="s">
        <v>139</v>
      </c>
      <c r="E361" s="186" t="s">
        <v>3</v>
      </c>
      <c r="F361" s="187" t="s">
        <v>560</v>
      </c>
      <c r="H361" s="188">
        <v>1</v>
      </c>
      <c r="I361" s="189"/>
      <c r="L361" s="185"/>
      <c r="M361" s="190"/>
      <c r="N361" s="191"/>
      <c r="O361" s="191"/>
      <c r="P361" s="191"/>
      <c r="Q361" s="191"/>
      <c r="R361" s="191"/>
      <c r="S361" s="191"/>
      <c r="T361" s="192"/>
      <c r="AT361" s="186" t="s">
        <v>139</v>
      </c>
      <c r="AU361" s="186" t="s">
        <v>79</v>
      </c>
      <c r="AV361" s="12" t="s">
        <v>79</v>
      </c>
      <c r="AW361" s="12" t="s">
        <v>36</v>
      </c>
      <c r="AX361" s="12" t="s">
        <v>72</v>
      </c>
      <c r="AY361" s="186" t="s">
        <v>129</v>
      </c>
    </row>
    <row r="362" spans="2:51" s="12" customFormat="1" ht="13.5">
      <c r="B362" s="185"/>
      <c r="D362" s="177" t="s">
        <v>139</v>
      </c>
      <c r="E362" s="186" t="s">
        <v>3</v>
      </c>
      <c r="F362" s="187" t="s">
        <v>561</v>
      </c>
      <c r="H362" s="188">
        <v>1</v>
      </c>
      <c r="I362" s="189"/>
      <c r="L362" s="185"/>
      <c r="M362" s="190"/>
      <c r="N362" s="191"/>
      <c r="O362" s="191"/>
      <c r="P362" s="191"/>
      <c r="Q362" s="191"/>
      <c r="R362" s="191"/>
      <c r="S362" s="191"/>
      <c r="T362" s="192"/>
      <c r="AT362" s="186" t="s">
        <v>139</v>
      </c>
      <c r="AU362" s="186" t="s">
        <v>79</v>
      </c>
      <c r="AV362" s="12" t="s">
        <v>79</v>
      </c>
      <c r="AW362" s="12" t="s">
        <v>36</v>
      </c>
      <c r="AX362" s="12" t="s">
        <v>72</v>
      </c>
      <c r="AY362" s="186" t="s">
        <v>129</v>
      </c>
    </row>
    <row r="363" spans="2:51" s="12" customFormat="1" ht="13.5">
      <c r="B363" s="185"/>
      <c r="D363" s="177" t="s">
        <v>139</v>
      </c>
      <c r="E363" s="186" t="s">
        <v>3</v>
      </c>
      <c r="F363" s="187" t="s">
        <v>562</v>
      </c>
      <c r="H363" s="188">
        <v>1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6" t="s">
        <v>139</v>
      </c>
      <c r="AU363" s="186" t="s">
        <v>79</v>
      </c>
      <c r="AV363" s="12" t="s">
        <v>79</v>
      </c>
      <c r="AW363" s="12" t="s">
        <v>36</v>
      </c>
      <c r="AX363" s="12" t="s">
        <v>72</v>
      </c>
      <c r="AY363" s="186" t="s">
        <v>129</v>
      </c>
    </row>
    <row r="364" spans="2:51" s="12" customFormat="1" ht="13.5">
      <c r="B364" s="185"/>
      <c r="D364" s="177" t="s">
        <v>139</v>
      </c>
      <c r="E364" s="186" t="s">
        <v>3</v>
      </c>
      <c r="F364" s="187" t="s">
        <v>563</v>
      </c>
      <c r="H364" s="188">
        <v>1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6" t="s">
        <v>139</v>
      </c>
      <c r="AU364" s="186" t="s">
        <v>79</v>
      </c>
      <c r="AV364" s="12" t="s">
        <v>79</v>
      </c>
      <c r="AW364" s="12" t="s">
        <v>36</v>
      </c>
      <c r="AX364" s="12" t="s">
        <v>72</v>
      </c>
      <c r="AY364" s="186" t="s">
        <v>129</v>
      </c>
    </row>
    <row r="365" spans="2:51" s="12" customFormat="1" ht="13.5">
      <c r="B365" s="185"/>
      <c r="D365" s="177" t="s">
        <v>139</v>
      </c>
      <c r="E365" s="186" t="s">
        <v>3</v>
      </c>
      <c r="F365" s="187" t="s">
        <v>563</v>
      </c>
      <c r="H365" s="188">
        <v>1</v>
      </c>
      <c r="I365" s="189"/>
      <c r="L365" s="185"/>
      <c r="M365" s="190"/>
      <c r="N365" s="191"/>
      <c r="O365" s="191"/>
      <c r="P365" s="191"/>
      <c r="Q365" s="191"/>
      <c r="R365" s="191"/>
      <c r="S365" s="191"/>
      <c r="T365" s="192"/>
      <c r="AT365" s="186" t="s">
        <v>139</v>
      </c>
      <c r="AU365" s="186" t="s">
        <v>79</v>
      </c>
      <c r="AV365" s="12" t="s">
        <v>79</v>
      </c>
      <c r="AW365" s="12" t="s">
        <v>36</v>
      </c>
      <c r="AX365" s="12" t="s">
        <v>72</v>
      </c>
      <c r="AY365" s="186" t="s">
        <v>129</v>
      </c>
    </row>
    <row r="366" spans="2:51" s="12" customFormat="1" ht="13.5">
      <c r="B366" s="185"/>
      <c r="D366" s="177" t="s">
        <v>139</v>
      </c>
      <c r="E366" s="186" t="s">
        <v>3</v>
      </c>
      <c r="F366" s="187" t="s">
        <v>564</v>
      </c>
      <c r="H366" s="188">
        <v>1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6" t="s">
        <v>139</v>
      </c>
      <c r="AU366" s="186" t="s">
        <v>79</v>
      </c>
      <c r="AV366" s="12" t="s">
        <v>79</v>
      </c>
      <c r="AW366" s="12" t="s">
        <v>36</v>
      </c>
      <c r="AX366" s="12" t="s">
        <v>72</v>
      </c>
      <c r="AY366" s="186" t="s">
        <v>129</v>
      </c>
    </row>
    <row r="367" spans="2:51" s="13" customFormat="1" ht="13.5">
      <c r="B367" s="193"/>
      <c r="D367" s="194" t="s">
        <v>139</v>
      </c>
      <c r="E367" s="195" t="s">
        <v>3</v>
      </c>
      <c r="F367" s="196" t="s">
        <v>142</v>
      </c>
      <c r="H367" s="197">
        <v>7</v>
      </c>
      <c r="I367" s="198"/>
      <c r="L367" s="193"/>
      <c r="M367" s="199"/>
      <c r="N367" s="200"/>
      <c r="O367" s="200"/>
      <c r="P367" s="200"/>
      <c r="Q367" s="200"/>
      <c r="R367" s="200"/>
      <c r="S367" s="200"/>
      <c r="T367" s="201"/>
      <c r="AT367" s="202" t="s">
        <v>139</v>
      </c>
      <c r="AU367" s="202" t="s">
        <v>79</v>
      </c>
      <c r="AV367" s="13" t="s">
        <v>135</v>
      </c>
      <c r="AW367" s="13" t="s">
        <v>36</v>
      </c>
      <c r="AX367" s="13" t="s">
        <v>22</v>
      </c>
      <c r="AY367" s="202" t="s">
        <v>129</v>
      </c>
    </row>
    <row r="368" spans="2:65" s="1" customFormat="1" ht="22.5" customHeight="1">
      <c r="B368" s="163"/>
      <c r="C368" s="164" t="s">
        <v>369</v>
      </c>
      <c r="D368" s="164" t="s">
        <v>131</v>
      </c>
      <c r="E368" s="165" t="s">
        <v>565</v>
      </c>
      <c r="F368" s="166" t="s">
        <v>566</v>
      </c>
      <c r="G368" s="167" t="s">
        <v>209</v>
      </c>
      <c r="H368" s="168">
        <v>43</v>
      </c>
      <c r="I368" s="169"/>
      <c r="J368" s="170">
        <f>ROUND(I368*H368,2)</f>
        <v>0</v>
      </c>
      <c r="K368" s="166" t="s">
        <v>3</v>
      </c>
      <c r="L368" s="34"/>
      <c r="M368" s="171" t="s">
        <v>3</v>
      </c>
      <c r="N368" s="172" t="s">
        <v>43</v>
      </c>
      <c r="O368" s="35"/>
      <c r="P368" s="173">
        <f>O368*H368</f>
        <v>0</v>
      </c>
      <c r="Q368" s="173">
        <v>0</v>
      </c>
      <c r="R368" s="173">
        <f>Q368*H368</f>
        <v>0</v>
      </c>
      <c r="S368" s="173">
        <v>0</v>
      </c>
      <c r="T368" s="174">
        <f>S368*H368</f>
        <v>0</v>
      </c>
      <c r="AR368" s="17" t="s">
        <v>135</v>
      </c>
      <c r="AT368" s="17" t="s">
        <v>131</v>
      </c>
      <c r="AU368" s="17" t="s">
        <v>79</v>
      </c>
      <c r="AY368" s="17" t="s">
        <v>129</v>
      </c>
      <c r="BE368" s="175">
        <f>IF(N368="základní",J368,0)</f>
        <v>0</v>
      </c>
      <c r="BF368" s="175">
        <f>IF(N368="snížená",J368,0)</f>
        <v>0</v>
      </c>
      <c r="BG368" s="175">
        <f>IF(N368="zákl. přenesená",J368,0)</f>
        <v>0</v>
      </c>
      <c r="BH368" s="175">
        <f>IF(N368="sníž. přenesená",J368,0)</f>
        <v>0</v>
      </c>
      <c r="BI368" s="175">
        <f>IF(N368="nulová",J368,0)</f>
        <v>0</v>
      </c>
      <c r="BJ368" s="17" t="s">
        <v>22</v>
      </c>
      <c r="BK368" s="175">
        <f>ROUND(I368*H368,2)</f>
        <v>0</v>
      </c>
      <c r="BL368" s="17" t="s">
        <v>135</v>
      </c>
      <c r="BM368" s="17" t="s">
        <v>567</v>
      </c>
    </row>
    <row r="369" spans="2:65" s="1" customFormat="1" ht="22.5" customHeight="1">
      <c r="B369" s="163"/>
      <c r="C369" s="164" t="s">
        <v>568</v>
      </c>
      <c r="D369" s="164" t="s">
        <v>131</v>
      </c>
      <c r="E369" s="165" t="s">
        <v>569</v>
      </c>
      <c r="F369" s="166" t="s">
        <v>570</v>
      </c>
      <c r="G369" s="167" t="s">
        <v>209</v>
      </c>
      <c r="H369" s="168">
        <v>29</v>
      </c>
      <c r="I369" s="169"/>
      <c r="J369" s="170">
        <f>ROUND(I369*H369,2)</f>
        <v>0</v>
      </c>
      <c r="K369" s="166" t="s">
        <v>3</v>
      </c>
      <c r="L369" s="34"/>
      <c r="M369" s="171" t="s">
        <v>3</v>
      </c>
      <c r="N369" s="172" t="s">
        <v>43</v>
      </c>
      <c r="O369" s="35"/>
      <c r="P369" s="173">
        <f>O369*H369</f>
        <v>0</v>
      </c>
      <c r="Q369" s="173">
        <v>0</v>
      </c>
      <c r="R369" s="173">
        <f>Q369*H369</f>
        <v>0</v>
      </c>
      <c r="S369" s="173">
        <v>0</v>
      </c>
      <c r="T369" s="174">
        <f>S369*H369</f>
        <v>0</v>
      </c>
      <c r="AR369" s="17" t="s">
        <v>135</v>
      </c>
      <c r="AT369" s="17" t="s">
        <v>131</v>
      </c>
      <c r="AU369" s="17" t="s">
        <v>79</v>
      </c>
      <c r="AY369" s="17" t="s">
        <v>129</v>
      </c>
      <c r="BE369" s="175">
        <f>IF(N369="základní",J369,0)</f>
        <v>0</v>
      </c>
      <c r="BF369" s="175">
        <f>IF(N369="snížená",J369,0)</f>
        <v>0</v>
      </c>
      <c r="BG369" s="175">
        <f>IF(N369="zákl. přenesená",J369,0)</f>
        <v>0</v>
      </c>
      <c r="BH369" s="175">
        <f>IF(N369="sníž. přenesená",J369,0)</f>
        <v>0</v>
      </c>
      <c r="BI369" s="175">
        <f>IF(N369="nulová",J369,0)</f>
        <v>0</v>
      </c>
      <c r="BJ369" s="17" t="s">
        <v>22</v>
      </c>
      <c r="BK369" s="175">
        <f>ROUND(I369*H369,2)</f>
        <v>0</v>
      </c>
      <c r="BL369" s="17" t="s">
        <v>135</v>
      </c>
      <c r="BM369" s="17" t="s">
        <v>571</v>
      </c>
    </row>
    <row r="370" spans="2:63" s="10" customFormat="1" ht="29.85" customHeight="1">
      <c r="B370" s="149"/>
      <c r="D370" s="160" t="s">
        <v>71</v>
      </c>
      <c r="E370" s="161" t="s">
        <v>572</v>
      </c>
      <c r="F370" s="161" t="s">
        <v>573</v>
      </c>
      <c r="I370" s="152"/>
      <c r="J370" s="162">
        <f>BK370</f>
        <v>0</v>
      </c>
      <c r="L370" s="149"/>
      <c r="M370" s="154"/>
      <c r="N370" s="155"/>
      <c r="O370" s="155"/>
      <c r="P370" s="156">
        <f>SUM(P371:P376)</f>
        <v>0</v>
      </c>
      <c r="Q370" s="155"/>
      <c r="R370" s="156">
        <f>SUM(R371:R376)</f>
        <v>0</v>
      </c>
      <c r="S370" s="155"/>
      <c r="T370" s="157">
        <f>SUM(T371:T376)</f>
        <v>0</v>
      </c>
      <c r="AR370" s="150" t="s">
        <v>22</v>
      </c>
      <c r="AT370" s="158" t="s">
        <v>71</v>
      </c>
      <c r="AU370" s="158" t="s">
        <v>22</v>
      </c>
      <c r="AY370" s="150" t="s">
        <v>129</v>
      </c>
      <c r="BK370" s="159">
        <f>SUM(BK371:BK376)</f>
        <v>0</v>
      </c>
    </row>
    <row r="371" spans="2:65" s="1" customFormat="1" ht="22.5" customHeight="1">
      <c r="B371" s="163"/>
      <c r="C371" s="164" t="s">
        <v>373</v>
      </c>
      <c r="D371" s="164" t="s">
        <v>131</v>
      </c>
      <c r="E371" s="165" t="s">
        <v>574</v>
      </c>
      <c r="F371" s="166" t="s">
        <v>575</v>
      </c>
      <c r="G371" s="167" t="s">
        <v>209</v>
      </c>
      <c r="H371" s="168">
        <v>81.2</v>
      </c>
      <c r="I371" s="169"/>
      <c r="J371" s="170">
        <f aca="true" t="shared" si="30" ref="J371:J376">ROUND(I371*H371,2)</f>
        <v>0</v>
      </c>
      <c r="K371" s="166" t="s">
        <v>3</v>
      </c>
      <c r="L371" s="34"/>
      <c r="M371" s="171" t="s">
        <v>3</v>
      </c>
      <c r="N371" s="172" t="s">
        <v>43</v>
      </c>
      <c r="O371" s="35"/>
      <c r="P371" s="173">
        <f aca="true" t="shared" si="31" ref="P371:P376">O371*H371</f>
        <v>0</v>
      </c>
      <c r="Q371" s="173">
        <v>0</v>
      </c>
      <c r="R371" s="173">
        <f aca="true" t="shared" si="32" ref="R371:R376">Q371*H371</f>
        <v>0</v>
      </c>
      <c r="S371" s="173">
        <v>0</v>
      </c>
      <c r="T371" s="174">
        <f aca="true" t="shared" si="33" ref="T371:T376">S371*H371</f>
        <v>0</v>
      </c>
      <c r="AR371" s="17" t="s">
        <v>135</v>
      </c>
      <c r="AT371" s="17" t="s">
        <v>131</v>
      </c>
      <c r="AU371" s="17" t="s">
        <v>79</v>
      </c>
      <c r="AY371" s="17" t="s">
        <v>129</v>
      </c>
      <c r="BE371" s="175">
        <f aca="true" t="shared" si="34" ref="BE371:BE376">IF(N371="základní",J371,0)</f>
        <v>0</v>
      </c>
      <c r="BF371" s="175">
        <f aca="true" t="shared" si="35" ref="BF371:BF376">IF(N371="snížená",J371,0)</f>
        <v>0</v>
      </c>
      <c r="BG371" s="175">
        <f aca="true" t="shared" si="36" ref="BG371:BG376">IF(N371="zákl. přenesená",J371,0)</f>
        <v>0</v>
      </c>
      <c r="BH371" s="175">
        <f aca="true" t="shared" si="37" ref="BH371:BH376">IF(N371="sníž. přenesená",J371,0)</f>
        <v>0</v>
      </c>
      <c r="BI371" s="175">
        <f aca="true" t="shared" si="38" ref="BI371:BI376">IF(N371="nulová",J371,0)</f>
        <v>0</v>
      </c>
      <c r="BJ371" s="17" t="s">
        <v>22</v>
      </c>
      <c r="BK371" s="175">
        <f aca="true" t="shared" si="39" ref="BK371:BK376">ROUND(I371*H371,2)</f>
        <v>0</v>
      </c>
      <c r="BL371" s="17" t="s">
        <v>135</v>
      </c>
      <c r="BM371" s="17" t="s">
        <v>576</v>
      </c>
    </row>
    <row r="372" spans="2:65" s="1" customFormat="1" ht="31.5" customHeight="1">
      <c r="B372" s="163"/>
      <c r="C372" s="164" t="s">
        <v>577</v>
      </c>
      <c r="D372" s="164" t="s">
        <v>131</v>
      </c>
      <c r="E372" s="165" t="s">
        <v>578</v>
      </c>
      <c r="F372" s="166" t="s">
        <v>579</v>
      </c>
      <c r="G372" s="167" t="s">
        <v>209</v>
      </c>
      <c r="H372" s="168">
        <v>812</v>
      </c>
      <c r="I372" s="169"/>
      <c r="J372" s="170">
        <f t="shared" si="30"/>
        <v>0</v>
      </c>
      <c r="K372" s="166" t="s">
        <v>3</v>
      </c>
      <c r="L372" s="34"/>
      <c r="M372" s="171" t="s">
        <v>3</v>
      </c>
      <c r="N372" s="172" t="s">
        <v>43</v>
      </c>
      <c r="O372" s="35"/>
      <c r="P372" s="173">
        <f t="shared" si="31"/>
        <v>0</v>
      </c>
      <c r="Q372" s="173">
        <v>0</v>
      </c>
      <c r="R372" s="173">
        <f t="shared" si="32"/>
        <v>0</v>
      </c>
      <c r="S372" s="173">
        <v>0</v>
      </c>
      <c r="T372" s="174">
        <f t="shared" si="33"/>
        <v>0</v>
      </c>
      <c r="AR372" s="17" t="s">
        <v>135</v>
      </c>
      <c r="AT372" s="17" t="s">
        <v>131</v>
      </c>
      <c r="AU372" s="17" t="s">
        <v>79</v>
      </c>
      <c r="AY372" s="17" t="s">
        <v>129</v>
      </c>
      <c r="BE372" s="175">
        <f t="shared" si="34"/>
        <v>0</v>
      </c>
      <c r="BF372" s="175">
        <f t="shared" si="35"/>
        <v>0</v>
      </c>
      <c r="BG372" s="175">
        <f t="shared" si="36"/>
        <v>0</v>
      </c>
      <c r="BH372" s="175">
        <f t="shared" si="37"/>
        <v>0</v>
      </c>
      <c r="BI372" s="175">
        <f t="shared" si="38"/>
        <v>0</v>
      </c>
      <c r="BJ372" s="17" t="s">
        <v>22</v>
      </c>
      <c r="BK372" s="175">
        <f t="shared" si="39"/>
        <v>0</v>
      </c>
      <c r="BL372" s="17" t="s">
        <v>135</v>
      </c>
      <c r="BM372" s="17" t="s">
        <v>580</v>
      </c>
    </row>
    <row r="373" spans="2:65" s="1" customFormat="1" ht="22.5" customHeight="1">
      <c r="B373" s="163"/>
      <c r="C373" s="164" t="s">
        <v>378</v>
      </c>
      <c r="D373" s="164" t="s">
        <v>131</v>
      </c>
      <c r="E373" s="165" t="s">
        <v>581</v>
      </c>
      <c r="F373" s="166" t="s">
        <v>582</v>
      </c>
      <c r="G373" s="167" t="s">
        <v>209</v>
      </c>
      <c r="H373" s="168">
        <v>1055.6</v>
      </c>
      <c r="I373" s="169"/>
      <c r="J373" s="170">
        <f t="shared" si="30"/>
        <v>0</v>
      </c>
      <c r="K373" s="166" t="s">
        <v>3</v>
      </c>
      <c r="L373" s="34"/>
      <c r="M373" s="171" t="s">
        <v>3</v>
      </c>
      <c r="N373" s="172" t="s">
        <v>43</v>
      </c>
      <c r="O373" s="35"/>
      <c r="P373" s="173">
        <f t="shared" si="31"/>
        <v>0</v>
      </c>
      <c r="Q373" s="173">
        <v>0</v>
      </c>
      <c r="R373" s="173">
        <f t="shared" si="32"/>
        <v>0</v>
      </c>
      <c r="S373" s="173">
        <v>0</v>
      </c>
      <c r="T373" s="174">
        <f t="shared" si="33"/>
        <v>0</v>
      </c>
      <c r="AR373" s="17" t="s">
        <v>135</v>
      </c>
      <c r="AT373" s="17" t="s">
        <v>131</v>
      </c>
      <c r="AU373" s="17" t="s">
        <v>79</v>
      </c>
      <c r="AY373" s="17" t="s">
        <v>129</v>
      </c>
      <c r="BE373" s="175">
        <f t="shared" si="34"/>
        <v>0</v>
      </c>
      <c r="BF373" s="175">
        <f t="shared" si="35"/>
        <v>0</v>
      </c>
      <c r="BG373" s="175">
        <f t="shared" si="36"/>
        <v>0</v>
      </c>
      <c r="BH373" s="175">
        <f t="shared" si="37"/>
        <v>0</v>
      </c>
      <c r="BI373" s="175">
        <f t="shared" si="38"/>
        <v>0</v>
      </c>
      <c r="BJ373" s="17" t="s">
        <v>22</v>
      </c>
      <c r="BK373" s="175">
        <f t="shared" si="39"/>
        <v>0</v>
      </c>
      <c r="BL373" s="17" t="s">
        <v>135</v>
      </c>
      <c r="BM373" s="17" t="s">
        <v>583</v>
      </c>
    </row>
    <row r="374" spans="2:65" s="1" customFormat="1" ht="31.5" customHeight="1">
      <c r="B374" s="163"/>
      <c r="C374" s="164" t="s">
        <v>584</v>
      </c>
      <c r="D374" s="164" t="s">
        <v>131</v>
      </c>
      <c r="E374" s="165" t="s">
        <v>585</v>
      </c>
      <c r="F374" s="166" t="s">
        <v>586</v>
      </c>
      <c r="G374" s="167" t="s">
        <v>209</v>
      </c>
      <c r="H374" s="168">
        <v>81.2</v>
      </c>
      <c r="I374" s="169"/>
      <c r="J374" s="170">
        <f t="shared" si="30"/>
        <v>0</v>
      </c>
      <c r="K374" s="166" t="s">
        <v>3</v>
      </c>
      <c r="L374" s="34"/>
      <c r="M374" s="171" t="s">
        <v>3</v>
      </c>
      <c r="N374" s="172" t="s">
        <v>43</v>
      </c>
      <c r="O374" s="35"/>
      <c r="P374" s="173">
        <f t="shared" si="31"/>
        <v>0</v>
      </c>
      <c r="Q374" s="173">
        <v>0</v>
      </c>
      <c r="R374" s="173">
        <f t="shared" si="32"/>
        <v>0</v>
      </c>
      <c r="S374" s="173">
        <v>0</v>
      </c>
      <c r="T374" s="174">
        <f t="shared" si="33"/>
        <v>0</v>
      </c>
      <c r="AR374" s="17" t="s">
        <v>135</v>
      </c>
      <c r="AT374" s="17" t="s">
        <v>131</v>
      </c>
      <c r="AU374" s="17" t="s">
        <v>79</v>
      </c>
      <c r="AY374" s="17" t="s">
        <v>129</v>
      </c>
      <c r="BE374" s="175">
        <f t="shared" si="34"/>
        <v>0</v>
      </c>
      <c r="BF374" s="175">
        <f t="shared" si="35"/>
        <v>0</v>
      </c>
      <c r="BG374" s="175">
        <f t="shared" si="36"/>
        <v>0</v>
      </c>
      <c r="BH374" s="175">
        <f t="shared" si="37"/>
        <v>0</v>
      </c>
      <c r="BI374" s="175">
        <f t="shared" si="38"/>
        <v>0</v>
      </c>
      <c r="BJ374" s="17" t="s">
        <v>22</v>
      </c>
      <c r="BK374" s="175">
        <f t="shared" si="39"/>
        <v>0</v>
      </c>
      <c r="BL374" s="17" t="s">
        <v>135</v>
      </c>
      <c r="BM374" s="17" t="s">
        <v>587</v>
      </c>
    </row>
    <row r="375" spans="2:65" s="1" customFormat="1" ht="22.5" customHeight="1">
      <c r="B375" s="163"/>
      <c r="C375" s="164" t="s">
        <v>385</v>
      </c>
      <c r="D375" s="164" t="s">
        <v>131</v>
      </c>
      <c r="E375" s="165" t="s">
        <v>588</v>
      </c>
      <c r="F375" s="166" t="s">
        <v>589</v>
      </c>
      <c r="G375" s="167" t="s">
        <v>209</v>
      </c>
      <c r="H375" s="168">
        <v>72</v>
      </c>
      <c r="I375" s="169"/>
      <c r="J375" s="170">
        <f t="shared" si="30"/>
        <v>0</v>
      </c>
      <c r="K375" s="166" t="s">
        <v>3</v>
      </c>
      <c r="L375" s="34"/>
      <c r="M375" s="171" t="s">
        <v>3</v>
      </c>
      <c r="N375" s="172" t="s">
        <v>43</v>
      </c>
      <c r="O375" s="35"/>
      <c r="P375" s="173">
        <f t="shared" si="31"/>
        <v>0</v>
      </c>
      <c r="Q375" s="173">
        <v>0</v>
      </c>
      <c r="R375" s="173">
        <f t="shared" si="32"/>
        <v>0</v>
      </c>
      <c r="S375" s="173">
        <v>0</v>
      </c>
      <c r="T375" s="174">
        <f t="shared" si="33"/>
        <v>0</v>
      </c>
      <c r="AR375" s="17" t="s">
        <v>135</v>
      </c>
      <c r="AT375" s="17" t="s">
        <v>131</v>
      </c>
      <c r="AU375" s="17" t="s">
        <v>79</v>
      </c>
      <c r="AY375" s="17" t="s">
        <v>129</v>
      </c>
      <c r="BE375" s="175">
        <f t="shared" si="34"/>
        <v>0</v>
      </c>
      <c r="BF375" s="175">
        <f t="shared" si="35"/>
        <v>0</v>
      </c>
      <c r="BG375" s="175">
        <f t="shared" si="36"/>
        <v>0</v>
      </c>
      <c r="BH375" s="175">
        <f t="shared" si="37"/>
        <v>0</v>
      </c>
      <c r="BI375" s="175">
        <f t="shared" si="38"/>
        <v>0</v>
      </c>
      <c r="BJ375" s="17" t="s">
        <v>22</v>
      </c>
      <c r="BK375" s="175">
        <f t="shared" si="39"/>
        <v>0</v>
      </c>
      <c r="BL375" s="17" t="s">
        <v>135</v>
      </c>
      <c r="BM375" s="17" t="s">
        <v>590</v>
      </c>
    </row>
    <row r="376" spans="2:65" s="1" customFormat="1" ht="22.5" customHeight="1">
      <c r="B376" s="163"/>
      <c r="C376" s="164" t="s">
        <v>591</v>
      </c>
      <c r="D376" s="164" t="s">
        <v>131</v>
      </c>
      <c r="E376" s="165" t="s">
        <v>592</v>
      </c>
      <c r="F376" s="166" t="s">
        <v>593</v>
      </c>
      <c r="G376" s="167" t="s">
        <v>209</v>
      </c>
      <c r="H376" s="168">
        <v>9.2</v>
      </c>
      <c r="I376" s="169"/>
      <c r="J376" s="170">
        <f t="shared" si="30"/>
        <v>0</v>
      </c>
      <c r="K376" s="166" t="s">
        <v>3</v>
      </c>
      <c r="L376" s="34"/>
      <c r="M376" s="171" t="s">
        <v>3</v>
      </c>
      <c r="N376" s="172" t="s">
        <v>43</v>
      </c>
      <c r="O376" s="35"/>
      <c r="P376" s="173">
        <f t="shared" si="31"/>
        <v>0</v>
      </c>
      <c r="Q376" s="173">
        <v>0</v>
      </c>
      <c r="R376" s="173">
        <f t="shared" si="32"/>
        <v>0</v>
      </c>
      <c r="S376" s="173">
        <v>0</v>
      </c>
      <c r="T376" s="174">
        <f t="shared" si="33"/>
        <v>0</v>
      </c>
      <c r="AR376" s="17" t="s">
        <v>135</v>
      </c>
      <c r="AT376" s="17" t="s">
        <v>131</v>
      </c>
      <c r="AU376" s="17" t="s">
        <v>79</v>
      </c>
      <c r="AY376" s="17" t="s">
        <v>129</v>
      </c>
      <c r="BE376" s="175">
        <f t="shared" si="34"/>
        <v>0</v>
      </c>
      <c r="BF376" s="175">
        <f t="shared" si="35"/>
        <v>0</v>
      </c>
      <c r="BG376" s="175">
        <f t="shared" si="36"/>
        <v>0</v>
      </c>
      <c r="BH376" s="175">
        <f t="shared" si="37"/>
        <v>0</v>
      </c>
      <c r="BI376" s="175">
        <f t="shared" si="38"/>
        <v>0</v>
      </c>
      <c r="BJ376" s="17" t="s">
        <v>22</v>
      </c>
      <c r="BK376" s="175">
        <f t="shared" si="39"/>
        <v>0</v>
      </c>
      <c r="BL376" s="17" t="s">
        <v>135</v>
      </c>
      <c r="BM376" s="17" t="s">
        <v>594</v>
      </c>
    </row>
    <row r="377" spans="2:63" s="10" customFormat="1" ht="29.85" customHeight="1">
      <c r="B377" s="149"/>
      <c r="D377" s="160" t="s">
        <v>71</v>
      </c>
      <c r="E377" s="161" t="s">
        <v>595</v>
      </c>
      <c r="F377" s="161" t="s">
        <v>596</v>
      </c>
      <c r="I377" s="152"/>
      <c r="J377" s="162">
        <f>BK377</f>
        <v>0</v>
      </c>
      <c r="L377" s="149"/>
      <c r="M377" s="154"/>
      <c r="N377" s="155"/>
      <c r="O377" s="155"/>
      <c r="P377" s="156">
        <f>SUM(P378:P379)</f>
        <v>0</v>
      </c>
      <c r="Q377" s="155"/>
      <c r="R377" s="156">
        <f>SUM(R378:R379)</f>
        <v>0</v>
      </c>
      <c r="S377" s="155"/>
      <c r="T377" s="157">
        <f>SUM(T378:T379)</f>
        <v>0</v>
      </c>
      <c r="AR377" s="150" t="s">
        <v>22</v>
      </c>
      <c r="AT377" s="158" t="s">
        <v>71</v>
      </c>
      <c r="AU377" s="158" t="s">
        <v>22</v>
      </c>
      <c r="AY377" s="150" t="s">
        <v>129</v>
      </c>
      <c r="BK377" s="159">
        <f>SUM(BK378:BK379)</f>
        <v>0</v>
      </c>
    </row>
    <row r="378" spans="2:65" s="1" customFormat="1" ht="22.5" customHeight="1">
      <c r="B378" s="163"/>
      <c r="C378" s="164" t="s">
        <v>390</v>
      </c>
      <c r="D378" s="164" t="s">
        <v>131</v>
      </c>
      <c r="E378" s="165" t="s">
        <v>597</v>
      </c>
      <c r="F378" s="166" t="s">
        <v>598</v>
      </c>
      <c r="G378" s="167" t="s">
        <v>209</v>
      </c>
      <c r="H378" s="168">
        <v>613.041</v>
      </c>
      <c r="I378" s="169"/>
      <c r="J378" s="170">
        <f>ROUND(I378*H378,2)</f>
        <v>0</v>
      </c>
      <c r="K378" s="166" t="s">
        <v>3</v>
      </c>
      <c r="L378" s="34"/>
      <c r="M378" s="171" t="s">
        <v>3</v>
      </c>
      <c r="N378" s="172" t="s">
        <v>43</v>
      </c>
      <c r="O378" s="35"/>
      <c r="P378" s="173">
        <f>O378*H378</f>
        <v>0</v>
      </c>
      <c r="Q378" s="173">
        <v>0</v>
      </c>
      <c r="R378" s="173">
        <f>Q378*H378</f>
        <v>0</v>
      </c>
      <c r="S378" s="173">
        <v>0</v>
      </c>
      <c r="T378" s="174">
        <f>S378*H378</f>
        <v>0</v>
      </c>
      <c r="AR378" s="17" t="s">
        <v>135</v>
      </c>
      <c r="AT378" s="17" t="s">
        <v>131</v>
      </c>
      <c r="AU378" s="17" t="s">
        <v>79</v>
      </c>
      <c r="AY378" s="17" t="s">
        <v>129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7" t="s">
        <v>22</v>
      </c>
      <c r="BK378" s="175">
        <f>ROUND(I378*H378,2)</f>
        <v>0</v>
      </c>
      <c r="BL378" s="17" t="s">
        <v>135</v>
      </c>
      <c r="BM378" s="17" t="s">
        <v>599</v>
      </c>
    </row>
    <row r="379" spans="2:65" s="1" customFormat="1" ht="22.5" customHeight="1">
      <c r="B379" s="163"/>
      <c r="C379" s="164" t="s">
        <v>600</v>
      </c>
      <c r="D379" s="164" t="s">
        <v>131</v>
      </c>
      <c r="E379" s="165" t="s">
        <v>601</v>
      </c>
      <c r="F379" s="166" t="s">
        <v>602</v>
      </c>
      <c r="G379" s="167" t="s">
        <v>209</v>
      </c>
      <c r="H379" s="168">
        <v>613.041</v>
      </c>
      <c r="I379" s="169"/>
      <c r="J379" s="170">
        <f>ROUND(I379*H379,2)</f>
        <v>0</v>
      </c>
      <c r="K379" s="166" t="s">
        <v>3</v>
      </c>
      <c r="L379" s="34"/>
      <c r="M379" s="171" t="s">
        <v>3</v>
      </c>
      <c r="N379" s="172" t="s">
        <v>43</v>
      </c>
      <c r="O379" s="35"/>
      <c r="P379" s="173">
        <f>O379*H379</f>
        <v>0</v>
      </c>
      <c r="Q379" s="173">
        <v>0</v>
      </c>
      <c r="R379" s="173">
        <f>Q379*H379</f>
        <v>0</v>
      </c>
      <c r="S379" s="173">
        <v>0</v>
      </c>
      <c r="T379" s="174">
        <f>S379*H379</f>
        <v>0</v>
      </c>
      <c r="AR379" s="17" t="s">
        <v>135</v>
      </c>
      <c r="AT379" s="17" t="s">
        <v>131</v>
      </c>
      <c r="AU379" s="17" t="s">
        <v>79</v>
      </c>
      <c r="AY379" s="17" t="s">
        <v>129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7" t="s">
        <v>22</v>
      </c>
      <c r="BK379" s="175">
        <f>ROUND(I379*H379,2)</f>
        <v>0</v>
      </c>
      <c r="BL379" s="17" t="s">
        <v>135</v>
      </c>
      <c r="BM379" s="17" t="s">
        <v>603</v>
      </c>
    </row>
    <row r="380" spans="2:63" s="10" customFormat="1" ht="37.35" customHeight="1">
      <c r="B380" s="149"/>
      <c r="D380" s="150" t="s">
        <v>71</v>
      </c>
      <c r="E380" s="151" t="s">
        <v>604</v>
      </c>
      <c r="F380" s="151" t="s">
        <v>605</v>
      </c>
      <c r="I380" s="152"/>
      <c r="J380" s="153">
        <f>BK380</f>
        <v>0</v>
      </c>
      <c r="L380" s="149"/>
      <c r="M380" s="154"/>
      <c r="N380" s="155"/>
      <c r="O380" s="155"/>
      <c r="P380" s="156">
        <f>P381+P385+P389+P392</f>
        <v>0</v>
      </c>
      <c r="Q380" s="155"/>
      <c r="R380" s="156">
        <f>R381+R385+R389+R392</f>
        <v>0</v>
      </c>
      <c r="S380" s="155"/>
      <c r="T380" s="157">
        <f>T381+T385+T389+T392</f>
        <v>0</v>
      </c>
      <c r="AR380" s="150" t="s">
        <v>79</v>
      </c>
      <c r="AT380" s="158" t="s">
        <v>71</v>
      </c>
      <c r="AU380" s="158" t="s">
        <v>72</v>
      </c>
      <c r="AY380" s="150" t="s">
        <v>129</v>
      </c>
      <c r="BK380" s="159">
        <f>BK381+BK385+BK389+BK392</f>
        <v>0</v>
      </c>
    </row>
    <row r="381" spans="2:63" s="10" customFormat="1" ht="19.9" customHeight="1">
      <c r="B381" s="149"/>
      <c r="D381" s="160" t="s">
        <v>71</v>
      </c>
      <c r="E381" s="161" t="s">
        <v>606</v>
      </c>
      <c r="F381" s="161" t="s">
        <v>607</v>
      </c>
      <c r="I381" s="152"/>
      <c r="J381" s="162">
        <f>BK381</f>
        <v>0</v>
      </c>
      <c r="L381" s="149"/>
      <c r="M381" s="154"/>
      <c r="N381" s="155"/>
      <c r="O381" s="155"/>
      <c r="P381" s="156">
        <f>SUM(P382:P384)</f>
        <v>0</v>
      </c>
      <c r="Q381" s="155"/>
      <c r="R381" s="156">
        <f>SUM(R382:R384)</f>
        <v>0</v>
      </c>
      <c r="S381" s="155"/>
      <c r="T381" s="157">
        <f>SUM(T382:T384)</f>
        <v>0</v>
      </c>
      <c r="AR381" s="150" t="s">
        <v>79</v>
      </c>
      <c r="AT381" s="158" t="s">
        <v>71</v>
      </c>
      <c r="AU381" s="158" t="s">
        <v>22</v>
      </c>
      <c r="AY381" s="150" t="s">
        <v>129</v>
      </c>
      <c r="BK381" s="159">
        <f>SUM(BK382:BK384)</f>
        <v>0</v>
      </c>
    </row>
    <row r="382" spans="2:65" s="1" customFormat="1" ht="22.5" customHeight="1">
      <c r="B382" s="163"/>
      <c r="C382" s="164" t="s">
        <v>394</v>
      </c>
      <c r="D382" s="164" t="s">
        <v>131</v>
      </c>
      <c r="E382" s="165" t="s">
        <v>608</v>
      </c>
      <c r="F382" s="166" t="s">
        <v>609</v>
      </c>
      <c r="G382" s="167" t="s">
        <v>360</v>
      </c>
      <c r="H382" s="168">
        <v>6.7</v>
      </c>
      <c r="I382" s="169"/>
      <c r="J382" s="170">
        <f>ROUND(I382*H382,2)</f>
        <v>0</v>
      </c>
      <c r="K382" s="166" t="s">
        <v>3</v>
      </c>
      <c r="L382" s="34"/>
      <c r="M382" s="171" t="s">
        <v>3</v>
      </c>
      <c r="N382" s="172" t="s">
        <v>43</v>
      </c>
      <c r="O382" s="35"/>
      <c r="P382" s="173">
        <f>O382*H382</f>
        <v>0</v>
      </c>
      <c r="Q382" s="173">
        <v>0</v>
      </c>
      <c r="R382" s="173">
        <f>Q382*H382</f>
        <v>0</v>
      </c>
      <c r="S382" s="173">
        <v>0</v>
      </c>
      <c r="T382" s="174">
        <f>S382*H382</f>
        <v>0</v>
      </c>
      <c r="AR382" s="17" t="s">
        <v>176</v>
      </c>
      <c r="AT382" s="17" t="s">
        <v>131</v>
      </c>
      <c r="AU382" s="17" t="s">
        <v>79</v>
      </c>
      <c r="AY382" s="17" t="s">
        <v>129</v>
      </c>
      <c r="BE382" s="175">
        <f>IF(N382="základní",J382,0)</f>
        <v>0</v>
      </c>
      <c r="BF382" s="175">
        <f>IF(N382="snížená",J382,0)</f>
        <v>0</v>
      </c>
      <c r="BG382" s="175">
        <f>IF(N382="zákl. přenesená",J382,0)</f>
        <v>0</v>
      </c>
      <c r="BH382" s="175">
        <f>IF(N382="sníž. přenesená",J382,0)</f>
        <v>0</v>
      </c>
      <c r="BI382" s="175">
        <f>IF(N382="nulová",J382,0)</f>
        <v>0</v>
      </c>
      <c r="BJ382" s="17" t="s">
        <v>22</v>
      </c>
      <c r="BK382" s="175">
        <f>ROUND(I382*H382,2)</f>
        <v>0</v>
      </c>
      <c r="BL382" s="17" t="s">
        <v>176</v>
      </c>
      <c r="BM382" s="17" t="s">
        <v>610</v>
      </c>
    </row>
    <row r="383" spans="2:51" s="12" customFormat="1" ht="13.5">
      <c r="B383" s="185"/>
      <c r="D383" s="177" t="s">
        <v>139</v>
      </c>
      <c r="E383" s="186" t="s">
        <v>3</v>
      </c>
      <c r="F383" s="187" t="s">
        <v>611</v>
      </c>
      <c r="H383" s="188">
        <v>6.7</v>
      </c>
      <c r="I383" s="189"/>
      <c r="L383" s="185"/>
      <c r="M383" s="190"/>
      <c r="N383" s="191"/>
      <c r="O383" s="191"/>
      <c r="P383" s="191"/>
      <c r="Q383" s="191"/>
      <c r="R383" s="191"/>
      <c r="S383" s="191"/>
      <c r="T383" s="192"/>
      <c r="AT383" s="186" t="s">
        <v>139</v>
      </c>
      <c r="AU383" s="186" t="s">
        <v>79</v>
      </c>
      <c r="AV383" s="12" t="s">
        <v>79</v>
      </c>
      <c r="AW383" s="12" t="s">
        <v>36</v>
      </c>
      <c r="AX383" s="12" t="s">
        <v>72</v>
      </c>
      <c r="AY383" s="186" t="s">
        <v>129</v>
      </c>
    </row>
    <row r="384" spans="2:51" s="13" customFormat="1" ht="13.5">
      <c r="B384" s="193"/>
      <c r="D384" s="177" t="s">
        <v>139</v>
      </c>
      <c r="E384" s="213" t="s">
        <v>3</v>
      </c>
      <c r="F384" s="214" t="s">
        <v>142</v>
      </c>
      <c r="H384" s="215">
        <v>6.7</v>
      </c>
      <c r="I384" s="198"/>
      <c r="L384" s="193"/>
      <c r="M384" s="199"/>
      <c r="N384" s="200"/>
      <c r="O384" s="200"/>
      <c r="P384" s="200"/>
      <c r="Q384" s="200"/>
      <c r="R384" s="200"/>
      <c r="S384" s="200"/>
      <c r="T384" s="201"/>
      <c r="AT384" s="202" t="s">
        <v>139</v>
      </c>
      <c r="AU384" s="202" t="s">
        <v>79</v>
      </c>
      <c r="AV384" s="13" t="s">
        <v>135</v>
      </c>
      <c r="AW384" s="13" t="s">
        <v>36</v>
      </c>
      <c r="AX384" s="13" t="s">
        <v>22</v>
      </c>
      <c r="AY384" s="202" t="s">
        <v>129</v>
      </c>
    </row>
    <row r="385" spans="2:63" s="10" customFormat="1" ht="29.85" customHeight="1">
      <c r="B385" s="149"/>
      <c r="D385" s="160" t="s">
        <v>71</v>
      </c>
      <c r="E385" s="161" t="s">
        <v>612</v>
      </c>
      <c r="F385" s="161" t="s">
        <v>613</v>
      </c>
      <c r="I385" s="152"/>
      <c r="J385" s="162">
        <f>BK385</f>
        <v>0</v>
      </c>
      <c r="L385" s="149"/>
      <c r="M385" s="154"/>
      <c r="N385" s="155"/>
      <c r="O385" s="155"/>
      <c r="P385" s="156">
        <f>SUM(P386:P388)</f>
        <v>0</v>
      </c>
      <c r="Q385" s="155"/>
      <c r="R385" s="156">
        <f>SUM(R386:R388)</f>
        <v>0</v>
      </c>
      <c r="S385" s="155"/>
      <c r="T385" s="157">
        <f>SUM(T386:T388)</f>
        <v>0</v>
      </c>
      <c r="AR385" s="150" t="s">
        <v>79</v>
      </c>
      <c r="AT385" s="158" t="s">
        <v>71</v>
      </c>
      <c r="AU385" s="158" t="s">
        <v>22</v>
      </c>
      <c r="AY385" s="150" t="s">
        <v>129</v>
      </c>
      <c r="BK385" s="159">
        <f>SUM(BK386:BK388)</f>
        <v>0</v>
      </c>
    </row>
    <row r="386" spans="2:65" s="1" customFormat="1" ht="22.5" customHeight="1">
      <c r="B386" s="163"/>
      <c r="C386" s="164" t="s">
        <v>614</v>
      </c>
      <c r="D386" s="164" t="s">
        <v>131</v>
      </c>
      <c r="E386" s="165" t="s">
        <v>615</v>
      </c>
      <c r="F386" s="166" t="s">
        <v>616</v>
      </c>
      <c r="G386" s="167" t="s">
        <v>360</v>
      </c>
      <c r="H386" s="168">
        <v>13.5</v>
      </c>
      <c r="I386" s="169"/>
      <c r="J386" s="170">
        <f>ROUND(I386*H386,2)</f>
        <v>0</v>
      </c>
      <c r="K386" s="166" t="s">
        <v>3</v>
      </c>
      <c r="L386" s="34"/>
      <c r="M386" s="171" t="s">
        <v>3</v>
      </c>
      <c r="N386" s="172" t="s">
        <v>43</v>
      </c>
      <c r="O386" s="35"/>
      <c r="P386" s="173">
        <f>O386*H386</f>
        <v>0</v>
      </c>
      <c r="Q386" s="173">
        <v>0</v>
      </c>
      <c r="R386" s="173">
        <f>Q386*H386</f>
        <v>0</v>
      </c>
      <c r="S386" s="173">
        <v>0</v>
      </c>
      <c r="T386" s="174">
        <f>S386*H386</f>
        <v>0</v>
      </c>
      <c r="AR386" s="17" t="s">
        <v>176</v>
      </c>
      <c r="AT386" s="17" t="s">
        <v>131</v>
      </c>
      <c r="AU386" s="17" t="s">
        <v>79</v>
      </c>
      <c r="AY386" s="17" t="s">
        <v>129</v>
      </c>
      <c r="BE386" s="175">
        <f>IF(N386="základní",J386,0)</f>
        <v>0</v>
      </c>
      <c r="BF386" s="175">
        <f>IF(N386="snížená",J386,0)</f>
        <v>0</v>
      </c>
      <c r="BG386" s="175">
        <f>IF(N386="zákl. přenesená",J386,0)</f>
        <v>0</v>
      </c>
      <c r="BH386" s="175">
        <f>IF(N386="sníž. přenesená",J386,0)</f>
        <v>0</v>
      </c>
      <c r="BI386" s="175">
        <f>IF(N386="nulová",J386,0)</f>
        <v>0</v>
      </c>
      <c r="BJ386" s="17" t="s">
        <v>22</v>
      </c>
      <c r="BK386" s="175">
        <f>ROUND(I386*H386,2)</f>
        <v>0</v>
      </c>
      <c r="BL386" s="17" t="s">
        <v>176</v>
      </c>
      <c r="BM386" s="17" t="s">
        <v>617</v>
      </c>
    </row>
    <row r="387" spans="2:51" s="12" customFormat="1" ht="13.5">
      <c r="B387" s="185"/>
      <c r="D387" s="177" t="s">
        <v>139</v>
      </c>
      <c r="E387" s="186" t="s">
        <v>3</v>
      </c>
      <c r="F387" s="187" t="s">
        <v>618</v>
      </c>
      <c r="H387" s="188">
        <v>13.5</v>
      </c>
      <c r="I387" s="189"/>
      <c r="L387" s="185"/>
      <c r="M387" s="190"/>
      <c r="N387" s="191"/>
      <c r="O387" s="191"/>
      <c r="P387" s="191"/>
      <c r="Q387" s="191"/>
      <c r="R387" s="191"/>
      <c r="S387" s="191"/>
      <c r="T387" s="192"/>
      <c r="AT387" s="186" t="s">
        <v>139</v>
      </c>
      <c r="AU387" s="186" t="s">
        <v>79</v>
      </c>
      <c r="AV387" s="12" t="s">
        <v>79</v>
      </c>
      <c r="AW387" s="12" t="s">
        <v>36</v>
      </c>
      <c r="AX387" s="12" t="s">
        <v>72</v>
      </c>
      <c r="AY387" s="186" t="s">
        <v>129</v>
      </c>
    </row>
    <row r="388" spans="2:51" s="13" customFormat="1" ht="13.5">
      <c r="B388" s="193"/>
      <c r="D388" s="177" t="s">
        <v>139</v>
      </c>
      <c r="E388" s="213" t="s">
        <v>3</v>
      </c>
      <c r="F388" s="214" t="s">
        <v>142</v>
      </c>
      <c r="H388" s="215">
        <v>13.5</v>
      </c>
      <c r="I388" s="198"/>
      <c r="L388" s="193"/>
      <c r="M388" s="199"/>
      <c r="N388" s="200"/>
      <c r="O388" s="200"/>
      <c r="P388" s="200"/>
      <c r="Q388" s="200"/>
      <c r="R388" s="200"/>
      <c r="S388" s="200"/>
      <c r="T388" s="201"/>
      <c r="AT388" s="202" t="s">
        <v>139</v>
      </c>
      <c r="AU388" s="202" t="s">
        <v>79</v>
      </c>
      <c r="AV388" s="13" t="s">
        <v>135</v>
      </c>
      <c r="AW388" s="13" t="s">
        <v>36</v>
      </c>
      <c r="AX388" s="13" t="s">
        <v>22</v>
      </c>
      <c r="AY388" s="202" t="s">
        <v>129</v>
      </c>
    </row>
    <row r="389" spans="2:63" s="10" customFormat="1" ht="29.85" customHeight="1">
      <c r="B389" s="149"/>
      <c r="D389" s="160" t="s">
        <v>71</v>
      </c>
      <c r="E389" s="161" t="s">
        <v>619</v>
      </c>
      <c r="F389" s="161" t="s">
        <v>620</v>
      </c>
      <c r="I389" s="152"/>
      <c r="J389" s="162">
        <f>BK389</f>
        <v>0</v>
      </c>
      <c r="L389" s="149"/>
      <c r="M389" s="154"/>
      <c r="N389" s="155"/>
      <c r="O389" s="155"/>
      <c r="P389" s="156">
        <f>SUM(P390:P391)</f>
        <v>0</v>
      </c>
      <c r="Q389" s="155"/>
      <c r="R389" s="156">
        <f>SUM(R390:R391)</f>
        <v>0</v>
      </c>
      <c r="S389" s="155"/>
      <c r="T389" s="157">
        <f>SUM(T390:T391)</f>
        <v>0</v>
      </c>
      <c r="AR389" s="150" t="s">
        <v>79</v>
      </c>
      <c r="AT389" s="158" t="s">
        <v>71</v>
      </c>
      <c r="AU389" s="158" t="s">
        <v>22</v>
      </c>
      <c r="AY389" s="150" t="s">
        <v>129</v>
      </c>
      <c r="BK389" s="159">
        <f>SUM(BK390:BK391)</f>
        <v>0</v>
      </c>
    </row>
    <row r="390" spans="2:65" s="1" customFormat="1" ht="22.5" customHeight="1">
      <c r="B390" s="163"/>
      <c r="C390" s="164" t="s">
        <v>398</v>
      </c>
      <c r="D390" s="164" t="s">
        <v>131</v>
      </c>
      <c r="E390" s="165" t="s">
        <v>621</v>
      </c>
      <c r="F390" s="166" t="s">
        <v>622</v>
      </c>
      <c r="G390" s="167" t="s">
        <v>134</v>
      </c>
      <c r="H390" s="168">
        <v>5</v>
      </c>
      <c r="I390" s="169"/>
      <c r="J390" s="170">
        <f>ROUND(I390*H390,2)</f>
        <v>0</v>
      </c>
      <c r="K390" s="166" t="s">
        <v>3</v>
      </c>
      <c r="L390" s="34"/>
      <c r="M390" s="171" t="s">
        <v>3</v>
      </c>
      <c r="N390" s="172" t="s">
        <v>43</v>
      </c>
      <c r="O390" s="35"/>
      <c r="P390" s="173">
        <f>O390*H390</f>
        <v>0</v>
      </c>
      <c r="Q390" s="173">
        <v>0</v>
      </c>
      <c r="R390" s="173">
        <f>Q390*H390</f>
        <v>0</v>
      </c>
      <c r="S390" s="173">
        <v>0</v>
      </c>
      <c r="T390" s="174">
        <f>S390*H390</f>
        <v>0</v>
      </c>
      <c r="AR390" s="17" t="s">
        <v>176</v>
      </c>
      <c r="AT390" s="17" t="s">
        <v>131</v>
      </c>
      <c r="AU390" s="17" t="s">
        <v>79</v>
      </c>
      <c r="AY390" s="17" t="s">
        <v>129</v>
      </c>
      <c r="BE390" s="175">
        <f>IF(N390="základní",J390,0)</f>
        <v>0</v>
      </c>
      <c r="BF390" s="175">
        <f>IF(N390="snížená",J390,0)</f>
        <v>0</v>
      </c>
      <c r="BG390" s="175">
        <f>IF(N390="zákl. přenesená",J390,0)</f>
        <v>0</v>
      </c>
      <c r="BH390" s="175">
        <f>IF(N390="sníž. přenesená",J390,0)</f>
        <v>0</v>
      </c>
      <c r="BI390" s="175">
        <f>IF(N390="nulová",J390,0)</f>
        <v>0</v>
      </c>
      <c r="BJ390" s="17" t="s">
        <v>22</v>
      </c>
      <c r="BK390" s="175">
        <f>ROUND(I390*H390,2)</f>
        <v>0</v>
      </c>
      <c r="BL390" s="17" t="s">
        <v>176</v>
      </c>
      <c r="BM390" s="17" t="s">
        <v>623</v>
      </c>
    </row>
    <row r="391" spans="2:65" s="1" customFormat="1" ht="22.5" customHeight="1">
      <c r="B391" s="163"/>
      <c r="C391" s="164" t="s">
        <v>624</v>
      </c>
      <c r="D391" s="164" t="s">
        <v>131</v>
      </c>
      <c r="E391" s="165" t="s">
        <v>625</v>
      </c>
      <c r="F391" s="166" t="s">
        <v>626</v>
      </c>
      <c r="G391" s="167" t="s">
        <v>134</v>
      </c>
      <c r="H391" s="168">
        <v>9</v>
      </c>
      <c r="I391" s="169"/>
      <c r="J391" s="170">
        <f>ROUND(I391*H391,2)</f>
        <v>0</v>
      </c>
      <c r="K391" s="166" t="s">
        <v>3</v>
      </c>
      <c r="L391" s="34"/>
      <c r="M391" s="171" t="s">
        <v>3</v>
      </c>
      <c r="N391" s="172" t="s">
        <v>43</v>
      </c>
      <c r="O391" s="35"/>
      <c r="P391" s="173">
        <f>O391*H391</f>
        <v>0</v>
      </c>
      <c r="Q391" s="173">
        <v>0</v>
      </c>
      <c r="R391" s="173">
        <f>Q391*H391</f>
        <v>0</v>
      </c>
      <c r="S391" s="173">
        <v>0</v>
      </c>
      <c r="T391" s="174">
        <f>S391*H391</f>
        <v>0</v>
      </c>
      <c r="AR391" s="17" t="s">
        <v>176</v>
      </c>
      <c r="AT391" s="17" t="s">
        <v>131</v>
      </c>
      <c r="AU391" s="17" t="s">
        <v>79</v>
      </c>
      <c r="AY391" s="17" t="s">
        <v>129</v>
      </c>
      <c r="BE391" s="175">
        <f>IF(N391="základní",J391,0)</f>
        <v>0</v>
      </c>
      <c r="BF391" s="175">
        <f>IF(N391="snížená",J391,0)</f>
        <v>0</v>
      </c>
      <c r="BG391" s="175">
        <f>IF(N391="zákl. přenesená",J391,0)</f>
        <v>0</v>
      </c>
      <c r="BH391" s="175">
        <f>IF(N391="sníž. přenesená",J391,0)</f>
        <v>0</v>
      </c>
      <c r="BI391" s="175">
        <f>IF(N391="nulová",J391,0)</f>
        <v>0</v>
      </c>
      <c r="BJ391" s="17" t="s">
        <v>22</v>
      </c>
      <c r="BK391" s="175">
        <f>ROUND(I391*H391,2)</f>
        <v>0</v>
      </c>
      <c r="BL391" s="17" t="s">
        <v>176</v>
      </c>
      <c r="BM391" s="17" t="s">
        <v>627</v>
      </c>
    </row>
    <row r="392" spans="2:63" s="10" customFormat="1" ht="29.85" customHeight="1">
      <c r="B392" s="149"/>
      <c r="D392" s="160" t="s">
        <v>71</v>
      </c>
      <c r="E392" s="161" t="s">
        <v>628</v>
      </c>
      <c r="F392" s="161" t="s">
        <v>629</v>
      </c>
      <c r="I392" s="152"/>
      <c r="J392" s="162">
        <f>BK392</f>
        <v>0</v>
      </c>
      <c r="L392" s="149"/>
      <c r="M392" s="154"/>
      <c r="N392" s="155"/>
      <c r="O392" s="155"/>
      <c r="P392" s="156">
        <f>SUM(P393:P396)</f>
        <v>0</v>
      </c>
      <c r="Q392" s="155"/>
      <c r="R392" s="156">
        <f>SUM(R393:R396)</f>
        <v>0</v>
      </c>
      <c r="S392" s="155"/>
      <c r="T392" s="157">
        <f>SUM(T393:T396)</f>
        <v>0</v>
      </c>
      <c r="AR392" s="150" t="s">
        <v>79</v>
      </c>
      <c r="AT392" s="158" t="s">
        <v>71</v>
      </c>
      <c r="AU392" s="158" t="s">
        <v>22</v>
      </c>
      <c r="AY392" s="150" t="s">
        <v>129</v>
      </c>
      <c r="BK392" s="159">
        <f>SUM(BK393:BK396)</f>
        <v>0</v>
      </c>
    </row>
    <row r="393" spans="2:65" s="1" customFormat="1" ht="22.5" customHeight="1">
      <c r="B393" s="163"/>
      <c r="C393" s="164" t="s">
        <v>402</v>
      </c>
      <c r="D393" s="164" t="s">
        <v>131</v>
      </c>
      <c r="E393" s="165" t="s">
        <v>630</v>
      </c>
      <c r="F393" s="166" t="s">
        <v>631</v>
      </c>
      <c r="G393" s="167" t="s">
        <v>134</v>
      </c>
      <c r="H393" s="168">
        <v>1</v>
      </c>
      <c r="I393" s="169"/>
      <c r="J393" s="170">
        <f>ROUND(I393*H393,2)</f>
        <v>0</v>
      </c>
      <c r="K393" s="166" t="s">
        <v>3</v>
      </c>
      <c r="L393" s="34"/>
      <c r="M393" s="171" t="s">
        <v>3</v>
      </c>
      <c r="N393" s="172" t="s">
        <v>43</v>
      </c>
      <c r="O393" s="35"/>
      <c r="P393" s="173">
        <f>O393*H393</f>
        <v>0</v>
      </c>
      <c r="Q393" s="173">
        <v>0</v>
      </c>
      <c r="R393" s="173">
        <f>Q393*H393</f>
        <v>0</v>
      </c>
      <c r="S393" s="173">
        <v>0</v>
      </c>
      <c r="T393" s="174">
        <f>S393*H393</f>
        <v>0</v>
      </c>
      <c r="AR393" s="17" t="s">
        <v>176</v>
      </c>
      <c r="AT393" s="17" t="s">
        <v>131</v>
      </c>
      <c r="AU393" s="17" t="s">
        <v>79</v>
      </c>
      <c r="AY393" s="17" t="s">
        <v>129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7" t="s">
        <v>22</v>
      </c>
      <c r="BK393" s="175">
        <f>ROUND(I393*H393,2)</f>
        <v>0</v>
      </c>
      <c r="BL393" s="17" t="s">
        <v>176</v>
      </c>
      <c r="BM393" s="17" t="s">
        <v>632</v>
      </c>
    </row>
    <row r="394" spans="2:65" s="1" customFormat="1" ht="31.5" customHeight="1">
      <c r="B394" s="163"/>
      <c r="C394" s="164" t="s">
        <v>633</v>
      </c>
      <c r="D394" s="164" t="s">
        <v>131</v>
      </c>
      <c r="E394" s="165" t="s">
        <v>634</v>
      </c>
      <c r="F394" s="166" t="s">
        <v>635</v>
      </c>
      <c r="G394" s="167" t="s">
        <v>360</v>
      </c>
      <c r="H394" s="168">
        <v>78.3</v>
      </c>
      <c r="I394" s="169"/>
      <c r="J394" s="170">
        <f>ROUND(I394*H394,2)</f>
        <v>0</v>
      </c>
      <c r="K394" s="166" t="s">
        <v>3</v>
      </c>
      <c r="L394" s="34"/>
      <c r="M394" s="171" t="s">
        <v>3</v>
      </c>
      <c r="N394" s="172" t="s">
        <v>43</v>
      </c>
      <c r="O394" s="35"/>
      <c r="P394" s="173">
        <f>O394*H394</f>
        <v>0</v>
      </c>
      <c r="Q394" s="173">
        <v>0</v>
      </c>
      <c r="R394" s="173">
        <f>Q394*H394</f>
        <v>0</v>
      </c>
      <c r="S394" s="173">
        <v>0</v>
      </c>
      <c r="T394" s="174">
        <f>S394*H394</f>
        <v>0</v>
      </c>
      <c r="AR394" s="17" t="s">
        <v>176</v>
      </c>
      <c r="AT394" s="17" t="s">
        <v>131</v>
      </c>
      <c r="AU394" s="17" t="s">
        <v>79</v>
      </c>
      <c r="AY394" s="17" t="s">
        <v>129</v>
      </c>
      <c r="BE394" s="175">
        <f>IF(N394="základní",J394,0)</f>
        <v>0</v>
      </c>
      <c r="BF394" s="175">
        <f>IF(N394="snížená",J394,0)</f>
        <v>0</v>
      </c>
      <c r="BG394" s="175">
        <f>IF(N394="zákl. přenesená",J394,0)</f>
        <v>0</v>
      </c>
      <c r="BH394" s="175">
        <f>IF(N394="sníž. přenesená",J394,0)</f>
        <v>0</v>
      </c>
      <c r="BI394" s="175">
        <f>IF(N394="nulová",J394,0)</f>
        <v>0</v>
      </c>
      <c r="BJ394" s="17" t="s">
        <v>22</v>
      </c>
      <c r="BK394" s="175">
        <f>ROUND(I394*H394,2)</f>
        <v>0</v>
      </c>
      <c r="BL394" s="17" t="s">
        <v>176</v>
      </c>
      <c r="BM394" s="17" t="s">
        <v>636</v>
      </c>
    </row>
    <row r="395" spans="2:51" s="12" customFormat="1" ht="13.5">
      <c r="B395" s="185"/>
      <c r="D395" s="177" t="s">
        <v>139</v>
      </c>
      <c r="E395" s="186" t="s">
        <v>3</v>
      </c>
      <c r="F395" s="187" t="s">
        <v>637</v>
      </c>
      <c r="H395" s="188">
        <v>78.3</v>
      </c>
      <c r="I395" s="189"/>
      <c r="L395" s="185"/>
      <c r="M395" s="190"/>
      <c r="N395" s="191"/>
      <c r="O395" s="191"/>
      <c r="P395" s="191"/>
      <c r="Q395" s="191"/>
      <c r="R395" s="191"/>
      <c r="S395" s="191"/>
      <c r="T395" s="192"/>
      <c r="AT395" s="186" t="s">
        <v>139</v>
      </c>
      <c r="AU395" s="186" t="s">
        <v>79</v>
      </c>
      <c r="AV395" s="12" t="s">
        <v>79</v>
      </c>
      <c r="AW395" s="12" t="s">
        <v>36</v>
      </c>
      <c r="AX395" s="12" t="s">
        <v>72</v>
      </c>
      <c r="AY395" s="186" t="s">
        <v>129</v>
      </c>
    </row>
    <row r="396" spans="2:51" s="13" customFormat="1" ht="13.5">
      <c r="B396" s="193"/>
      <c r="D396" s="177" t="s">
        <v>139</v>
      </c>
      <c r="E396" s="213" t="s">
        <v>3</v>
      </c>
      <c r="F396" s="214" t="s">
        <v>142</v>
      </c>
      <c r="H396" s="215">
        <v>78.3</v>
      </c>
      <c r="I396" s="198"/>
      <c r="L396" s="193"/>
      <c r="M396" s="199"/>
      <c r="N396" s="200"/>
      <c r="O396" s="200"/>
      <c r="P396" s="200"/>
      <c r="Q396" s="200"/>
      <c r="R396" s="200"/>
      <c r="S396" s="200"/>
      <c r="T396" s="201"/>
      <c r="AT396" s="202" t="s">
        <v>139</v>
      </c>
      <c r="AU396" s="202" t="s">
        <v>79</v>
      </c>
      <c r="AV396" s="13" t="s">
        <v>135</v>
      </c>
      <c r="AW396" s="13" t="s">
        <v>36</v>
      </c>
      <c r="AX396" s="13" t="s">
        <v>22</v>
      </c>
      <c r="AY396" s="202" t="s">
        <v>129</v>
      </c>
    </row>
    <row r="397" spans="2:63" s="10" customFormat="1" ht="37.35" customHeight="1">
      <c r="B397" s="149"/>
      <c r="D397" s="150" t="s">
        <v>71</v>
      </c>
      <c r="E397" s="151" t="s">
        <v>224</v>
      </c>
      <c r="F397" s="151" t="s">
        <v>638</v>
      </c>
      <c r="I397" s="152"/>
      <c r="J397" s="153">
        <f>BK397</f>
        <v>0</v>
      </c>
      <c r="L397" s="149"/>
      <c r="M397" s="154"/>
      <c r="N397" s="155"/>
      <c r="O397" s="155"/>
      <c r="P397" s="156">
        <f>P398+P407</f>
        <v>0</v>
      </c>
      <c r="Q397" s="155"/>
      <c r="R397" s="156">
        <f>R398+R407</f>
        <v>0</v>
      </c>
      <c r="S397" s="155"/>
      <c r="T397" s="157">
        <f>T398+T407</f>
        <v>0</v>
      </c>
      <c r="AR397" s="150" t="s">
        <v>143</v>
      </c>
      <c r="AT397" s="158" t="s">
        <v>71</v>
      </c>
      <c r="AU397" s="158" t="s">
        <v>72</v>
      </c>
      <c r="AY397" s="150" t="s">
        <v>129</v>
      </c>
      <c r="BK397" s="159">
        <f>BK398+BK407</f>
        <v>0</v>
      </c>
    </row>
    <row r="398" spans="2:63" s="10" customFormat="1" ht="19.9" customHeight="1">
      <c r="B398" s="149"/>
      <c r="D398" s="160" t="s">
        <v>71</v>
      </c>
      <c r="E398" s="161" t="s">
        <v>639</v>
      </c>
      <c r="F398" s="161" t="s">
        <v>640</v>
      </c>
      <c r="I398" s="152"/>
      <c r="J398" s="162">
        <f>BK398</f>
        <v>0</v>
      </c>
      <c r="L398" s="149"/>
      <c r="M398" s="154"/>
      <c r="N398" s="155"/>
      <c r="O398" s="155"/>
      <c r="P398" s="156">
        <f>SUM(P399:P406)</f>
        <v>0</v>
      </c>
      <c r="Q398" s="155"/>
      <c r="R398" s="156">
        <f>SUM(R399:R406)</f>
        <v>0</v>
      </c>
      <c r="S398" s="155"/>
      <c r="T398" s="157">
        <f>SUM(T399:T406)</f>
        <v>0</v>
      </c>
      <c r="AR398" s="150" t="s">
        <v>143</v>
      </c>
      <c r="AT398" s="158" t="s">
        <v>71</v>
      </c>
      <c r="AU398" s="158" t="s">
        <v>22</v>
      </c>
      <c r="AY398" s="150" t="s">
        <v>129</v>
      </c>
      <c r="BK398" s="159">
        <f>SUM(BK399:BK406)</f>
        <v>0</v>
      </c>
    </row>
    <row r="399" spans="2:65" s="1" customFormat="1" ht="22.5" customHeight="1">
      <c r="B399" s="163"/>
      <c r="C399" s="164" t="s">
        <v>407</v>
      </c>
      <c r="D399" s="164" t="s">
        <v>131</v>
      </c>
      <c r="E399" s="165" t="s">
        <v>641</v>
      </c>
      <c r="F399" s="166" t="s">
        <v>642</v>
      </c>
      <c r="G399" s="167" t="s">
        <v>360</v>
      </c>
      <c r="H399" s="168">
        <v>84</v>
      </c>
      <c r="I399" s="169"/>
      <c r="J399" s="170">
        <f>ROUND(I399*H399,2)</f>
        <v>0</v>
      </c>
      <c r="K399" s="166" t="s">
        <v>3</v>
      </c>
      <c r="L399" s="34"/>
      <c r="M399" s="171" t="s">
        <v>3</v>
      </c>
      <c r="N399" s="172" t="s">
        <v>43</v>
      </c>
      <c r="O399" s="35"/>
      <c r="P399" s="173">
        <f>O399*H399</f>
        <v>0</v>
      </c>
      <c r="Q399" s="173">
        <v>0</v>
      </c>
      <c r="R399" s="173">
        <f>Q399*H399</f>
        <v>0</v>
      </c>
      <c r="S399" s="173">
        <v>0</v>
      </c>
      <c r="T399" s="174">
        <f>S399*H399</f>
        <v>0</v>
      </c>
      <c r="AR399" s="17" t="s">
        <v>281</v>
      </c>
      <c r="AT399" s="17" t="s">
        <v>131</v>
      </c>
      <c r="AU399" s="17" t="s">
        <v>79</v>
      </c>
      <c r="AY399" s="17" t="s">
        <v>129</v>
      </c>
      <c r="BE399" s="175">
        <f>IF(N399="základní",J399,0)</f>
        <v>0</v>
      </c>
      <c r="BF399" s="175">
        <f>IF(N399="snížená",J399,0)</f>
        <v>0</v>
      </c>
      <c r="BG399" s="175">
        <f>IF(N399="zákl. přenesená",J399,0)</f>
        <v>0</v>
      </c>
      <c r="BH399" s="175">
        <f>IF(N399="sníž. přenesená",J399,0)</f>
        <v>0</v>
      </c>
      <c r="BI399" s="175">
        <f>IF(N399="nulová",J399,0)</f>
        <v>0</v>
      </c>
      <c r="BJ399" s="17" t="s">
        <v>22</v>
      </c>
      <c r="BK399" s="175">
        <f>ROUND(I399*H399,2)</f>
        <v>0</v>
      </c>
      <c r="BL399" s="17" t="s">
        <v>281</v>
      </c>
      <c r="BM399" s="17" t="s">
        <v>643</v>
      </c>
    </row>
    <row r="400" spans="2:51" s="12" customFormat="1" ht="13.5">
      <c r="B400" s="185"/>
      <c r="D400" s="177" t="s">
        <v>139</v>
      </c>
      <c r="E400" s="186" t="s">
        <v>3</v>
      </c>
      <c r="F400" s="187" t="s">
        <v>644</v>
      </c>
      <c r="H400" s="188">
        <v>84</v>
      </c>
      <c r="I400" s="189"/>
      <c r="L400" s="185"/>
      <c r="M400" s="190"/>
      <c r="N400" s="191"/>
      <c r="O400" s="191"/>
      <c r="P400" s="191"/>
      <c r="Q400" s="191"/>
      <c r="R400" s="191"/>
      <c r="S400" s="191"/>
      <c r="T400" s="192"/>
      <c r="AT400" s="186" t="s">
        <v>139</v>
      </c>
      <c r="AU400" s="186" t="s">
        <v>79</v>
      </c>
      <c r="AV400" s="12" t="s">
        <v>79</v>
      </c>
      <c r="AW400" s="12" t="s">
        <v>36</v>
      </c>
      <c r="AX400" s="12" t="s">
        <v>72</v>
      </c>
      <c r="AY400" s="186" t="s">
        <v>129</v>
      </c>
    </row>
    <row r="401" spans="2:51" s="13" customFormat="1" ht="13.5">
      <c r="B401" s="193"/>
      <c r="D401" s="194" t="s">
        <v>139</v>
      </c>
      <c r="E401" s="195" t="s">
        <v>3</v>
      </c>
      <c r="F401" s="196" t="s">
        <v>142</v>
      </c>
      <c r="H401" s="197">
        <v>84</v>
      </c>
      <c r="I401" s="198"/>
      <c r="L401" s="193"/>
      <c r="M401" s="199"/>
      <c r="N401" s="200"/>
      <c r="O401" s="200"/>
      <c r="P401" s="200"/>
      <c r="Q401" s="200"/>
      <c r="R401" s="200"/>
      <c r="S401" s="200"/>
      <c r="T401" s="201"/>
      <c r="AT401" s="202" t="s">
        <v>139</v>
      </c>
      <c r="AU401" s="202" t="s">
        <v>79</v>
      </c>
      <c r="AV401" s="13" t="s">
        <v>135</v>
      </c>
      <c r="AW401" s="13" t="s">
        <v>36</v>
      </c>
      <c r="AX401" s="13" t="s">
        <v>22</v>
      </c>
      <c r="AY401" s="202" t="s">
        <v>129</v>
      </c>
    </row>
    <row r="402" spans="2:65" s="1" customFormat="1" ht="22.5" customHeight="1">
      <c r="B402" s="163"/>
      <c r="C402" s="164" t="s">
        <v>645</v>
      </c>
      <c r="D402" s="164" t="s">
        <v>131</v>
      </c>
      <c r="E402" s="165" t="s">
        <v>646</v>
      </c>
      <c r="F402" s="166" t="s">
        <v>647</v>
      </c>
      <c r="G402" s="167" t="s">
        <v>360</v>
      </c>
      <c r="H402" s="168">
        <v>84</v>
      </c>
      <c r="I402" s="169"/>
      <c r="J402" s="170">
        <f>ROUND(I402*H402,2)</f>
        <v>0</v>
      </c>
      <c r="K402" s="166" t="s">
        <v>3</v>
      </c>
      <c r="L402" s="34"/>
      <c r="M402" s="171" t="s">
        <v>3</v>
      </c>
      <c r="N402" s="172" t="s">
        <v>43</v>
      </c>
      <c r="O402" s="35"/>
      <c r="P402" s="173">
        <f>O402*H402</f>
        <v>0</v>
      </c>
      <c r="Q402" s="173">
        <v>0</v>
      </c>
      <c r="R402" s="173">
        <f>Q402*H402</f>
        <v>0</v>
      </c>
      <c r="S402" s="173">
        <v>0</v>
      </c>
      <c r="T402" s="174">
        <f>S402*H402</f>
        <v>0</v>
      </c>
      <c r="AR402" s="17" t="s">
        <v>281</v>
      </c>
      <c r="AT402" s="17" t="s">
        <v>131</v>
      </c>
      <c r="AU402" s="17" t="s">
        <v>79</v>
      </c>
      <c r="AY402" s="17" t="s">
        <v>129</v>
      </c>
      <c r="BE402" s="175">
        <f>IF(N402="základní",J402,0)</f>
        <v>0</v>
      </c>
      <c r="BF402" s="175">
        <f>IF(N402="snížená",J402,0)</f>
        <v>0</v>
      </c>
      <c r="BG402" s="175">
        <f>IF(N402="zákl. přenesená",J402,0)</f>
        <v>0</v>
      </c>
      <c r="BH402" s="175">
        <f>IF(N402="sníž. přenesená",J402,0)</f>
        <v>0</v>
      </c>
      <c r="BI402" s="175">
        <f>IF(N402="nulová",J402,0)</f>
        <v>0</v>
      </c>
      <c r="BJ402" s="17" t="s">
        <v>22</v>
      </c>
      <c r="BK402" s="175">
        <f>ROUND(I402*H402,2)</f>
        <v>0</v>
      </c>
      <c r="BL402" s="17" t="s">
        <v>281</v>
      </c>
      <c r="BM402" s="17" t="s">
        <v>648</v>
      </c>
    </row>
    <row r="403" spans="2:51" s="12" customFormat="1" ht="13.5">
      <c r="B403" s="185"/>
      <c r="D403" s="177" t="s">
        <v>139</v>
      </c>
      <c r="E403" s="186" t="s">
        <v>3</v>
      </c>
      <c r="F403" s="187" t="s">
        <v>644</v>
      </c>
      <c r="H403" s="188">
        <v>84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6" t="s">
        <v>139</v>
      </c>
      <c r="AU403" s="186" t="s">
        <v>79</v>
      </c>
      <c r="AV403" s="12" t="s">
        <v>79</v>
      </c>
      <c r="AW403" s="12" t="s">
        <v>36</v>
      </c>
      <c r="AX403" s="12" t="s">
        <v>72</v>
      </c>
      <c r="AY403" s="186" t="s">
        <v>129</v>
      </c>
    </row>
    <row r="404" spans="2:51" s="13" customFormat="1" ht="13.5">
      <c r="B404" s="193"/>
      <c r="D404" s="194" t="s">
        <v>139</v>
      </c>
      <c r="E404" s="195" t="s">
        <v>3</v>
      </c>
      <c r="F404" s="196" t="s">
        <v>142</v>
      </c>
      <c r="H404" s="197">
        <v>84</v>
      </c>
      <c r="I404" s="198"/>
      <c r="L404" s="193"/>
      <c r="M404" s="199"/>
      <c r="N404" s="200"/>
      <c r="O404" s="200"/>
      <c r="P404" s="200"/>
      <c r="Q404" s="200"/>
      <c r="R404" s="200"/>
      <c r="S404" s="200"/>
      <c r="T404" s="201"/>
      <c r="AT404" s="202" t="s">
        <v>139</v>
      </c>
      <c r="AU404" s="202" t="s">
        <v>79</v>
      </c>
      <c r="AV404" s="13" t="s">
        <v>135</v>
      </c>
      <c r="AW404" s="13" t="s">
        <v>36</v>
      </c>
      <c r="AX404" s="13" t="s">
        <v>22</v>
      </c>
      <c r="AY404" s="202" t="s">
        <v>129</v>
      </c>
    </row>
    <row r="405" spans="2:65" s="1" customFormat="1" ht="22.5" customHeight="1">
      <c r="B405" s="163"/>
      <c r="C405" s="164" t="s">
        <v>410</v>
      </c>
      <c r="D405" s="164" t="s">
        <v>131</v>
      </c>
      <c r="E405" s="165" t="s">
        <v>649</v>
      </c>
      <c r="F405" s="166" t="s">
        <v>650</v>
      </c>
      <c r="G405" s="167" t="s">
        <v>360</v>
      </c>
      <c r="H405" s="168">
        <v>84</v>
      </c>
      <c r="I405" s="169"/>
      <c r="J405" s="170">
        <f>ROUND(I405*H405,2)</f>
        <v>0</v>
      </c>
      <c r="K405" s="166" t="s">
        <v>3</v>
      </c>
      <c r="L405" s="34"/>
      <c r="M405" s="171" t="s">
        <v>3</v>
      </c>
      <c r="N405" s="172" t="s">
        <v>43</v>
      </c>
      <c r="O405" s="35"/>
      <c r="P405" s="173">
        <f>O405*H405</f>
        <v>0</v>
      </c>
      <c r="Q405" s="173">
        <v>0</v>
      </c>
      <c r="R405" s="173">
        <f>Q405*H405</f>
        <v>0</v>
      </c>
      <c r="S405" s="173">
        <v>0</v>
      </c>
      <c r="T405" s="174">
        <f>S405*H405</f>
        <v>0</v>
      </c>
      <c r="AR405" s="17" t="s">
        <v>281</v>
      </c>
      <c r="AT405" s="17" t="s">
        <v>131</v>
      </c>
      <c r="AU405" s="17" t="s">
        <v>79</v>
      </c>
      <c r="AY405" s="17" t="s">
        <v>129</v>
      </c>
      <c r="BE405" s="175">
        <f>IF(N405="základní",J405,0)</f>
        <v>0</v>
      </c>
      <c r="BF405" s="175">
        <f>IF(N405="snížená",J405,0)</f>
        <v>0</v>
      </c>
      <c r="BG405" s="175">
        <f>IF(N405="zákl. přenesená",J405,0)</f>
        <v>0</v>
      </c>
      <c r="BH405" s="175">
        <f>IF(N405="sníž. přenesená",J405,0)</f>
        <v>0</v>
      </c>
      <c r="BI405" s="175">
        <f>IF(N405="nulová",J405,0)</f>
        <v>0</v>
      </c>
      <c r="BJ405" s="17" t="s">
        <v>22</v>
      </c>
      <c r="BK405" s="175">
        <f>ROUND(I405*H405,2)</f>
        <v>0</v>
      </c>
      <c r="BL405" s="17" t="s">
        <v>281</v>
      </c>
      <c r="BM405" s="17" t="s">
        <v>651</v>
      </c>
    </row>
    <row r="406" spans="2:65" s="1" customFormat="1" ht="22.5" customHeight="1">
      <c r="B406" s="163"/>
      <c r="C406" s="203" t="s">
        <v>652</v>
      </c>
      <c r="D406" s="203" t="s">
        <v>224</v>
      </c>
      <c r="E406" s="204" t="s">
        <v>653</v>
      </c>
      <c r="F406" s="205" t="s">
        <v>654</v>
      </c>
      <c r="G406" s="206" t="s">
        <v>360</v>
      </c>
      <c r="H406" s="207">
        <v>84</v>
      </c>
      <c r="I406" s="208"/>
      <c r="J406" s="209">
        <f>ROUND(I406*H406,2)</f>
        <v>0</v>
      </c>
      <c r="K406" s="205" t="s">
        <v>3</v>
      </c>
      <c r="L406" s="210"/>
      <c r="M406" s="211" t="s">
        <v>3</v>
      </c>
      <c r="N406" s="212" t="s">
        <v>43</v>
      </c>
      <c r="O406" s="35"/>
      <c r="P406" s="173">
        <f>O406*H406</f>
        <v>0</v>
      </c>
      <c r="Q406" s="173">
        <v>0</v>
      </c>
      <c r="R406" s="173">
        <f>Q406*H406</f>
        <v>0</v>
      </c>
      <c r="S406" s="173">
        <v>0</v>
      </c>
      <c r="T406" s="174">
        <f>S406*H406</f>
        <v>0</v>
      </c>
      <c r="AR406" s="17" t="s">
        <v>655</v>
      </c>
      <c r="AT406" s="17" t="s">
        <v>224</v>
      </c>
      <c r="AU406" s="17" t="s">
        <v>79</v>
      </c>
      <c r="AY406" s="17" t="s">
        <v>129</v>
      </c>
      <c r="BE406" s="175">
        <f>IF(N406="základní",J406,0)</f>
        <v>0</v>
      </c>
      <c r="BF406" s="175">
        <f>IF(N406="snížená",J406,0)</f>
        <v>0</v>
      </c>
      <c r="BG406" s="175">
        <f>IF(N406="zákl. přenesená",J406,0)</f>
        <v>0</v>
      </c>
      <c r="BH406" s="175">
        <f>IF(N406="sníž. přenesená",J406,0)</f>
        <v>0</v>
      </c>
      <c r="BI406" s="175">
        <f>IF(N406="nulová",J406,0)</f>
        <v>0</v>
      </c>
      <c r="BJ406" s="17" t="s">
        <v>22</v>
      </c>
      <c r="BK406" s="175">
        <f>ROUND(I406*H406,2)</f>
        <v>0</v>
      </c>
      <c r="BL406" s="17" t="s">
        <v>281</v>
      </c>
      <c r="BM406" s="17" t="s">
        <v>656</v>
      </c>
    </row>
    <row r="407" spans="2:63" s="10" customFormat="1" ht="29.85" customHeight="1">
      <c r="B407" s="149"/>
      <c r="D407" s="160" t="s">
        <v>71</v>
      </c>
      <c r="E407" s="161" t="s">
        <v>657</v>
      </c>
      <c r="F407" s="161" t="s">
        <v>658</v>
      </c>
      <c r="I407" s="152"/>
      <c r="J407" s="162">
        <f>BK407</f>
        <v>0</v>
      </c>
      <c r="L407" s="149"/>
      <c r="M407" s="154"/>
      <c r="N407" s="155"/>
      <c r="O407" s="155"/>
      <c r="P407" s="156">
        <f>P408</f>
        <v>0</v>
      </c>
      <c r="Q407" s="155"/>
      <c r="R407" s="156">
        <f>R408</f>
        <v>0</v>
      </c>
      <c r="S407" s="155"/>
      <c r="T407" s="157">
        <f>T408</f>
        <v>0</v>
      </c>
      <c r="AR407" s="150" t="s">
        <v>143</v>
      </c>
      <c r="AT407" s="158" t="s">
        <v>71</v>
      </c>
      <c r="AU407" s="158" t="s">
        <v>22</v>
      </c>
      <c r="AY407" s="150" t="s">
        <v>129</v>
      </c>
      <c r="BK407" s="159">
        <f>BK408</f>
        <v>0</v>
      </c>
    </row>
    <row r="408" spans="2:65" s="1" customFormat="1" ht="22.5" customHeight="1">
      <c r="B408" s="163"/>
      <c r="C408" s="164" t="s">
        <v>414</v>
      </c>
      <c r="D408" s="164" t="s">
        <v>131</v>
      </c>
      <c r="E408" s="165" t="s">
        <v>659</v>
      </c>
      <c r="F408" s="166" t="s">
        <v>660</v>
      </c>
      <c r="G408" s="167" t="s">
        <v>483</v>
      </c>
      <c r="H408" s="168">
        <v>1</v>
      </c>
      <c r="I408" s="169"/>
      <c r="J408" s="170">
        <f>ROUND(I408*H408,2)</f>
        <v>0</v>
      </c>
      <c r="K408" s="166" t="s">
        <v>3</v>
      </c>
      <c r="L408" s="34"/>
      <c r="M408" s="171" t="s">
        <v>3</v>
      </c>
      <c r="N408" s="172" t="s">
        <v>43</v>
      </c>
      <c r="O408" s="35"/>
      <c r="P408" s="173">
        <f>O408*H408</f>
        <v>0</v>
      </c>
      <c r="Q408" s="173">
        <v>0</v>
      </c>
      <c r="R408" s="173">
        <f>Q408*H408</f>
        <v>0</v>
      </c>
      <c r="S408" s="173">
        <v>0</v>
      </c>
      <c r="T408" s="174">
        <f>S408*H408</f>
        <v>0</v>
      </c>
      <c r="AR408" s="17" t="s">
        <v>281</v>
      </c>
      <c r="AT408" s="17" t="s">
        <v>131</v>
      </c>
      <c r="AU408" s="17" t="s">
        <v>79</v>
      </c>
      <c r="AY408" s="17" t="s">
        <v>129</v>
      </c>
      <c r="BE408" s="175">
        <f>IF(N408="základní",J408,0)</f>
        <v>0</v>
      </c>
      <c r="BF408" s="175">
        <f>IF(N408="snížená",J408,0)</f>
        <v>0</v>
      </c>
      <c r="BG408" s="175">
        <f>IF(N408="zákl. přenesená",J408,0)</f>
        <v>0</v>
      </c>
      <c r="BH408" s="175">
        <f>IF(N408="sníž. přenesená",J408,0)</f>
        <v>0</v>
      </c>
      <c r="BI408" s="175">
        <f>IF(N408="nulová",J408,0)</f>
        <v>0</v>
      </c>
      <c r="BJ408" s="17" t="s">
        <v>22</v>
      </c>
      <c r="BK408" s="175">
        <f>ROUND(I408*H408,2)</f>
        <v>0</v>
      </c>
      <c r="BL408" s="17" t="s">
        <v>281</v>
      </c>
      <c r="BM408" s="17" t="s">
        <v>661</v>
      </c>
    </row>
    <row r="409" spans="2:63" s="10" customFormat="1" ht="37.35" customHeight="1">
      <c r="B409" s="149"/>
      <c r="D409" s="150" t="s">
        <v>71</v>
      </c>
      <c r="E409" s="151" t="s">
        <v>662</v>
      </c>
      <c r="F409" s="151" t="s">
        <v>663</v>
      </c>
      <c r="I409" s="152"/>
      <c r="J409" s="153">
        <f>BK409</f>
        <v>0</v>
      </c>
      <c r="L409" s="149"/>
      <c r="M409" s="154"/>
      <c r="N409" s="155"/>
      <c r="O409" s="155"/>
      <c r="P409" s="156">
        <f>P410+P412+P414</f>
        <v>0</v>
      </c>
      <c r="Q409" s="155"/>
      <c r="R409" s="156">
        <f>R410+R412+R414</f>
        <v>0</v>
      </c>
      <c r="S409" s="155"/>
      <c r="T409" s="157">
        <f>T410+T412+T414</f>
        <v>0</v>
      </c>
      <c r="AR409" s="150" t="s">
        <v>157</v>
      </c>
      <c r="AT409" s="158" t="s">
        <v>71</v>
      </c>
      <c r="AU409" s="158" t="s">
        <v>72</v>
      </c>
      <c r="AY409" s="150" t="s">
        <v>129</v>
      </c>
      <c r="BK409" s="159">
        <f>BK410+BK412+BK414</f>
        <v>0</v>
      </c>
    </row>
    <row r="410" spans="2:63" s="10" customFormat="1" ht="19.9" customHeight="1">
      <c r="B410" s="149"/>
      <c r="D410" s="160" t="s">
        <v>71</v>
      </c>
      <c r="E410" s="161" t="s">
        <v>664</v>
      </c>
      <c r="F410" s="161" t="s">
        <v>665</v>
      </c>
      <c r="I410" s="152"/>
      <c r="J410" s="162">
        <f>BK410</f>
        <v>0</v>
      </c>
      <c r="L410" s="149"/>
      <c r="M410" s="154"/>
      <c r="N410" s="155"/>
      <c r="O410" s="155"/>
      <c r="P410" s="156">
        <f>P411</f>
        <v>0</v>
      </c>
      <c r="Q410" s="155"/>
      <c r="R410" s="156">
        <f>R411</f>
        <v>0</v>
      </c>
      <c r="S410" s="155"/>
      <c r="T410" s="157">
        <f>T411</f>
        <v>0</v>
      </c>
      <c r="AR410" s="150" t="s">
        <v>157</v>
      </c>
      <c r="AT410" s="158" t="s">
        <v>71</v>
      </c>
      <c r="AU410" s="158" t="s">
        <v>22</v>
      </c>
      <c r="AY410" s="150" t="s">
        <v>129</v>
      </c>
      <c r="BK410" s="159">
        <f>BK411</f>
        <v>0</v>
      </c>
    </row>
    <row r="411" spans="2:65" s="1" customFormat="1" ht="22.5" customHeight="1">
      <c r="B411" s="163"/>
      <c r="C411" s="164" t="s">
        <v>666</v>
      </c>
      <c r="D411" s="164" t="s">
        <v>131</v>
      </c>
      <c r="E411" s="165" t="s">
        <v>667</v>
      </c>
      <c r="F411" s="166" t="s">
        <v>668</v>
      </c>
      <c r="G411" s="167" t="s">
        <v>669</v>
      </c>
      <c r="H411" s="168">
        <v>1</v>
      </c>
      <c r="I411" s="169"/>
      <c r="J411" s="170">
        <f>ROUND(I411*H411,2)</f>
        <v>0</v>
      </c>
      <c r="K411" s="166" t="s">
        <v>425</v>
      </c>
      <c r="L411" s="34"/>
      <c r="M411" s="171" t="s">
        <v>3</v>
      </c>
      <c r="N411" s="172" t="s">
        <v>43</v>
      </c>
      <c r="O411" s="35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7" t="s">
        <v>670</v>
      </c>
      <c r="AT411" s="17" t="s">
        <v>131</v>
      </c>
      <c r="AU411" s="17" t="s">
        <v>79</v>
      </c>
      <c r="AY411" s="17" t="s">
        <v>129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7" t="s">
        <v>22</v>
      </c>
      <c r="BK411" s="175">
        <f>ROUND(I411*H411,2)</f>
        <v>0</v>
      </c>
      <c r="BL411" s="17" t="s">
        <v>670</v>
      </c>
      <c r="BM411" s="17" t="s">
        <v>671</v>
      </c>
    </row>
    <row r="412" spans="2:63" s="10" customFormat="1" ht="29.85" customHeight="1">
      <c r="B412" s="149"/>
      <c r="D412" s="160" t="s">
        <v>71</v>
      </c>
      <c r="E412" s="161" t="s">
        <v>672</v>
      </c>
      <c r="F412" s="161" t="s">
        <v>673</v>
      </c>
      <c r="I412" s="152"/>
      <c r="J412" s="162">
        <f>BK412</f>
        <v>0</v>
      </c>
      <c r="L412" s="149"/>
      <c r="M412" s="154"/>
      <c r="N412" s="155"/>
      <c r="O412" s="155"/>
      <c r="P412" s="156">
        <f>P413</f>
        <v>0</v>
      </c>
      <c r="Q412" s="155"/>
      <c r="R412" s="156">
        <f>R413</f>
        <v>0</v>
      </c>
      <c r="S412" s="155"/>
      <c r="T412" s="157">
        <f>T413</f>
        <v>0</v>
      </c>
      <c r="AR412" s="150" t="s">
        <v>157</v>
      </c>
      <c r="AT412" s="158" t="s">
        <v>71</v>
      </c>
      <c r="AU412" s="158" t="s">
        <v>22</v>
      </c>
      <c r="AY412" s="150" t="s">
        <v>129</v>
      </c>
      <c r="BK412" s="159">
        <f>BK413</f>
        <v>0</v>
      </c>
    </row>
    <row r="413" spans="2:65" s="1" customFormat="1" ht="22.5" customHeight="1">
      <c r="B413" s="163"/>
      <c r="C413" s="164" t="s">
        <v>418</v>
      </c>
      <c r="D413" s="164" t="s">
        <v>131</v>
      </c>
      <c r="E413" s="165" t="s">
        <v>674</v>
      </c>
      <c r="F413" s="166" t="s">
        <v>673</v>
      </c>
      <c r="G413" s="167" t="s">
        <v>669</v>
      </c>
      <c r="H413" s="168">
        <v>1</v>
      </c>
      <c r="I413" s="169"/>
      <c r="J413" s="170">
        <f>ROUND(I413*H413,2)</f>
        <v>0</v>
      </c>
      <c r="K413" s="166" t="s">
        <v>425</v>
      </c>
      <c r="L413" s="34"/>
      <c r="M413" s="171" t="s">
        <v>3</v>
      </c>
      <c r="N413" s="172" t="s">
        <v>43</v>
      </c>
      <c r="O413" s="35"/>
      <c r="P413" s="173">
        <f>O413*H413</f>
        <v>0</v>
      </c>
      <c r="Q413" s="173">
        <v>0</v>
      </c>
      <c r="R413" s="173">
        <f>Q413*H413</f>
        <v>0</v>
      </c>
      <c r="S413" s="173">
        <v>0</v>
      </c>
      <c r="T413" s="174">
        <f>S413*H413</f>
        <v>0</v>
      </c>
      <c r="AR413" s="17" t="s">
        <v>670</v>
      </c>
      <c r="AT413" s="17" t="s">
        <v>131</v>
      </c>
      <c r="AU413" s="17" t="s">
        <v>79</v>
      </c>
      <c r="AY413" s="17" t="s">
        <v>129</v>
      </c>
      <c r="BE413" s="175">
        <f>IF(N413="základní",J413,0)</f>
        <v>0</v>
      </c>
      <c r="BF413" s="175">
        <f>IF(N413="snížená",J413,0)</f>
        <v>0</v>
      </c>
      <c r="BG413" s="175">
        <f>IF(N413="zákl. přenesená",J413,0)</f>
        <v>0</v>
      </c>
      <c r="BH413" s="175">
        <f>IF(N413="sníž. přenesená",J413,0)</f>
        <v>0</v>
      </c>
      <c r="BI413" s="175">
        <f>IF(N413="nulová",J413,0)</f>
        <v>0</v>
      </c>
      <c r="BJ413" s="17" t="s">
        <v>22</v>
      </c>
      <c r="BK413" s="175">
        <f>ROUND(I413*H413,2)</f>
        <v>0</v>
      </c>
      <c r="BL413" s="17" t="s">
        <v>670</v>
      </c>
      <c r="BM413" s="17" t="s">
        <v>675</v>
      </c>
    </row>
    <row r="414" spans="2:63" s="10" customFormat="1" ht="29.85" customHeight="1">
      <c r="B414" s="149"/>
      <c r="D414" s="160" t="s">
        <v>71</v>
      </c>
      <c r="E414" s="161" t="s">
        <v>676</v>
      </c>
      <c r="F414" s="161" t="s">
        <v>677</v>
      </c>
      <c r="I414" s="152"/>
      <c r="J414" s="162">
        <f>BK414</f>
        <v>0</v>
      </c>
      <c r="L414" s="149"/>
      <c r="M414" s="154"/>
      <c r="N414" s="155"/>
      <c r="O414" s="155"/>
      <c r="P414" s="156">
        <f>P415</f>
        <v>0</v>
      </c>
      <c r="Q414" s="155"/>
      <c r="R414" s="156">
        <f>R415</f>
        <v>0</v>
      </c>
      <c r="S414" s="155"/>
      <c r="T414" s="157">
        <f>T415</f>
        <v>0</v>
      </c>
      <c r="AR414" s="150" t="s">
        <v>157</v>
      </c>
      <c r="AT414" s="158" t="s">
        <v>71</v>
      </c>
      <c r="AU414" s="158" t="s">
        <v>22</v>
      </c>
      <c r="AY414" s="150" t="s">
        <v>129</v>
      </c>
      <c r="BK414" s="159">
        <f>BK415</f>
        <v>0</v>
      </c>
    </row>
    <row r="415" spans="2:65" s="1" customFormat="1" ht="22.5" customHeight="1">
      <c r="B415" s="163"/>
      <c r="C415" s="164" t="s">
        <v>678</v>
      </c>
      <c r="D415" s="164" t="s">
        <v>131</v>
      </c>
      <c r="E415" s="165" t="s">
        <v>679</v>
      </c>
      <c r="F415" s="166" t="s">
        <v>680</v>
      </c>
      <c r="G415" s="167" t="s">
        <v>681</v>
      </c>
      <c r="H415" s="168">
        <v>1</v>
      </c>
      <c r="I415" s="169"/>
      <c r="J415" s="170">
        <f>ROUND(I415*H415,2)</f>
        <v>0</v>
      </c>
      <c r="K415" s="166" t="s">
        <v>3</v>
      </c>
      <c r="L415" s="34"/>
      <c r="M415" s="171" t="s">
        <v>3</v>
      </c>
      <c r="N415" s="216" t="s">
        <v>43</v>
      </c>
      <c r="O415" s="21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17" t="s">
        <v>135</v>
      </c>
      <c r="AT415" s="17" t="s">
        <v>131</v>
      </c>
      <c r="AU415" s="17" t="s">
        <v>79</v>
      </c>
      <c r="AY415" s="17" t="s">
        <v>129</v>
      </c>
      <c r="BE415" s="175">
        <f>IF(N415="základní",J415,0)</f>
        <v>0</v>
      </c>
      <c r="BF415" s="175">
        <f>IF(N415="snížená",J415,0)</f>
        <v>0</v>
      </c>
      <c r="BG415" s="175">
        <f>IF(N415="zákl. přenesená",J415,0)</f>
        <v>0</v>
      </c>
      <c r="BH415" s="175">
        <f>IF(N415="sníž. přenesená",J415,0)</f>
        <v>0</v>
      </c>
      <c r="BI415" s="175">
        <f>IF(N415="nulová",J415,0)</f>
        <v>0</v>
      </c>
      <c r="BJ415" s="17" t="s">
        <v>22</v>
      </c>
      <c r="BK415" s="175">
        <f>ROUND(I415*H415,2)</f>
        <v>0</v>
      </c>
      <c r="BL415" s="17" t="s">
        <v>135</v>
      </c>
      <c r="BM415" s="17" t="s">
        <v>682</v>
      </c>
    </row>
    <row r="416" spans="2:12" s="1" customFormat="1" ht="6.95" customHeight="1">
      <c r="B416" s="49"/>
      <c r="C416" s="50"/>
      <c r="D416" s="50"/>
      <c r="E416" s="50"/>
      <c r="F416" s="50"/>
      <c r="G416" s="50"/>
      <c r="H416" s="50"/>
      <c r="I416" s="116"/>
      <c r="J416" s="50"/>
      <c r="K416" s="50"/>
      <c r="L416" s="34"/>
    </row>
  </sheetData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858</v>
      </c>
      <c r="G1" s="352" t="s">
        <v>859</v>
      </c>
      <c r="H1" s="352"/>
      <c r="I1" s="234"/>
      <c r="J1" s="230" t="s">
        <v>860</v>
      </c>
      <c r="K1" s="228" t="s">
        <v>82</v>
      </c>
      <c r="L1" s="230" t="s">
        <v>861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16" t="s">
        <v>6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95" customHeight="1">
      <c r="B4" s="21"/>
      <c r="C4" s="22"/>
      <c r="D4" s="23" t="s">
        <v>83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53" t="str">
        <f>'Rekapitulace stavby'!K6</f>
        <v>Projekt dětského hřiště ulice J. Gagarina Nymburk</v>
      </c>
      <c r="F7" s="344"/>
      <c r="G7" s="344"/>
      <c r="H7" s="344"/>
      <c r="I7" s="94"/>
      <c r="J7" s="22"/>
      <c r="K7" s="24"/>
    </row>
    <row r="8" spans="2:11" s="1" customFormat="1" ht="15">
      <c r="B8" s="34"/>
      <c r="C8" s="35"/>
      <c r="D8" s="30" t="s">
        <v>84</v>
      </c>
      <c r="E8" s="35"/>
      <c r="F8" s="35"/>
      <c r="G8" s="35"/>
      <c r="H8" s="35"/>
      <c r="I8" s="95"/>
      <c r="J8" s="35"/>
      <c r="K8" s="38"/>
    </row>
    <row r="9" spans="2:11" s="1" customFormat="1" ht="36.95" customHeight="1">
      <c r="B9" s="34"/>
      <c r="C9" s="35"/>
      <c r="D9" s="35"/>
      <c r="E9" s="354" t="s">
        <v>683</v>
      </c>
      <c r="F9" s="329"/>
      <c r="G9" s="329"/>
      <c r="H9" s="32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7.10.2016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24</v>
      </c>
      <c r="F15" s="35"/>
      <c r="G15" s="35"/>
      <c r="H15" s="35"/>
      <c r="I15" s="96" t="s">
        <v>31</v>
      </c>
      <c r="J15" s="28" t="s">
        <v>3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31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35</v>
      </c>
      <c r="F21" s="35"/>
      <c r="G21" s="35"/>
      <c r="H21" s="35"/>
      <c r="I21" s="96" t="s">
        <v>31</v>
      </c>
      <c r="J21" s="28" t="s">
        <v>3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47" t="s">
        <v>3</v>
      </c>
      <c r="F24" s="355"/>
      <c r="G24" s="355"/>
      <c r="H24" s="355"/>
      <c r="I24" s="100"/>
      <c r="J24" s="99"/>
      <c r="K24" s="10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5.35" customHeight="1">
      <c r="B27" s="34"/>
      <c r="C27" s="35"/>
      <c r="D27" s="104" t="s">
        <v>38</v>
      </c>
      <c r="E27" s="35"/>
      <c r="F27" s="35"/>
      <c r="G27" s="35"/>
      <c r="H27" s="35"/>
      <c r="I27" s="95"/>
      <c r="J27" s="105">
        <f>ROUND(J87,2)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45" customHeight="1">
      <c r="B29" s="34"/>
      <c r="C29" s="35"/>
      <c r="D29" s="35"/>
      <c r="E29" s="35"/>
      <c r="F29" s="39" t="s">
        <v>40</v>
      </c>
      <c r="G29" s="35"/>
      <c r="H29" s="35"/>
      <c r="I29" s="106" t="s">
        <v>39</v>
      </c>
      <c r="J29" s="39" t="s">
        <v>41</v>
      </c>
      <c r="K29" s="38"/>
    </row>
    <row r="30" spans="2:11" s="1" customFormat="1" ht="14.45" customHeight="1">
      <c r="B30" s="34"/>
      <c r="C30" s="35"/>
      <c r="D30" s="42" t="s">
        <v>42</v>
      </c>
      <c r="E30" s="42" t="s">
        <v>43</v>
      </c>
      <c r="F30" s="107">
        <f>ROUND(SUM(BE87:BE179),2)</f>
        <v>0</v>
      </c>
      <c r="G30" s="35"/>
      <c r="H30" s="35"/>
      <c r="I30" s="108">
        <v>0.21</v>
      </c>
      <c r="J30" s="107">
        <f>ROUND(ROUND((SUM(BE87:BE179)),2)*I30,2)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44</v>
      </c>
      <c r="F31" s="107">
        <f>ROUND(SUM(BF87:BF179),2)</f>
        <v>0</v>
      </c>
      <c r="G31" s="35"/>
      <c r="H31" s="35"/>
      <c r="I31" s="108">
        <v>0.15</v>
      </c>
      <c r="J31" s="107">
        <f>ROUND(ROUND((SUM(BF87:BF179)),2)*I31,2)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45</v>
      </c>
      <c r="F32" s="107">
        <f>ROUND(SUM(BG87:BG179),2)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46</v>
      </c>
      <c r="F33" s="107">
        <f>ROUND(SUM(BH87:BH179),2)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47</v>
      </c>
      <c r="F34" s="107">
        <f>ROUND(SUM(BI87:BI179),2)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>
      <c r="B36" s="34"/>
      <c r="C36" s="109"/>
      <c r="D36" s="110" t="s">
        <v>48</v>
      </c>
      <c r="E36" s="65"/>
      <c r="F36" s="65"/>
      <c r="G36" s="111" t="s">
        <v>49</v>
      </c>
      <c r="H36" s="112" t="s">
        <v>50</v>
      </c>
      <c r="I36" s="113"/>
      <c r="J36" s="114">
        <f>SUM(J27:J34)</f>
        <v>0</v>
      </c>
      <c r="K36" s="11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95" customHeight="1">
      <c r="B42" s="34"/>
      <c r="C42" s="23" t="s">
        <v>86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53" t="str">
        <f>E7</f>
        <v>Projekt dětského hřiště ulice J. Gagarina Nymburk</v>
      </c>
      <c r="F45" s="329"/>
      <c r="G45" s="329"/>
      <c r="H45" s="329"/>
      <c r="I45" s="95"/>
      <c r="J45" s="35"/>
      <c r="K45" s="38"/>
    </row>
    <row r="46" spans="2:11" s="1" customFormat="1" ht="14.45" customHeight="1">
      <c r="B46" s="34"/>
      <c r="C46" s="30" t="s">
        <v>84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54" t="str">
        <f>E9</f>
        <v>2 - TI</v>
      </c>
      <c r="F47" s="329"/>
      <c r="G47" s="329"/>
      <c r="H47" s="329"/>
      <c r="I47" s="9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Město Nymburk</v>
      </c>
      <c r="G49" s="35"/>
      <c r="H49" s="35"/>
      <c r="I49" s="96" t="s">
        <v>25</v>
      </c>
      <c r="J49" s="97" t="str">
        <f>IF(J12="","",J12)</f>
        <v>7.10.2016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Nymburk</v>
      </c>
      <c r="G51" s="35"/>
      <c r="H51" s="35"/>
      <c r="I51" s="96" t="s">
        <v>34</v>
      </c>
      <c r="J51" s="28" t="str">
        <f>E21</f>
        <v>Ing. Lucie Pánová</v>
      </c>
      <c r="K51" s="38"/>
    </row>
    <row r="52" spans="2:11" s="1" customFormat="1" ht="14.45" customHeight="1">
      <c r="B52" s="34"/>
      <c r="C52" s="30" t="s">
        <v>32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87</v>
      </c>
      <c r="D54" s="109"/>
      <c r="E54" s="109"/>
      <c r="F54" s="109"/>
      <c r="G54" s="109"/>
      <c r="H54" s="109"/>
      <c r="I54" s="120"/>
      <c r="J54" s="121" t="s">
        <v>88</v>
      </c>
      <c r="K54" s="122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89</v>
      </c>
      <c r="D56" s="35"/>
      <c r="E56" s="35"/>
      <c r="F56" s="35"/>
      <c r="G56" s="35"/>
      <c r="H56" s="35"/>
      <c r="I56" s="95"/>
      <c r="J56" s="105">
        <f>J87</f>
        <v>0</v>
      </c>
      <c r="K56" s="38"/>
      <c r="AU56" s="17" t="s">
        <v>90</v>
      </c>
    </row>
    <row r="57" spans="2:11" s="7" customFormat="1" ht="24.95" customHeight="1">
      <c r="B57" s="124"/>
      <c r="C57" s="125"/>
      <c r="D57" s="126" t="s">
        <v>684</v>
      </c>
      <c r="E57" s="127"/>
      <c r="F57" s="127"/>
      <c r="G57" s="127"/>
      <c r="H57" s="127"/>
      <c r="I57" s="128"/>
      <c r="J57" s="129">
        <f>J88</f>
        <v>0</v>
      </c>
      <c r="K57" s="130"/>
    </row>
    <row r="58" spans="2:11" s="7" customFormat="1" ht="24.95" customHeight="1">
      <c r="B58" s="124"/>
      <c r="C58" s="125"/>
      <c r="D58" s="126" t="s">
        <v>685</v>
      </c>
      <c r="E58" s="127"/>
      <c r="F58" s="127"/>
      <c r="G58" s="127"/>
      <c r="H58" s="127"/>
      <c r="I58" s="128"/>
      <c r="J58" s="129">
        <f>J92</f>
        <v>0</v>
      </c>
      <c r="K58" s="130"/>
    </row>
    <row r="59" spans="2:11" s="7" customFormat="1" ht="24.95" customHeight="1">
      <c r="B59" s="124"/>
      <c r="C59" s="125"/>
      <c r="D59" s="126" t="s">
        <v>686</v>
      </c>
      <c r="E59" s="127"/>
      <c r="F59" s="127"/>
      <c r="G59" s="127"/>
      <c r="H59" s="127"/>
      <c r="I59" s="128"/>
      <c r="J59" s="129">
        <f>J100</f>
        <v>0</v>
      </c>
      <c r="K59" s="130"/>
    </row>
    <row r="60" spans="2:11" s="7" customFormat="1" ht="24.95" customHeight="1">
      <c r="B60" s="124"/>
      <c r="C60" s="125"/>
      <c r="D60" s="126" t="s">
        <v>687</v>
      </c>
      <c r="E60" s="127"/>
      <c r="F60" s="127"/>
      <c r="G60" s="127"/>
      <c r="H60" s="127"/>
      <c r="I60" s="128"/>
      <c r="J60" s="129">
        <f>J114</f>
        <v>0</v>
      </c>
      <c r="K60" s="130"/>
    </row>
    <row r="61" spans="2:11" s="7" customFormat="1" ht="24.95" customHeight="1">
      <c r="B61" s="124"/>
      <c r="C61" s="125"/>
      <c r="D61" s="126" t="s">
        <v>688</v>
      </c>
      <c r="E61" s="127"/>
      <c r="F61" s="127"/>
      <c r="G61" s="127"/>
      <c r="H61" s="127"/>
      <c r="I61" s="128"/>
      <c r="J61" s="129">
        <f>J133</f>
        <v>0</v>
      </c>
      <c r="K61" s="130"/>
    </row>
    <row r="62" spans="2:11" s="7" customFormat="1" ht="24.95" customHeight="1">
      <c r="B62" s="124"/>
      <c r="C62" s="125"/>
      <c r="D62" s="126" t="s">
        <v>689</v>
      </c>
      <c r="E62" s="127"/>
      <c r="F62" s="127"/>
      <c r="G62" s="127"/>
      <c r="H62" s="127"/>
      <c r="I62" s="128"/>
      <c r="J62" s="129">
        <f>J141</f>
        <v>0</v>
      </c>
      <c r="K62" s="130"/>
    </row>
    <row r="63" spans="2:11" s="7" customFormat="1" ht="24.95" customHeight="1">
      <c r="B63" s="124"/>
      <c r="C63" s="125"/>
      <c r="D63" s="126" t="s">
        <v>690</v>
      </c>
      <c r="E63" s="127"/>
      <c r="F63" s="127"/>
      <c r="G63" s="127"/>
      <c r="H63" s="127"/>
      <c r="I63" s="128"/>
      <c r="J63" s="129">
        <f>J147</f>
        <v>0</v>
      </c>
      <c r="K63" s="130"/>
    </row>
    <row r="64" spans="2:11" s="7" customFormat="1" ht="24.95" customHeight="1">
      <c r="B64" s="124"/>
      <c r="C64" s="125"/>
      <c r="D64" s="126" t="s">
        <v>691</v>
      </c>
      <c r="E64" s="127"/>
      <c r="F64" s="127"/>
      <c r="G64" s="127"/>
      <c r="H64" s="127"/>
      <c r="I64" s="128"/>
      <c r="J64" s="129">
        <f>J154</f>
        <v>0</v>
      </c>
      <c r="K64" s="130"/>
    </row>
    <row r="65" spans="2:11" s="8" customFormat="1" ht="19.9" customHeight="1">
      <c r="B65" s="131"/>
      <c r="C65" s="132"/>
      <c r="D65" s="133" t="s">
        <v>692</v>
      </c>
      <c r="E65" s="134"/>
      <c r="F65" s="134"/>
      <c r="G65" s="134"/>
      <c r="H65" s="134"/>
      <c r="I65" s="135"/>
      <c r="J65" s="136">
        <f>J155</f>
        <v>0</v>
      </c>
      <c r="K65" s="137"/>
    </row>
    <row r="66" spans="2:11" s="8" customFormat="1" ht="19.9" customHeight="1">
      <c r="B66" s="131"/>
      <c r="C66" s="132"/>
      <c r="D66" s="133" t="s">
        <v>693</v>
      </c>
      <c r="E66" s="134"/>
      <c r="F66" s="134"/>
      <c r="G66" s="134"/>
      <c r="H66" s="134"/>
      <c r="I66" s="135"/>
      <c r="J66" s="136">
        <f>J164</f>
        <v>0</v>
      </c>
      <c r="K66" s="137"/>
    </row>
    <row r="67" spans="2:11" s="8" customFormat="1" ht="19.9" customHeight="1">
      <c r="B67" s="131"/>
      <c r="C67" s="132"/>
      <c r="D67" s="133" t="s">
        <v>694</v>
      </c>
      <c r="E67" s="134"/>
      <c r="F67" s="134"/>
      <c r="G67" s="134"/>
      <c r="H67" s="134"/>
      <c r="I67" s="135"/>
      <c r="J67" s="136">
        <f>J170</f>
        <v>0</v>
      </c>
      <c r="K67" s="137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5"/>
      <c r="J68" s="35"/>
      <c r="K68" s="38"/>
    </row>
    <row r="69" spans="2:11" s="1" customFormat="1" ht="6.95" customHeight="1">
      <c r="B69" s="49"/>
      <c r="C69" s="50"/>
      <c r="D69" s="50"/>
      <c r="E69" s="50"/>
      <c r="F69" s="50"/>
      <c r="G69" s="50"/>
      <c r="H69" s="50"/>
      <c r="I69" s="116"/>
      <c r="J69" s="50"/>
      <c r="K69" s="51"/>
    </row>
    <row r="73" spans="2:12" s="1" customFormat="1" ht="6.95" customHeight="1">
      <c r="B73" s="52"/>
      <c r="C73" s="53"/>
      <c r="D73" s="53"/>
      <c r="E73" s="53"/>
      <c r="F73" s="53"/>
      <c r="G73" s="53"/>
      <c r="H73" s="53"/>
      <c r="I73" s="117"/>
      <c r="J73" s="53"/>
      <c r="K73" s="53"/>
      <c r="L73" s="34"/>
    </row>
    <row r="74" spans="2:12" s="1" customFormat="1" ht="36.95" customHeight="1">
      <c r="B74" s="34"/>
      <c r="C74" s="54" t="s">
        <v>113</v>
      </c>
      <c r="L74" s="34"/>
    </row>
    <row r="75" spans="2:12" s="1" customFormat="1" ht="6.95" customHeight="1">
      <c r="B75" s="34"/>
      <c r="L75" s="34"/>
    </row>
    <row r="76" spans="2:12" s="1" customFormat="1" ht="14.45" customHeight="1">
      <c r="B76" s="34"/>
      <c r="C76" s="56" t="s">
        <v>17</v>
      </c>
      <c r="L76" s="34"/>
    </row>
    <row r="77" spans="2:12" s="1" customFormat="1" ht="22.5" customHeight="1">
      <c r="B77" s="34"/>
      <c r="E77" s="351" t="str">
        <f>E7</f>
        <v>Projekt dětského hřiště ulice J. Gagarina Nymburk</v>
      </c>
      <c r="F77" s="324"/>
      <c r="G77" s="324"/>
      <c r="H77" s="324"/>
      <c r="L77" s="34"/>
    </row>
    <row r="78" spans="2:12" s="1" customFormat="1" ht="14.45" customHeight="1">
      <c r="B78" s="34"/>
      <c r="C78" s="56" t="s">
        <v>84</v>
      </c>
      <c r="L78" s="34"/>
    </row>
    <row r="79" spans="2:12" s="1" customFormat="1" ht="23.25" customHeight="1">
      <c r="B79" s="34"/>
      <c r="E79" s="321" t="str">
        <f>E9</f>
        <v>2 - TI</v>
      </c>
      <c r="F79" s="324"/>
      <c r="G79" s="324"/>
      <c r="H79" s="324"/>
      <c r="L79" s="34"/>
    </row>
    <row r="80" spans="2:12" s="1" customFormat="1" ht="6.95" customHeight="1">
      <c r="B80" s="34"/>
      <c r="L80" s="34"/>
    </row>
    <row r="81" spans="2:12" s="1" customFormat="1" ht="18" customHeight="1">
      <c r="B81" s="34"/>
      <c r="C81" s="56" t="s">
        <v>23</v>
      </c>
      <c r="F81" s="138" t="str">
        <f>F12</f>
        <v>Město Nymburk</v>
      </c>
      <c r="I81" s="139" t="s">
        <v>25</v>
      </c>
      <c r="J81" s="60" t="str">
        <f>IF(J12="","",J12)</f>
        <v>7.10.2016</v>
      </c>
      <c r="L81" s="34"/>
    </row>
    <row r="82" spans="2:12" s="1" customFormat="1" ht="6.95" customHeight="1">
      <c r="B82" s="34"/>
      <c r="L82" s="34"/>
    </row>
    <row r="83" spans="2:12" s="1" customFormat="1" ht="15">
      <c r="B83" s="34"/>
      <c r="C83" s="56" t="s">
        <v>29</v>
      </c>
      <c r="F83" s="138" t="str">
        <f>E15</f>
        <v>Město Nymburk</v>
      </c>
      <c r="I83" s="139" t="s">
        <v>34</v>
      </c>
      <c r="J83" s="138" t="str">
        <f>E21</f>
        <v>Ing. Lucie Pánová</v>
      </c>
      <c r="L83" s="34"/>
    </row>
    <row r="84" spans="2:12" s="1" customFormat="1" ht="14.45" customHeight="1">
      <c r="B84" s="34"/>
      <c r="C84" s="56" t="s">
        <v>32</v>
      </c>
      <c r="F84" s="138" t="str">
        <f>IF(E18="","",E18)</f>
        <v/>
      </c>
      <c r="L84" s="34"/>
    </row>
    <row r="85" spans="2:12" s="1" customFormat="1" ht="10.35" customHeight="1">
      <c r="B85" s="34"/>
      <c r="L85" s="34"/>
    </row>
    <row r="86" spans="2:20" s="9" customFormat="1" ht="29.25" customHeight="1">
      <c r="B86" s="140"/>
      <c r="C86" s="141" t="s">
        <v>114</v>
      </c>
      <c r="D86" s="142" t="s">
        <v>57</v>
      </c>
      <c r="E86" s="142" t="s">
        <v>53</v>
      </c>
      <c r="F86" s="142" t="s">
        <v>115</v>
      </c>
      <c r="G86" s="142" t="s">
        <v>116</v>
      </c>
      <c r="H86" s="142" t="s">
        <v>117</v>
      </c>
      <c r="I86" s="143" t="s">
        <v>118</v>
      </c>
      <c r="J86" s="142" t="s">
        <v>88</v>
      </c>
      <c r="K86" s="144" t="s">
        <v>119</v>
      </c>
      <c r="L86" s="140"/>
      <c r="M86" s="67" t="s">
        <v>120</v>
      </c>
      <c r="N86" s="68" t="s">
        <v>42</v>
      </c>
      <c r="O86" s="68" t="s">
        <v>121</v>
      </c>
      <c r="P86" s="68" t="s">
        <v>122</v>
      </c>
      <c r="Q86" s="68" t="s">
        <v>123</v>
      </c>
      <c r="R86" s="68" t="s">
        <v>124</v>
      </c>
      <c r="S86" s="68" t="s">
        <v>125</v>
      </c>
      <c r="T86" s="69" t="s">
        <v>126</v>
      </c>
    </row>
    <row r="87" spans="2:63" s="1" customFormat="1" ht="29.25" customHeight="1">
      <c r="B87" s="34"/>
      <c r="C87" s="71" t="s">
        <v>89</v>
      </c>
      <c r="J87" s="145">
        <f>BK87</f>
        <v>0</v>
      </c>
      <c r="L87" s="34"/>
      <c r="M87" s="70"/>
      <c r="N87" s="61"/>
      <c r="O87" s="61"/>
      <c r="P87" s="146">
        <f>P88+P92+P100+P114+P133+P141+P147+P154</f>
        <v>0</v>
      </c>
      <c r="Q87" s="61"/>
      <c r="R87" s="146">
        <f>R88+R92+R100+R114+R133+R141+R147+R154</f>
        <v>0</v>
      </c>
      <c r="S87" s="61"/>
      <c r="T87" s="147">
        <f>T88+T92+T100+T114+T133+T141+T147+T154</f>
        <v>0</v>
      </c>
      <c r="AT87" s="17" t="s">
        <v>71</v>
      </c>
      <c r="AU87" s="17" t="s">
        <v>90</v>
      </c>
      <c r="BK87" s="148">
        <f>BK88+BK92+BK100+BK114+BK133+BK141+BK147+BK154</f>
        <v>0</v>
      </c>
    </row>
    <row r="88" spans="2:63" s="10" customFormat="1" ht="37.35" customHeight="1">
      <c r="B88" s="149"/>
      <c r="D88" s="160" t="s">
        <v>71</v>
      </c>
      <c r="E88" s="220" t="s">
        <v>695</v>
      </c>
      <c r="F88" s="220" t="s">
        <v>696</v>
      </c>
      <c r="I88" s="152"/>
      <c r="J88" s="221">
        <f>BK88</f>
        <v>0</v>
      </c>
      <c r="L88" s="149"/>
      <c r="M88" s="154"/>
      <c r="N88" s="155"/>
      <c r="O88" s="155"/>
      <c r="P88" s="156">
        <f>SUM(P89:P91)</f>
        <v>0</v>
      </c>
      <c r="Q88" s="155"/>
      <c r="R88" s="156">
        <f>SUM(R89:R91)</f>
        <v>0</v>
      </c>
      <c r="S88" s="155"/>
      <c r="T88" s="157">
        <f>SUM(T89:T91)</f>
        <v>0</v>
      </c>
      <c r="AR88" s="150" t="s">
        <v>22</v>
      </c>
      <c r="AT88" s="158" t="s">
        <v>71</v>
      </c>
      <c r="AU88" s="158" t="s">
        <v>72</v>
      </c>
      <c r="AY88" s="150" t="s">
        <v>129</v>
      </c>
      <c r="BK88" s="159">
        <f>SUM(BK89:BK91)</f>
        <v>0</v>
      </c>
    </row>
    <row r="89" spans="2:65" s="1" customFormat="1" ht="22.5" customHeight="1">
      <c r="B89" s="163"/>
      <c r="C89" s="164" t="s">
        <v>72</v>
      </c>
      <c r="D89" s="164" t="s">
        <v>131</v>
      </c>
      <c r="E89" s="165" t="s">
        <v>697</v>
      </c>
      <c r="F89" s="166" t="s">
        <v>698</v>
      </c>
      <c r="G89" s="167" t="s">
        <v>360</v>
      </c>
      <c r="H89" s="168">
        <v>16.1</v>
      </c>
      <c r="I89" s="169"/>
      <c r="J89" s="170">
        <f>ROUND(I89*H89,2)</f>
        <v>0</v>
      </c>
      <c r="K89" s="166" t="s">
        <v>3</v>
      </c>
      <c r="L89" s="34"/>
      <c r="M89" s="171" t="s">
        <v>3</v>
      </c>
      <c r="N89" s="172" t="s">
        <v>43</v>
      </c>
      <c r="O89" s="3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7" t="s">
        <v>135</v>
      </c>
      <c r="AT89" s="17" t="s">
        <v>131</v>
      </c>
      <c r="AU89" s="17" t="s">
        <v>22</v>
      </c>
      <c r="AY89" s="17" t="s">
        <v>129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7" t="s">
        <v>22</v>
      </c>
      <c r="BK89" s="175">
        <f>ROUND(I89*H89,2)</f>
        <v>0</v>
      </c>
      <c r="BL89" s="17" t="s">
        <v>135</v>
      </c>
      <c r="BM89" s="17" t="s">
        <v>79</v>
      </c>
    </row>
    <row r="90" spans="2:65" s="1" customFormat="1" ht="22.5" customHeight="1">
      <c r="B90" s="163"/>
      <c r="C90" s="164" t="s">
        <v>72</v>
      </c>
      <c r="D90" s="164" t="s">
        <v>131</v>
      </c>
      <c r="E90" s="165" t="s">
        <v>699</v>
      </c>
      <c r="F90" s="166" t="s">
        <v>700</v>
      </c>
      <c r="G90" s="167" t="s">
        <v>134</v>
      </c>
      <c r="H90" s="168">
        <v>3</v>
      </c>
      <c r="I90" s="169"/>
      <c r="J90" s="170">
        <f>ROUND(I90*H90,2)</f>
        <v>0</v>
      </c>
      <c r="K90" s="166" t="s">
        <v>3</v>
      </c>
      <c r="L90" s="34"/>
      <c r="M90" s="171" t="s">
        <v>3</v>
      </c>
      <c r="N90" s="172" t="s">
        <v>43</v>
      </c>
      <c r="O90" s="35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7" t="s">
        <v>135</v>
      </c>
      <c r="AT90" s="17" t="s">
        <v>131</v>
      </c>
      <c r="AU90" s="17" t="s">
        <v>22</v>
      </c>
      <c r="AY90" s="17" t="s">
        <v>129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7" t="s">
        <v>22</v>
      </c>
      <c r="BK90" s="175">
        <f>ROUND(I90*H90,2)</f>
        <v>0</v>
      </c>
      <c r="BL90" s="17" t="s">
        <v>135</v>
      </c>
      <c r="BM90" s="17" t="s">
        <v>135</v>
      </c>
    </row>
    <row r="91" spans="2:47" s="1" customFormat="1" ht="27">
      <c r="B91" s="34"/>
      <c r="D91" s="177" t="s">
        <v>701</v>
      </c>
      <c r="F91" s="222" t="s">
        <v>702</v>
      </c>
      <c r="I91" s="223"/>
      <c r="L91" s="34"/>
      <c r="M91" s="63"/>
      <c r="N91" s="35"/>
      <c r="O91" s="35"/>
      <c r="P91" s="35"/>
      <c r="Q91" s="35"/>
      <c r="R91" s="35"/>
      <c r="S91" s="35"/>
      <c r="T91" s="64"/>
      <c r="AT91" s="17" t="s">
        <v>701</v>
      </c>
      <c r="AU91" s="17" t="s">
        <v>22</v>
      </c>
    </row>
    <row r="92" spans="2:63" s="10" customFormat="1" ht="37.35" customHeight="1">
      <c r="B92" s="149"/>
      <c r="D92" s="160" t="s">
        <v>71</v>
      </c>
      <c r="E92" s="220" t="s">
        <v>703</v>
      </c>
      <c r="F92" s="220" t="s">
        <v>704</v>
      </c>
      <c r="I92" s="152"/>
      <c r="J92" s="221">
        <f>BK92</f>
        <v>0</v>
      </c>
      <c r="L92" s="149"/>
      <c r="M92" s="154"/>
      <c r="N92" s="155"/>
      <c r="O92" s="155"/>
      <c r="P92" s="156">
        <f>SUM(P93:P99)</f>
        <v>0</v>
      </c>
      <c r="Q92" s="155"/>
      <c r="R92" s="156">
        <f>SUM(R93:R99)</f>
        <v>0</v>
      </c>
      <c r="S92" s="155"/>
      <c r="T92" s="157">
        <f>SUM(T93:T99)</f>
        <v>0</v>
      </c>
      <c r="AR92" s="150" t="s">
        <v>22</v>
      </c>
      <c r="AT92" s="158" t="s">
        <v>71</v>
      </c>
      <c r="AU92" s="158" t="s">
        <v>72</v>
      </c>
      <c r="AY92" s="150" t="s">
        <v>129</v>
      </c>
      <c r="BK92" s="159">
        <f>SUM(BK93:BK99)</f>
        <v>0</v>
      </c>
    </row>
    <row r="93" spans="2:65" s="1" customFormat="1" ht="22.5" customHeight="1">
      <c r="B93" s="163"/>
      <c r="C93" s="164" t="s">
        <v>72</v>
      </c>
      <c r="D93" s="164" t="s">
        <v>131</v>
      </c>
      <c r="E93" s="165" t="s">
        <v>705</v>
      </c>
      <c r="F93" s="166" t="s">
        <v>706</v>
      </c>
      <c r="G93" s="167" t="s">
        <v>134</v>
      </c>
      <c r="H93" s="168">
        <v>5</v>
      </c>
      <c r="I93" s="169"/>
      <c r="J93" s="170">
        <f aca="true" t="shared" si="0" ref="J93:J98">ROUND(I93*H93,2)</f>
        <v>0</v>
      </c>
      <c r="K93" s="166" t="s">
        <v>3</v>
      </c>
      <c r="L93" s="34"/>
      <c r="M93" s="171" t="s">
        <v>3</v>
      </c>
      <c r="N93" s="172" t="s">
        <v>43</v>
      </c>
      <c r="O93" s="35"/>
      <c r="P93" s="173">
        <f aca="true" t="shared" si="1" ref="P93:P98">O93*H93</f>
        <v>0</v>
      </c>
      <c r="Q93" s="173">
        <v>0</v>
      </c>
      <c r="R93" s="173">
        <f aca="true" t="shared" si="2" ref="R93:R98">Q93*H93</f>
        <v>0</v>
      </c>
      <c r="S93" s="173">
        <v>0</v>
      </c>
      <c r="T93" s="174">
        <f aca="true" t="shared" si="3" ref="T93:T98">S93*H93</f>
        <v>0</v>
      </c>
      <c r="AR93" s="17" t="s">
        <v>135</v>
      </c>
      <c r="AT93" s="17" t="s">
        <v>131</v>
      </c>
      <c r="AU93" s="17" t="s">
        <v>22</v>
      </c>
      <c r="AY93" s="17" t="s">
        <v>129</v>
      </c>
      <c r="BE93" s="175">
        <f aca="true" t="shared" si="4" ref="BE93:BE98">IF(N93="základní",J93,0)</f>
        <v>0</v>
      </c>
      <c r="BF93" s="175">
        <f aca="true" t="shared" si="5" ref="BF93:BF98">IF(N93="snížená",J93,0)</f>
        <v>0</v>
      </c>
      <c r="BG93" s="175">
        <f aca="true" t="shared" si="6" ref="BG93:BG98">IF(N93="zákl. přenesená",J93,0)</f>
        <v>0</v>
      </c>
      <c r="BH93" s="175">
        <f aca="true" t="shared" si="7" ref="BH93:BH98">IF(N93="sníž. přenesená",J93,0)</f>
        <v>0</v>
      </c>
      <c r="BI93" s="175">
        <f aca="true" t="shared" si="8" ref="BI93:BI98">IF(N93="nulová",J93,0)</f>
        <v>0</v>
      </c>
      <c r="BJ93" s="17" t="s">
        <v>22</v>
      </c>
      <c r="BK93" s="175">
        <f aca="true" t="shared" si="9" ref="BK93:BK98">ROUND(I93*H93,2)</f>
        <v>0</v>
      </c>
      <c r="BL93" s="17" t="s">
        <v>135</v>
      </c>
      <c r="BM93" s="17" t="s">
        <v>146</v>
      </c>
    </row>
    <row r="94" spans="2:65" s="1" customFormat="1" ht="22.5" customHeight="1">
      <c r="B94" s="163"/>
      <c r="C94" s="164" t="s">
        <v>72</v>
      </c>
      <c r="D94" s="164" t="s">
        <v>131</v>
      </c>
      <c r="E94" s="165" t="s">
        <v>707</v>
      </c>
      <c r="F94" s="166" t="s">
        <v>708</v>
      </c>
      <c r="G94" s="167" t="s">
        <v>134</v>
      </c>
      <c r="H94" s="168">
        <v>5</v>
      </c>
      <c r="I94" s="169"/>
      <c r="J94" s="170">
        <f t="shared" si="0"/>
        <v>0</v>
      </c>
      <c r="K94" s="166" t="s">
        <v>3</v>
      </c>
      <c r="L94" s="34"/>
      <c r="M94" s="171" t="s">
        <v>3</v>
      </c>
      <c r="N94" s="172" t="s">
        <v>43</v>
      </c>
      <c r="O94" s="35"/>
      <c r="P94" s="173">
        <f t="shared" si="1"/>
        <v>0</v>
      </c>
      <c r="Q94" s="173">
        <v>0</v>
      </c>
      <c r="R94" s="173">
        <f t="shared" si="2"/>
        <v>0</v>
      </c>
      <c r="S94" s="173">
        <v>0</v>
      </c>
      <c r="T94" s="174">
        <f t="shared" si="3"/>
        <v>0</v>
      </c>
      <c r="AR94" s="17" t="s">
        <v>135</v>
      </c>
      <c r="AT94" s="17" t="s">
        <v>131</v>
      </c>
      <c r="AU94" s="17" t="s">
        <v>22</v>
      </c>
      <c r="AY94" s="17" t="s">
        <v>129</v>
      </c>
      <c r="BE94" s="175">
        <f t="shared" si="4"/>
        <v>0</v>
      </c>
      <c r="BF94" s="175">
        <f t="shared" si="5"/>
        <v>0</v>
      </c>
      <c r="BG94" s="175">
        <f t="shared" si="6"/>
        <v>0</v>
      </c>
      <c r="BH94" s="175">
        <f t="shared" si="7"/>
        <v>0</v>
      </c>
      <c r="BI94" s="175">
        <f t="shared" si="8"/>
        <v>0</v>
      </c>
      <c r="BJ94" s="17" t="s">
        <v>22</v>
      </c>
      <c r="BK94" s="175">
        <f t="shared" si="9"/>
        <v>0</v>
      </c>
      <c r="BL94" s="17" t="s">
        <v>135</v>
      </c>
      <c r="BM94" s="17" t="s">
        <v>156</v>
      </c>
    </row>
    <row r="95" spans="2:65" s="1" customFormat="1" ht="22.5" customHeight="1">
      <c r="B95" s="163"/>
      <c r="C95" s="164" t="s">
        <v>72</v>
      </c>
      <c r="D95" s="164" t="s">
        <v>131</v>
      </c>
      <c r="E95" s="165" t="s">
        <v>709</v>
      </c>
      <c r="F95" s="166" t="s">
        <v>710</v>
      </c>
      <c r="G95" s="167" t="s">
        <v>134</v>
      </c>
      <c r="H95" s="168">
        <v>8</v>
      </c>
      <c r="I95" s="169"/>
      <c r="J95" s="170">
        <f t="shared" si="0"/>
        <v>0</v>
      </c>
      <c r="K95" s="166" t="s">
        <v>3</v>
      </c>
      <c r="L95" s="34"/>
      <c r="M95" s="171" t="s">
        <v>3</v>
      </c>
      <c r="N95" s="172" t="s">
        <v>43</v>
      </c>
      <c r="O95" s="35"/>
      <c r="P95" s="173">
        <f t="shared" si="1"/>
        <v>0</v>
      </c>
      <c r="Q95" s="173">
        <v>0</v>
      </c>
      <c r="R95" s="173">
        <f t="shared" si="2"/>
        <v>0</v>
      </c>
      <c r="S95" s="173">
        <v>0</v>
      </c>
      <c r="T95" s="174">
        <f t="shared" si="3"/>
        <v>0</v>
      </c>
      <c r="AR95" s="17" t="s">
        <v>135</v>
      </c>
      <c r="AT95" s="17" t="s">
        <v>131</v>
      </c>
      <c r="AU95" s="17" t="s">
        <v>22</v>
      </c>
      <c r="AY95" s="17" t="s">
        <v>129</v>
      </c>
      <c r="BE95" s="175">
        <f t="shared" si="4"/>
        <v>0</v>
      </c>
      <c r="BF95" s="175">
        <f t="shared" si="5"/>
        <v>0</v>
      </c>
      <c r="BG95" s="175">
        <f t="shared" si="6"/>
        <v>0</v>
      </c>
      <c r="BH95" s="175">
        <f t="shared" si="7"/>
        <v>0</v>
      </c>
      <c r="BI95" s="175">
        <f t="shared" si="8"/>
        <v>0</v>
      </c>
      <c r="BJ95" s="17" t="s">
        <v>22</v>
      </c>
      <c r="BK95" s="175">
        <f t="shared" si="9"/>
        <v>0</v>
      </c>
      <c r="BL95" s="17" t="s">
        <v>135</v>
      </c>
      <c r="BM95" s="17" t="s">
        <v>27</v>
      </c>
    </row>
    <row r="96" spans="2:65" s="1" customFormat="1" ht="22.5" customHeight="1">
      <c r="B96" s="163"/>
      <c r="C96" s="164" t="s">
        <v>72</v>
      </c>
      <c r="D96" s="164" t="s">
        <v>131</v>
      </c>
      <c r="E96" s="165" t="s">
        <v>711</v>
      </c>
      <c r="F96" s="166" t="s">
        <v>712</v>
      </c>
      <c r="G96" s="167" t="s">
        <v>134</v>
      </c>
      <c r="H96" s="168">
        <v>8</v>
      </c>
      <c r="I96" s="169"/>
      <c r="J96" s="170">
        <f t="shared" si="0"/>
        <v>0</v>
      </c>
      <c r="K96" s="166" t="s">
        <v>3</v>
      </c>
      <c r="L96" s="34"/>
      <c r="M96" s="171" t="s">
        <v>3</v>
      </c>
      <c r="N96" s="172" t="s">
        <v>43</v>
      </c>
      <c r="O96" s="35"/>
      <c r="P96" s="173">
        <f t="shared" si="1"/>
        <v>0</v>
      </c>
      <c r="Q96" s="173">
        <v>0</v>
      </c>
      <c r="R96" s="173">
        <f t="shared" si="2"/>
        <v>0</v>
      </c>
      <c r="S96" s="173">
        <v>0</v>
      </c>
      <c r="T96" s="174">
        <f t="shared" si="3"/>
        <v>0</v>
      </c>
      <c r="AR96" s="17" t="s">
        <v>135</v>
      </c>
      <c r="AT96" s="17" t="s">
        <v>131</v>
      </c>
      <c r="AU96" s="17" t="s">
        <v>22</v>
      </c>
      <c r="AY96" s="17" t="s">
        <v>129</v>
      </c>
      <c r="BE96" s="175">
        <f t="shared" si="4"/>
        <v>0</v>
      </c>
      <c r="BF96" s="175">
        <f t="shared" si="5"/>
        <v>0</v>
      </c>
      <c r="BG96" s="175">
        <f t="shared" si="6"/>
        <v>0</v>
      </c>
      <c r="BH96" s="175">
        <f t="shared" si="7"/>
        <v>0</v>
      </c>
      <c r="BI96" s="175">
        <f t="shared" si="8"/>
        <v>0</v>
      </c>
      <c r="BJ96" s="17" t="s">
        <v>22</v>
      </c>
      <c r="BK96" s="175">
        <f t="shared" si="9"/>
        <v>0</v>
      </c>
      <c r="BL96" s="17" t="s">
        <v>135</v>
      </c>
      <c r="BM96" s="17" t="s">
        <v>165</v>
      </c>
    </row>
    <row r="97" spans="2:65" s="1" customFormat="1" ht="22.5" customHeight="1">
      <c r="B97" s="163"/>
      <c r="C97" s="164" t="s">
        <v>72</v>
      </c>
      <c r="D97" s="164" t="s">
        <v>131</v>
      </c>
      <c r="E97" s="165" t="s">
        <v>713</v>
      </c>
      <c r="F97" s="166" t="s">
        <v>714</v>
      </c>
      <c r="G97" s="167" t="s">
        <v>360</v>
      </c>
      <c r="H97" s="168">
        <v>150</v>
      </c>
      <c r="I97" s="169"/>
      <c r="J97" s="170">
        <f t="shared" si="0"/>
        <v>0</v>
      </c>
      <c r="K97" s="166" t="s">
        <v>3</v>
      </c>
      <c r="L97" s="34"/>
      <c r="M97" s="171" t="s">
        <v>3</v>
      </c>
      <c r="N97" s="172" t="s">
        <v>43</v>
      </c>
      <c r="O97" s="35"/>
      <c r="P97" s="173">
        <f t="shared" si="1"/>
        <v>0</v>
      </c>
      <c r="Q97" s="173">
        <v>0</v>
      </c>
      <c r="R97" s="173">
        <f t="shared" si="2"/>
        <v>0</v>
      </c>
      <c r="S97" s="173">
        <v>0</v>
      </c>
      <c r="T97" s="174">
        <f t="shared" si="3"/>
        <v>0</v>
      </c>
      <c r="AR97" s="17" t="s">
        <v>135</v>
      </c>
      <c r="AT97" s="17" t="s">
        <v>131</v>
      </c>
      <c r="AU97" s="17" t="s">
        <v>22</v>
      </c>
      <c r="AY97" s="17" t="s">
        <v>129</v>
      </c>
      <c r="BE97" s="175">
        <f t="shared" si="4"/>
        <v>0</v>
      </c>
      <c r="BF97" s="175">
        <f t="shared" si="5"/>
        <v>0</v>
      </c>
      <c r="BG97" s="175">
        <f t="shared" si="6"/>
        <v>0</v>
      </c>
      <c r="BH97" s="175">
        <f t="shared" si="7"/>
        <v>0</v>
      </c>
      <c r="BI97" s="175">
        <f t="shared" si="8"/>
        <v>0</v>
      </c>
      <c r="BJ97" s="17" t="s">
        <v>22</v>
      </c>
      <c r="BK97" s="175">
        <f t="shared" si="9"/>
        <v>0</v>
      </c>
      <c r="BL97" s="17" t="s">
        <v>135</v>
      </c>
      <c r="BM97" s="17" t="s">
        <v>169</v>
      </c>
    </row>
    <row r="98" spans="2:65" s="1" customFormat="1" ht="22.5" customHeight="1">
      <c r="B98" s="163"/>
      <c r="C98" s="164" t="s">
        <v>72</v>
      </c>
      <c r="D98" s="164" t="s">
        <v>131</v>
      </c>
      <c r="E98" s="165" t="s">
        <v>715</v>
      </c>
      <c r="F98" s="166" t="s">
        <v>716</v>
      </c>
      <c r="G98" s="167" t="s">
        <v>360</v>
      </c>
      <c r="H98" s="168">
        <v>150</v>
      </c>
      <c r="I98" s="169"/>
      <c r="J98" s="170">
        <f t="shared" si="0"/>
        <v>0</v>
      </c>
      <c r="K98" s="166" t="s">
        <v>3</v>
      </c>
      <c r="L98" s="34"/>
      <c r="M98" s="171" t="s">
        <v>3</v>
      </c>
      <c r="N98" s="172" t="s">
        <v>43</v>
      </c>
      <c r="O98" s="35"/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17" t="s">
        <v>135</v>
      </c>
      <c r="AT98" s="17" t="s">
        <v>131</v>
      </c>
      <c r="AU98" s="17" t="s">
        <v>22</v>
      </c>
      <c r="AY98" s="17" t="s">
        <v>129</v>
      </c>
      <c r="BE98" s="175">
        <f t="shared" si="4"/>
        <v>0</v>
      </c>
      <c r="BF98" s="175">
        <f t="shared" si="5"/>
        <v>0</v>
      </c>
      <c r="BG98" s="175">
        <f t="shared" si="6"/>
        <v>0</v>
      </c>
      <c r="BH98" s="175">
        <f t="shared" si="7"/>
        <v>0</v>
      </c>
      <c r="BI98" s="175">
        <f t="shared" si="8"/>
        <v>0</v>
      </c>
      <c r="BJ98" s="17" t="s">
        <v>22</v>
      </c>
      <c r="BK98" s="175">
        <f t="shared" si="9"/>
        <v>0</v>
      </c>
      <c r="BL98" s="17" t="s">
        <v>135</v>
      </c>
      <c r="BM98" s="17" t="s">
        <v>176</v>
      </c>
    </row>
    <row r="99" spans="2:47" s="1" customFormat="1" ht="27">
      <c r="B99" s="34"/>
      <c r="D99" s="177" t="s">
        <v>701</v>
      </c>
      <c r="F99" s="222" t="s">
        <v>717</v>
      </c>
      <c r="I99" s="223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701</v>
      </c>
      <c r="AU99" s="17" t="s">
        <v>22</v>
      </c>
    </row>
    <row r="100" spans="2:63" s="10" customFormat="1" ht="37.35" customHeight="1">
      <c r="B100" s="149"/>
      <c r="D100" s="160" t="s">
        <v>71</v>
      </c>
      <c r="E100" s="220" t="s">
        <v>718</v>
      </c>
      <c r="F100" s="220" t="s">
        <v>719</v>
      </c>
      <c r="I100" s="152"/>
      <c r="J100" s="221">
        <f>BK100</f>
        <v>0</v>
      </c>
      <c r="L100" s="149"/>
      <c r="M100" s="154"/>
      <c r="N100" s="155"/>
      <c r="O100" s="155"/>
      <c r="P100" s="156">
        <f>SUM(P101:P113)</f>
        <v>0</v>
      </c>
      <c r="Q100" s="155"/>
      <c r="R100" s="156">
        <f>SUM(R101:R113)</f>
        <v>0</v>
      </c>
      <c r="S100" s="155"/>
      <c r="T100" s="157">
        <f>SUM(T101:T113)</f>
        <v>0</v>
      </c>
      <c r="AR100" s="150" t="s">
        <v>22</v>
      </c>
      <c r="AT100" s="158" t="s">
        <v>71</v>
      </c>
      <c r="AU100" s="158" t="s">
        <v>72</v>
      </c>
      <c r="AY100" s="150" t="s">
        <v>129</v>
      </c>
      <c r="BK100" s="159">
        <f>SUM(BK101:BK113)</f>
        <v>0</v>
      </c>
    </row>
    <row r="101" spans="2:65" s="1" customFormat="1" ht="22.5" customHeight="1">
      <c r="B101" s="163"/>
      <c r="C101" s="164" t="s">
        <v>72</v>
      </c>
      <c r="D101" s="164" t="s">
        <v>131</v>
      </c>
      <c r="E101" s="165" t="s">
        <v>720</v>
      </c>
      <c r="F101" s="166" t="s">
        <v>721</v>
      </c>
      <c r="G101" s="167" t="s">
        <v>360</v>
      </c>
      <c r="H101" s="168">
        <v>20.5</v>
      </c>
      <c r="I101" s="169"/>
      <c r="J101" s="170">
        <f aca="true" t="shared" si="10" ref="J101:J112">ROUND(I101*H101,2)</f>
        <v>0</v>
      </c>
      <c r="K101" s="166" t="s">
        <v>3</v>
      </c>
      <c r="L101" s="34"/>
      <c r="M101" s="171" t="s">
        <v>3</v>
      </c>
      <c r="N101" s="172" t="s">
        <v>43</v>
      </c>
      <c r="O101" s="35"/>
      <c r="P101" s="173">
        <f aca="true" t="shared" si="11" ref="P101:P112">O101*H101</f>
        <v>0</v>
      </c>
      <c r="Q101" s="173">
        <v>0</v>
      </c>
      <c r="R101" s="173">
        <f aca="true" t="shared" si="12" ref="R101:R112">Q101*H101</f>
        <v>0</v>
      </c>
      <c r="S101" s="173">
        <v>0</v>
      </c>
      <c r="T101" s="174">
        <f aca="true" t="shared" si="13" ref="T101:T112">S101*H101</f>
        <v>0</v>
      </c>
      <c r="AR101" s="17" t="s">
        <v>135</v>
      </c>
      <c r="AT101" s="17" t="s">
        <v>131</v>
      </c>
      <c r="AU101" s="17" t="s">
        <v>22</v>
      </c>
      <c r="AY101" s="17" t="s">
        <v>129</v>
      </c>
      <c r="BE101" s="175">
        <f aca="true" t="shared" si="14" ref="BE101:BE112">IF(N101="základní",J101,0)</f>
        <v>0</v>
      </c>
      <c r="BF101" s="175">
        <f aca="true" t="shared" si="15" ref="BF101:BF112">IF(N101="snížená",J101,0)</f>
        <v>0</v>
      </c>
      <c r="BG101" s="175">
        <f aca="true" t="shared" si="16" ref="BG101:BG112">IF(N101="zákl. přenesená",J101,0)</f>
        <v>0</v>
      </c>
      <c r="BH101" s="175">
        <f aca="true" t="shared" si="17" ref="BH101:BH112">IF(N101="sníž. přenesená",J101,0)</f>
        <v>0</v>
      </c>
      <c r="BI101" s="175">
        <f aca="true" t="shared" si="18" ref="BI101:BI112">IF(N101="nulová",J101,0)</f>
        <v>0</v>
      </c>
      <c r="BJ101" s="17" t="s">
        <v>22</v>
      </c>
      <c r="BK101" s="175">
        <f aca="true" t="shared" si="19" ref="BK101:BK112">ROUND(I101*H101,2)</f>
        <v>0</v>
      </c>
      <c r="BL101" s="17" t="s">
        <v>135</v>
      </c>
      <c r="BM101" s="17" t="s">
        <v>180</v>
      </c>
    </row>
    <row r="102" spans="2:65" s="1" customFormat="1" ht="22.5" customHeight="1">
      <c r="B102" s="163"/>
      <c r="C102" s="164" t="s">
        <v>72</v>
      </c>
      <c r="D102" s="164" t="s">
        <v>131</v>
      </c>
      <c r="E102" s="165" t="s">
        <v>722</v>
      </c>
      <c r="F102" s="166" t="s">
        <v>723</v>
      </c>
      <c r="G102" s="167" t="s">
        <v>360</v>
      </c>
      <c r="H102" s="168">
        <v>3.8</v>
      </c>
      <c r="I102" s="169"/>
      <c r="J102" s="170">
        <f t="shared" si="10"/>
        <v>0</v>
      </c>
      <c r="K102" s="166" t="s">
        <v>3</v>
      </c>
      <c r="L102" s="34"/>
      <c r="M102" s="171" t="s">
        <v>3</v>
      </c>
      <c r="N102" s="172" t="s">
        <v>43</v>
      </c>
      <c r="O102" s="35"/>
      <c r="P102" s="173">
        <f t="shared" si="11"/>
        <v>0</v>
      </c>
      <c r="Q102" s="173">
        <v>0</v>
      </c>
      <c r="R102" s="173">
        <f t="shared" si="12"/>
        <v>0</v>
      </c>
      <c r="S102" s="173">
        <v>0</v>
      </c>
      <c r="T102" s="174">
        <f t="shared" si="13"/>
        <v>0</v>
      </c>
      <c r="AR102" s="17" t="s">
        <v>135</v>
      </c>
      <c r="AT102" s="17" t="s">
        <v>131</v>
      </c>
      <c r="AU102" s="17" t="s">
        <v>22</v>
      </c>
      <c r="AY102" s="17" t="s">
        <v>129</v>
      </c>
      <c r="BE102" s="175">
        <f t="shared" si="14"/>
        <v>0</v>
      </c>
      <c r="BF102" s="175">
        <f t="shared" si="15"/>
        <v>0</v>
      </c>
      <c r="BG102" s="175">
        <f t="shared" si="16"/>
        <v>0</v>
      </c>
      <c r="BH102" s="175">
        <f t="shared" si="17"/>
        <v>0</v>
      </c>
      <c r="BI102" s="175">
        <f t="shared" si="18"/>
        <v>0</v>
      </c>
      <c r="BJ102" s="17" t="s">
        <v>22</v>
      </c>
      <c r="BK102" s="175">
        <f t="shared" si="19"/>
        <v>0</v>
      </c>
      <c r="BL102" s="17" t="s">
        <v>135</v>
      </c>
      <c r="BM102" s="17" t="s">
        <v>184</v>
      </c>
    </row>
    <row r="103" spans="2:65" s="1" customFormat="1" ht="22.5" customHeight="1">
      <c r="B103" s="163"/>
      <c r="C103" s="164" t="s">
        <v>72</v>
      </c>
      <c r="D103" s="164" t="s">
        <v>131</v>
      </c>
      <c r="E103" s="165" t="s">
        <v>724</v>
      </c>
      <c r="F103" s="166" t="s">
        <v>725</v>
      </c>
      <c r="G103" s="167" t="s">
        <v>134</v>
      </c>
      <c r="H103" s="168">
        <v>2</v>
      </c>
      <c r="I103" s="169"/>
      <c r="J103" s="170">
        <f t="shared" si="10"/>
        <v>0</v>
      </c>
      <c r="K103" s="166" t="s">
        <v>3</v>
      </c>
      <c r="L103" s="34"/>
      <c r="M103" s="171" t="s">
        <v>3</v>
      </c>
      <c r="N103" s="172" t="s">
        <v>43</v>
      </c>
      <c r="O103" s="35"/>
      <c r="P103" s="173">
        <f t="shared" si="11"/>
        <v>0</v>
      </c>
      <c r="Q103" s="173">
        <v>0</v>
      </c>
      <c r="R103" s="173">
        <f t="shared" si="12"/>
        <v>0</v>
      </c>
      <c r="S103" s="173">
        <v>0</v>
      </c>
      <c r="T103" s="174">
        <f t="shared" si="13"/>
        <v>0</v>
      </c>
      <c r="AR103" s="17" t="s">
        <v>135</v>
      </c>
      <c r="AT103" s="17" t="s">
        <v>131</v>
      </c>
      <c r="AU103" s="17" t="s">
        <v>22</v>
      </c>
      <c r="AY103" s="17" t="s">
        <v>129</v>
      </c>
      <c r="BE103" s="175">
        <f t="shared" si="14"/>
        <v>0</v>
      </c>
      <c r="BF103" s="175">
        <f t="shared" si="15"/>
        <v>0</v>
      </c>
      <c r="BG103" s="175">
        <f t="shared" si="16"/>
        <v>0</v>
      </c>
      <c r="BH103" s="175">
        <f t="shared" si="17"/>
        <v>0</v>
      </c>
      <c r="BI103" s="175">
        <f t="shared" si="18"/>
        <v>0</v>
      </c>
      <c r="BJ103" s="17" t="s">
        <v>22</v>
      </c>
      <c r="BK103" s="175">
        <f t="shared" si="19"/>
        <v>0</v>
      </c>
      <c r="BL103" s="17" t="s">
        <v>135</v>
      </c>
      <c r="BM103" s="17" t="s">
        <v>189</v>
      </c>
    </row>
    <row r="104" spans="2:65" s="1" customFormat="1" ht="22.5" customHeight="1">
      <c r="B104" s="163"/>
      <c r="C104" s="164" t="s">
        <v>72</v>
      </c>
      <c r="D104" s="164" t="s">
        <v>131</v>
      </c>
      <c r="E104" s="165" t="s">
        <v>726</v>
      </c>
      <c r="F104" s="166" t="s">
        <v>727</v>
      </c>
      <c r="G104" s="167" t="s">
        <v>134</v>
      </c>
      <c r="H104" s="168">
        <v>2</v>
      </c>
      <c r="I104" s="169"/>
      <c r="J104" s="170">
        <f t="shared" si="10"/>
        <v>0</v>
      </c>
      <c r="K104" s="166" t="s">
        <v>3</v>
      </c>
      <c r="L104" s="34"/>
      <c r="M104" s="171" t="s">
        <v>3</v>
      </c>
      <c r="N104" s="172" t="s">
        <v>43</v>
      </c>
      <c r="O104" s="35"/>
      <c r="P104" s="173">
        <f t="shared" si="11"/>
        <v>0</v>
      </c>
      <c r="Q104" s="173">
        <v>0</v>
      </c>
      <c r="R104" s="173">
        <f t="shared" si="12"/>
        <v>0</v>
      </c>
      <c r="S104" s="173">
        <v>0</v>
      </c>
      <c r="T104" s="174">
        <f t="shared" si="13"/>
        <v>0</v>
      </c>
      <c r="AR104" s="17" t="s">
        <v>135</v>
      </c>
      <c r="AT104" s="17" t="s">
        <v>131</v>
      </c>
      <c r="AU104" s="17" t="s">
        <v>22</v>
      </c>
      <c r="AY104" s="17" t="s">
        <v>129</v>
      </c>
      <c r="BE104" s="175">
        <f t="shared" si="14"/>
        <v>0</v>
      </c>
      <c r="BF104" s="175">
        <f t="shared" si="15"/>
        <v>0</v>
      </c>
      <c r="BG104" s="175">
        <f t="shared" si="16"/>
        <v>0</v>
      </c>
      <c r="BH104" s="175">
        <f t="shared" si="17"/>
        <v>0</v>
      </c>
      <c r="BI104" s="175">
        <f t="shared" si="18"/>
        <v>0</v>
      </c>
      <c r="BJ104" s="17" t="s">
        <v>22</v>
      </c>
      <c r="BK104" s="175">
        <f t="shared" si="19"/>
        <v>0</v>
      </c>
      <c r="BL104" s="17" t="s">
        <v>135</v>
      </c>
      <c r="BM104" s="17" t="s">
        <v>192</v>
      </c>
    </row>
    <row r="105" spans="2:65" s="1" customFormat="1" ht="22.5" customHeight="1">
      <c r="B105" s="163"/>
      <c r="C105" s="164" t="s">
        <v>72</v>
      </c>
      <c r="D105" s="164" t="s">
        <v>131</v>
      </c>
      <c r="E105" s="165" t="s">
        <v>728</v>
      </c>
      <c r="F105" s="166" t="s">
        <v>729</v>
      </c>
      <c r="G105" s="167" t="s">
        <v>134</v>
      </c>
      <c r="H105" s="168">
        <v>2</v>
      </c>
      <c r="I105" s="169"/>
      <c r="J105" s="170">
        <f t="shared" si="10"/>
        <v>0</v>
      </c>
      <c r="K105" s="166" t="s">
        <v>3</v>
      </c>
      <c r="L105" s="34"/>
      <c r="M105" s="171" t="s">
        <v>3</v>
      </c>
      <c r="N105" s="172" t="s">
        <v>43</v>
      </c>
      <c r="O105" s="35"/>
      <c r="P105" s="173">
        <f t="shared" si="11"/>
        <v>0</v>
      </c>
      <c r="Q105" s="173">
        <v>0</v>
      </c>
      <c r="R105" s="173">
        <f t="shared" si="12"/>
        <v>0</v>
      </c>
      <c r="S105" s="173">
        <v>0</v>
      </c>
      <c r="T105" s="174">
        <f t="shared" si="13"/>
        <v>0</v>
      </c>
      <c r="AR105" s="17" t="s">
        <v>135</v>
      </c>
      <c r="AT105" s="17" t="s">
        <v>131</v>
      </c>
      <c r="AU105" s="17" t="s">
        <v>22</v>
      </c>
      <c r="AY105" s="17" t="s">
        <v>129</v>
      </c>
      <c r="BE105" s="175">
        <f t="shared" si="14"/>
        <v>0</v>
      </c>
      <c r="BF105" s="175">
        <f t="shared" si="15"/>
        <v>0</v>
      </c>
      <c r="BG105" s="175">
        <f t="shared" si="16"/>
        <v>0</v>
      </c>
      <c r="BH105" s="175">
        <f t="shared" si="17"/>
        <v>0</v>
      </c>
      <c r="BI105" s="175">
        <f t="shared" si="18"/>
        <v>0</v>
      </c>
      <c r="BJ105" s="17" t="s">
        <v>22</v>
      </c>
      <c r="BK105" s="175">
        <f t="shared" si="19"/>
        <v>0</v>
      </c>
      <c r="BL105" s="17" t="s">
        <v>135</v>
      </c>
      <c r="BM105" s="17" t="s">
        <v>199</v>
      </c>
    </row>
    <row r="106" spans="2:65" s="1" customFormat="1" ht="22.5" customHeight="1">
      <c r="B106" s="163"/>
      <c r="C106" s="164" t="s">
        <v>72</v>
      </c>
      <c r="D106" s="164" t="s">
        <v>131</v>
      </c>
      <c r="E106" s="165" t="s">
        <v>730</v>
      </c>
      <c r="F106" s="166" t="s">
        <v>731</v>
      </c>
      <c r="G106" s="167" t="s">
        <v>134</v>
      </c>
      <c r="H106" s="168">
        <v>2</v>
      </c>
      <c r="I106" s="169"/>
      <c r="J106" s="170">
        <f t="shared" si="10"/>
        <v>0</v>
      </c>
      <c r="K106" s="166" t="s">
        <v>3</v>
      </c>
      <c r="L106" s="34"/>
      <c r="M106" s="171" t="s">
        <v>3</v>
      </c>
      <c r="N106" s="172" t="s">
        <v>43</v>
      </c>
      <c r="O106" s="35"/>
      <c r="P106" s="173">
        <f t="shared" si="11"/>
        <v>0</v>
      </c>
      <c r="Q106" s="173">
        <v>0</v>
      </c>
      <c r="R106" s="173">
        <f t="shared" si="12"/>
        <v>0</v>
      </c>
      <c r="S106" s="173">
        <v>0</v>
      </c>
      <c r="T106" s="174">
        <f t="shared" si="13"/>
        <v>0</v>
      </c>
      <c r="AR106" s="17" t="s">
        <v>135</v>
      </c>
      <c r="AT106" s="17" t="s">
        <v>131</v>
      </c>
      <c r="AU106" s="17" t="s">
        <v>22</v>
      </c>
      <c r="AY106" s="17" t="s">
        <v>129</v>
      </c>
      <c r="BE106" s="175">
        <f t="shared" si="14"/>
        <v>0</v>
      </c>
      <c r="BF106" s="175">
        <f t="shared" si="15"/>
        <v>0</v>
      </c>
      <c r="BG106" s="175">
        <f t="shared" si="16"/>
        <v>0</v>
      </c>
      <c r="BH106" s="175">
        <f t="shared" si="17"/>
        <v>0</v>
      </c>
      <c r="BI106" s="175">
        <f t="shared" si="18"/>
        <v>0</v>
      </c>
      <c r="BJ106" s="17" t="s">
        <v>22</v>
      </c>
      <c r="BK106" s="175">
        <f t="shared" si="19"/>
        <v>0</v>
      </c>
      <c r="BL106" s="17" t="s">
        <v>135</v>
      </c>
      <c r="BM106" s="17" t="s">
        <v>203</v>
      </c>
    </row>
    <row r="107" spans="2:65" s="1" customFormat="1" ht="22.5" customHeight="1">
      <c r="B107" s="163"/>
      <c r="C107" s="164" t="s">
        <v>72</v>
      </c>
      <c r="D107" s="164" t="s">
        <v>131</v>
      </c>
      <c r="E107" s="165" t="s">
        <v>732</v>
      </c>
      <c r="F107" s="166" t="s">
        <v>733</v>
      </c>
      <c r="G107" s="167" t="s">
        <v>134</v>
      </c>
      <c r="H107" s="168">
        <v>2</v>
      </c>
      <c r="I107" s="169"/>
      <c r="J107" s="170">
        <f t="shared" si="10"/>
        <v>0</v>
      </c>
      <c r="K107" s="166" t="s">
        <v>3</v>
      </c>
      <c r="L107" s="34"/>
      <c r="M107" s="171" t="s">
        <v>3</v>
      </c>
      <c r="N107" s="172" t="s">
        <v>43</v>
      </c>
      <c r="O107" s="35"/>
      <c r="P107" s="173">
        <f t="shared" si="11"/>
        <v>0</v>
      </c>
      <c r="Q107" s="173">
        <v>0</v>
      </c>
      <c r="R107" s="173">
        <f t="shared" si="12"/>
        <v>0</v>
      </c>
      <c r="S107" s="173">
        <v>0</v>
      </c>
      <c r="T107" s="174">
        <f t="shared" si="13"/>
        <v>0</v>
      </c>
      <c r="AR107" s="17" t="s">
        <v>135</v>
      </c>
      <c r="AT107" s="17" t="s">
        <v>131</v>
      </c>
      <c r="AU107" s="17" t="s">
        <v>22</v>
      </c>
      <c r="AY107" s="17" t="s">
        <v>129</v>
      </c>
      <c r="BE107" s="175">
        <f t="shared" si="14"/>
        <v>0</v>
      </c>
      <c r="BF107" s="175">
        <f t="shared" si="15"/>
        <v>0</v>
      </c>
      <c r="BG107" s="175">
        <f t="shared" si="16"/>
        <v>0</v>
      </c>
      <c r="BH107" s="175">
        <f t="shared" si="17"/>
        <v>0</v>
      </c>
      <c r="BI107" s="175">
        <f t="shared" si="18"/>
        <v>0</v>
      </c>
      <c r="BJ107" s="17" t="s">
        <v>22</v>
      </c>
      <c r="BK107" s="175">
        <f t="shared" si="19"/>
        <v>0</v>
      </c>
      <c r="BL107" s="17" t="s">
        <v>135</v>
      </c>
      <c r="BM107" s="17" t="s">
        <v>206</v>
      </c>
    </row>
    <row r="108" spans="2:65" s="1" customFormat="1" ht="22.5" customHeight="1">
      <c r="B108" s="163"/>
      <c r="C108" s="164" t="s">
        <v>72</v>
      </c>
      <c r="D108" s="164" t="s">
        <v>131</v>
      </c>
      <c r="E108" s="165" t="s">
        <v>734</v>
      </c>
      <c r="F108" s="166" t="s">
        <v>735</v>
      </c>
      <c r="G108" s="167" t="s">
        <v>134</v>
      </c>
      <c r="H108" s="168">
        <v>2</v>
      </c>
      <c r="I108" s="169"/>
      <c r="J108" s="170">
        <f t="shared" si="10"/>
        <v>0</v>
      </c>
      <c r="K108" s="166" t="s">
        <v>3</v>
      </c>
      <c r="L108" s="34"/>
      <c r="M108" s="171" t="s">
        <v>3</v>
      </c>
      <c r="N108" s="172" t="s">
        <v>43</v>
      </c>
      <c r="O108" s="35"/>
      <c r="P108" s="173">
        <f t="shared" si="11"/>
        <v>0</v>
      </c>
      <c r="Q108" s="173">
        <v>0</v>
      </c>
      <c r="R108" s="173">
        <f t="shared" si="12"/>
        <v>0</v>
      </c>
      <c r="S108" s="173">
        <v>0</v>
      </c>
      <c r="T108" s="174">
        <f t="shared" si="13"/>
        <v>0</v>
      </c>
      <c r="AR108" s="17" t="s">
        <v>135</v>
      </c>
      <c r="AT108" s="17" t="s">
        <v>131</v>
      </c>
      <c r="AU108" s="17" t="s">
        <v>22</v>
      </c>
      <c r="AY108" s="17" t="s">
        <v>129</v>
      </c>
      <c r="BE108" s="175">
        <f t="shared" si="14"/>
        <v>0</v>
      </c>
      <c r="BF108" s="175">
        <f t="shared" si="15"/>
        <v>0</v>
      </c>
      <c r="BG108" s="175">
        <f t="shared" si="16"/>
        <v>0</v>
      </c>
      <c r="BH108" s="175">
        <f t="shared" si="17"/>
        <v>0</v>
      </c>
      <c r="BI108" s="175">
        <f t="shared" si="18"/>
        <v>0</v>
      </c>
      <c r="BJ108" s="17" t="s">
        <v>22</v>
      </c>
      <c r="BK108" s="175">
        <f t="shared" si="19"/>
        <v>0</v>
      </c>
      <c r="BL108" s="17" t="s">
        <v>135</v>
      </c>
      <c r="BM108" s="17" t="s">
        <v>210</v>
      </c>
    </row>
    <row r="109" spans="2:65" s="1" customFormat="1" ht="22.5" customHeight="1">
      <c r="B109" s="163"/>
      <c r="C109" s="164" t="s">
        <v>72</v>
      </c>
      <c r="D109" s="164" t="s">
        <v>131</v>
      </c>
      <c r="E109" s="165" t="s">
        <v>736</v>
      </c>
      <c r="F109" s="166" t="s">
        <v>737</v>
      </c>
      <c r="G109" s="167" t="s">
        <v>134</v>
      </c>
      <c r="H109" s="168">
        <v>1</v>
      </c>
      <c r="I109" s="169"/>
      <c r="J109" s="170">
        <f t="shared" si="10"/>
        <v>0</v>
      </c>
      <c r="K109" s="166" t="s">
        <v>3</v>
      </c>
      <c r="L109" s="34"/>
      <c r="M109" s="171" t="s">
        <v>3</v>
      </c>
      <c r="N109" s="172" t="s">
        <v>43</v>
      </c>
      <c r="O109" s="35"/>
      <c r="P109" s="173">
        <f t="shared" si="11"/>
        <v>0</v>
      </c>
      <c r="Q109" s="173">
        <v>0</v>
      </c>
      <c r="R109" s="173">
        <f t="shared" si="12"/>
        <v>0</v>
      </c>
      <c r="S109" s="173">
        <v>0</v>
      </c>
      <c r="T109" s="174">
        <f t="shared" si="13"/>
        <v>0</v>
      </c>
      <c r="AR109" s="17" t="s">
        <v>135</v>
      </c>
      <c r="AT109" s="17" t="s">
        <v>131</v>
      </c>
      <c r="AU109" s="17" t="s">
        <v>22</v>
      </c>
      <c r="AY109" s="17" t="s">
        <v>129</v>
      </c>
      <c r="BE109" s="175">
        <f t="shared" si="14"/>
        <v>0</v>
      </c>
      <c r="BF109" s="175">
        <f t="shared" si="15"/>
        <v>0</v>
      </c>
      <c r="BG109" s="175">
        <f t="shared" si="16"/>
        <v>0</v>
      </c>
      <c r="BH109" s="175">
        <f t="shared" si="17"/>
        <v>0</v>
      </c>
      <c r="BI109" s="175">
        <f t="shared" si="18"/>
        <v>0</v>
      </c>
      <c r="BJ109" s="17" t="s">
        <v>22</v>
      </c>
      <c r="BK109" s="175">
        <f t="shared" si="19"/>
        <v>0</v>
      </c>
      <c r="BL109" s="17" t="s">
        <v>135</v>
      </c>
      <c r="BM109" s="17" t="s">
        <v>214</v>
      </c>
    </row>
    <row r="110" spans="2:65" s="1" customFormat="1" ht="22.5" customHeight="1">
      <c r="B110" s="163"/>
      <c r="C110" s="164" t="s">
        <v>72</v>
      </c>
      <c r="D110" s="164" t="s">
        <v>131</v>
      </c>
      <c r="E110" s="165" t="s">
        <v>738</v>
      </c>
      <c r="F110" s="166" t="s">
        <v>739</v>
      </c>
      <c r="G110" s="167" t="s">
        <v>134</v>
      </c>
      <c r="H110" s="168">
        <v>1</v>
      </c>
      <c r="I110" s="169"/>
      <c r="J110" s="170">
        <f t="shared" si="10"/>
        <v>0</v>
      </c>
      <c r="K110" s="166" t="s">
        <v>3</v>
      </c>
      <c r="L110" s="34"/>
      <c r="M110" s="171" t="s">
        <v>3</v>
      </c>
      <c r="N110" s="172" t="s">
        <v>43</v>
      </c>
      <c r="O110" s="35"/>
      <c r="P110" s="173">
        <f t="shared" si="11"/>
        <v>0</v>
      </c>
      <c r="Q110" s="173">
        <v>0</v>
      </c>
      <c r="R110" s="173">
        <f t="shared" si="12"/>
        <v>0</v>
      </c>
      <c r="S110" s="173">
        <v>0</v>
      </c>
      <c r="T110" s="174">
        <f t="shared" si="13"/>
        <v>0</v>
      </c>
      <c r="AR110" s="17" t="s">
        <v>135</v>
      </c>
      <c r="AT110" s="17" t="s">
        <v>131</v>
      </c>
      <c r="AU110" s="17" t="s">
        <v>22</v>
      </c>
      <c r="AY110" s="17" t="s">
        <v>129</v>
      </c>
      <c r="BE110" s="175">
        <f t="shared" si="14"/>
        <v>0</v>
      </c>
      <c r="BF110" s="175">
        <f t="shared" si="15"/>
        <v>0</v>
      </c>
      <c r="BG110" s="175">
        <f t="shared" si="16"/>
        <v>0</v>
      </c>
      <c r="BH110" s="175">
        <f t="shared" si="17"/>
        <v>0</v>
      </c>
      <c r="BI110" s="175">
        <f t="shared" si="18"/>
        <v>0</v>
      </c>
      <c r="BJ110" s="17" t="s">
        <v>22</v>
      </c>
      <c r="BK110" s="175">
        <f t="shared" si="19"/>
        <v>0</v>
      </c>
      <c r="BL110" s="17" t="s">
        <v>135</v>
      </c>
      <c r="BM110" s="17" t="s">
        <v>221</v>
      </c>
    </row>
    <row r="111" spans="2:65" s="1" customFormat="1" ht="22.5" customHeight="1">
      <c r="B111" s="163"/>
      <c r="C111" s="164" t="s">
        <v>72</v>
      </c>
      <c r="D111" s="164" t="s">
        <v>131</v>
      </c>
      <c r="E111" s="165" t="s">
        <v>740</v>
      </c>
      <c r="F111" s="166" t="s">
        <v>741</v>
      </c>
      <c r="G111" s="167" t="s">
        <v>134</v>
      </c>
      <c r="H111" s="168">
        <v>2</v>
      </c>
      <c r="I111" s="169"/>
      <c r="J111" s="170">
        <f t="shared" si="10"/>
        <v>0</v>
      </c>
      <c r="K111" s="166" t="s">
        <v>3</v>
      </c>
      <c r="L111" s="34"/>
      <c r="M111" s="171" t="s">
        <v>3</v>
      </c>
      <c r="N111" s="172" t="s">
        <v>43</v>
      </c>
      <c r="O111" s="35"/>
      <c r="P111" s="173">
        <f t="shared" si="11"/>
        <v>0</v>
      </c>
      <c r="Q111" s="173">
        <v>0</v>
      </c>
      <c r="R111" s="173">
        <f t="shared" si="12"/>
        <v>0</v>
      </c>
      <c r="S111" s="173">
        <v>0</v>
      </c>
      <c r="T111" s="174">
        <f t="shared" si="13"/>
        <v>0</v>
      </c>
      <c r="AR111" s="17" t="s">
        <v>135</v>
      </c>
      <c r="AT111" s="17" t="s">
        <v>131</v>
      </c>
      <c r="AU111" s="17" t="s">
        <v>22</v>
      </c>
      <c r="AY111" s="17" t="s">
        <v>129</v>
      </c>
      <c r="BE111" s="175">
        <f t="shared" si="14"/>
        <v>0</v>
      </c>
      <c r="BF111" s="175">
        <f t="shared" si="15"/>
        <v>0</v>
      </c>
      <c r="BG111" s="175">
        <f t="shared" si="16"/>
        <v>0</v>
      </c>
      <c r="BH111" s="175">
        <f t="shared" si="17"/>
        <v>0</v>
      </c>
      <c r="BI111" s="175">
        <f t="shared" si="18"/>
        <v>0</v>
      </c>
      <c r="BJ111" s="17" t="s">
        <v>22</v>
      </c>
      <c r="BK111" s="175">
        <f t="shared" si="19"/>
        <v>0</v>
      </c>
      <c r="BL111" s="17" t="s">
        <v>135</v>
      </c>
      <c r="BM111" s="17" t="s">
        <v>228</v>
      </c>
    </row>
    <row r="112" spans="2:65" s="1" customFormat="1" ht="22.5" customHeight="1">
      <c r="B112" s="163"/>
      <c r="C112" s="164" t="s">
        <v>72</v>
      </c>
      <c r="D112" s="164" t="s">
        <v>131</v>
      </c>
      <c r="E112" s="165" t="s">
        <v>742</v>
      </c>
      <c r="F112" s="166" t="s">
        <v>743</v>
      </c>
      <c r="G112" s="167" t="s">
        <v>134</v>
      </c>
      <c r="H112" s="168">
        <v>2</v>
      </c>
      <c r="I112" s="169"/>
      <c r="J112" s="170">
        <f t="shared" si="10"/>
        <v>0</v>
      </c>
      <c r="K112" s="166" t="s">
        <v>3</v>
      </c>
      <c r="L112" s="34"/>
      <c r="M112" s="171" t="s">
        <v>3</v>
      </c>
      <c r="N112" s="172" t="s">
        <v>43</v>
      </c>
      <c r="O112" s="35"/>
      <c r="P112" s="173">
        <f t="shared" si="11"/>
        <v>0</v>
      </c>
      <c r="Q112" s="173">
        <v>0</v>
      </c>
      <c r="R112" s="173">
        <f t="shared" si="12"/>
        <v>0</v>
      </c>
      <c r="S112" s="173">
        <v>0</v>
      </c>
      <c r="T112" s="174">
        <f t="shared" si="13"/>
        <v>0</v>
      </c>
      <c r="AR112" s="17" t="s">
        <v>135</v>
      </c>
      <c r="AT112" s="17" t="s">
        <v>131</v>
      </c>
      <c r="AU112" s="17" t="s">
        <v>22</v>
      </c>
      <c r="AY112" s="17" t="s">
        <v>129</v>
      </c>
      <c r="BE112" s="175">
        <f t="shared" si="14"/>
        <v>0</v>
      </c>
      <c r="BF112" s="175">
        <f t="shared" si="15"/>
        <v>0</v>
      </c>
      <c r="BG112" s="175">
        <f t="shared" si="16"/>
        <v>0</v>
      </c>
      <c r="BH112" s="175">
        <f t="shared" si="17"/>
        <v>0</v>
      </c>
      <c r="BI112" s="175">
        <f t="shared" si="18"/>
        <v>0</v>
      </c>
      <c r="BJ112" s="17" t="s">
        <v>22</v>
      </c>
      <c r="BK112" s="175">
        <f t="shared" si="19"/>
        <v>0</v>
      </c>
      <c r="BL112" s="17" t="s">
        <v>135</v>
      </c>
      <c r="BM112" s="17" t="s">
        <v>231</v>
      </c>
    </row>
    <row r="113" spans="2:47" s="1" customFormat="1" ht="27">
      <c r="B113" s="34"/>
      <c r="D113" s="177" t="s">
        <v>701</v>
      </c>
      <c r="F113" s="222" t="s">
        <v>702</v>
      </c>
      <c r="I113" s="223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701</v>
      </c>
      <c r="AU113" s="17" t="s">
        <v>22</v>
      </c>
    </row>
    <row r="114" spans="2:63" s="10" customFormat="1" ht="37.35" customHeight="1">
      <c r="B114" s="149"/>
      <c r="D114" s="160" t="s">
        <v>71</v>
      </c>
      <c r="E114" s="220" t="s">
        <v>744</v>
      </c>
      <c r="F114" s="220" t="s">
        <v>745</v>
      </c>
      <c r="I114" s="152"/>
      <c r="J114" s="221">
        <f>BK114</f>
        <v>0</v>
      </c>
      <c r="L114" s="149"/>
      <c r="M114" s="154"/>
      <c r="N114" s="155"/>
      <c r="O114" s="155"/>
      <c r="P114" s="156">
        <f>SUM(P115:P132)</f>
        <v>0</v>
      </c>
      <c r="Q114" s="155"/>
      <c r="R114" s="156">
        <f>SUM(R115:R132)</f>
        <v>0</v>
      </c>
      <c r="S114" s="155"/>
      <c r="T114" s="157">
        <f>SUM(T115:T132)</f>
        <v>0</v>
      </c>
      <c r="AR114" s="150" t="s">
        <v>22</v>
      </c>
      <c r="AT114" s="158" t="s">
        <v>71</v>
      </c>
      <c r="AU114" s="158" t="s">
        <v>72</v>
      </c>
      <c r="AY114" s="150" t="s">
        <v>129</v>
      </c>
      <c r="BK114" s="159">
        <f>SUM(BK115:BK132)</f>
        <v>0</v>
      </c>
    </row>
    <row r="115" spans="2:65" s="1" customFormat="1" ht="22.5" customHeight="1">
      <c r="B115" s="163"/>
      <c r="C115" s="164" t="s">
        <v>72</v>
      </c>
      <c r="D115" s="164" t="s">
        <v>131</v>
      </c>
      <c r="E115" s="165" t="s">
        <v>746</v>
      </c>
      <c r="F115" s="166" t="s">
        <v>747</v>
      </c>
      <c r="G115" s="167" t="s">
        <v>360</v>
      </c>
      <c r="H115" s="168">
        <v>3.8</v>
      </c>
      <c r="I115" s="169"/>
      <c r="J115" s="170">
        <f aca="true" t="shared" si="20" ref="J115:J131">ROUND(I115*H115,2)</f>
        <v>0</v>
      </c>
      <c r="K115" s="166" t="s">
        <v>3</v>
      </c>
      <c r="L115" s="34"/>
      <c r="M115" s="171" t="s">
        <v>3</v>
      </c>
      <c r="N115" s="172" t="s">
        <v>43</v>
      </c>
      <c r="O115" s="35"/>
      <c r="P115" s="173">
        <f aca="true" t="shared" si="21" ref="P115:P131">O115*H115</f>
        <v>0</v>
      </c>
      <c r="Q115" s="173">
        <v>0</v>
      </c>
      <c r="R115" s="173">
        <f aca="true" t="shared" si="22" ref="R115:R131">Q115*H115</f>
        <v>0</v>
      </c>
      <c r="S115" s="173">
        <v>0</v>
      </c>
      <c r="T115" s="174">
        <f aca="true" t="shared" si="23" ref="T115:T131">S115*H115</f>
        <v>0</v>
      </c>
      <c r="AR115" s="17" t="s">
        <v>135</v>
      </c>
      <c r="AT115" s="17" t="s">
        <v>131</v>
      </c>
      <c r="AU115" s="17" t="s">
        <v>22</v>
      </c>
      <c r="AY115" s="17" t="s">
        <v>129</v>
      </c>
      <c r="BE115" s="175">
        <f aca="true" t="shared" si="24" ref="BE115:BE131">IF(N115="základní",J115,0)</f>
        <v>0</v>
      </c>
      <c r="BF115" s="175">
        <f aca="true" t="shared" si="25" ref="BF115:BF131">IF(N115="snížená",J115,0)</f>
        <v>0</v>
      </c>
      <c r="BG115" s="175">
        <f aca="true" t="shared" si="26" ref="BG115:BG131">IF(N115="zákl. přenesená",J115,0)</f>
        <v>0</v>
      </c>
      <c r="BH115" s="175">
        <f aca="true" t="shared" si="27" ref="BH115:BH131">IF(N115="sníž. přenesená",J115,0)</f>
        <v>0</v>
      </c>
      <c r="BI115" s="175">
        <f aca="true" t="shared" si="28" ref="BI115:BI131">IF(N115="nulová",J115,0)</f>
        <v>0</v>
      </c>
      <c r="BJ115" s="17" t="s">
        <v>22</v>
      </c>
      <c r="BK115" s="175">
        <f aca="true" t="shared" si="29" ref="BK115:BK131">ROUND(I115*H115,2)</f>
        <v>0</v>
      </c>
      <c r="BL115" s="17" t="s">
        <v>135</v>
      </c>
      <c r="BM115" s="17" t="s">
        <v>235</v>
      </c>
    </row>
    <row r="116" spans="2:65" s="1" customFormat="1" ht="22.5" customHeight="1">
      <c r="B116" s="163"/>
      <c r="C116" s="164" t="s">
        <v>72</v>
      </c>
      <c r="D116" s="164" t="s">
        <v>131</v>
      </c>
      <c r="E116" s="165" t="s">
        <v>748</v>
      </c>
      <c r="F116" s="166" t="s">
        <v>749</v>
      </c>
      <c r="G116" s="167" t="s">
        <v>134</v>
      </c>
      <c r="H116" s="168">
        <v>1</v>
      </c>
      <c r="I116" s="169"/>
      <c r="J116" s="170">
        <f t="shared" si="20"/>
        <v>0</v>
      </c>
      <c r="K116" s="166" t="s">
        <v>3</v>
      </c>
      <c r="L116" s="34"/>
      <c r="M116" s="171" t="s">
        <v>3</v>
      </c>
      <c r="N116" s="172" t="s">
        <v>43</v>
      </c>
      <c r="O116" s="35"/>
      <c r="P116" s="173">
        <f t="shared" si="21"/>
        <v>0</v>
      </c>
      <c r="Q116" s="173">
        <v>0</v>
      </c>
      <c r="R116" s="173">
        <f t="shared" si="22"/>
        <v>0</v>
      </c>
      <c r="S116" s="173">
        <v>0</v>
      </c>
      <c r="T116" s="174">
        <f t="shared" si="23"/>
        <v>0</v>
      </c>
      <c r="AR116" s="17" t="s">
        <v>135</v>
      </c>
      <c r="AT116" s="17" t="s">
        <v>131</v>
      </c>
      <c r="AU116" s="17" t="s">
        <v>22</v>
      </c>
      <c r="AY116" s="17" t="s">
        <v>129</v>
      </c>
      <c r="BE116" s="175">
        <f t="shared" si="24"/>
        <v>0</v>
      </c>
      <c r="BF116" s="175">
        <f t="shared" si="25"/>
        <v>0</v>
      </c>
      <c r="BG116" s="175">
        <f t="shared" si="26"/>
        <v>0</v>
      </c>
      <c r="BH116" s="175">
        <f t="shared" si="27"/>
        <v>0</v>
      </c>
      <c r="BI116" s="175">
        <f t="shared" si="28"/>
        <v>0</v>
      </c>
      <c r="BJ116" s="17" t="s">
        <v>22</v>
      </c>
      <c r="BK116" s="175">
        <f t="shared" si="29"/>
        <v>0</v>
      </c>
      <c r="BL116" s="17" t="s">
        <v>135</v>
      </c>
      <c r="BM116" s="17" t="s">
        <v>238</v>
      </c>
    </row>
    <row r="117" spans="2:65" s="1" customFormat="1" ht="22.5" customHeight="1">
      <c r="B117" s="163"/>
      <c r="C117" s="164" t="s">
        <v>72</v>
      </c>
      <c r="D117" s="164" t="s">
        <v>131</v>
      </c>
      <c r="E117" s="165" t="s">
        <v>750</v>
      </c>
      <c r="F117" s="166" t="s">
        <v>751</v>
      </c>
      <c r="G117" s="167" t="s">
        <v>134</v>
      </c>
      <c r="H117" s="168">
        <v>1</v>
      </c>
      <c r="I117" s="169"/>
      <c r="J117" s="170">
        <f t="shared" si="20"/>
        <v>0</v>
      </c>
      <c r="K117" s="166" t="s">
        <v>3</v>
      </c>
      <c r="L117" s="34"/>
      <c r="M117" s="171" t="s">
        <v>3</v>
      </c>
      <c r="N117" s="172" t="s">
        <v>43</v>
      </c>
      <c r="O117" s="35"/>
      <c r="P117" s="173">
        <f t="shared" si="21"/>
        <v>0</v>
      </c>
      <c r="Q117" s="173">
        <v>0</v>
      </c>
      <c r="R117" s="173">
        <f t="shared" si="22"/>
        <v>0</v>
      </c>
      <c r="S117" s="173">
        <v>0</v>
      </c>
      <c r="T117" s="174">
        <f t="shared" si="23"/>
        <v>0</v>
      </c>
      <c r="AR117" s="17" t="s">
        <v>135</v>
      </c>
      <c r="AT117" s="17" t="s">
        <v>131</v>
      </c>
      <c r="AU117" s="17" t="s">
        <v>22</v>
      </c>
      <c r="AY117" s="17" t="s">
        <v>129</v>
      </c>
      <c r="BE117" s="175">
        <f t="shared" si="24"/>
        <v>0</v>
      </c>
      <c r="BF117" s="175">
        <f t="shared" si="25"/>
        <v>0</v>
      </c>
      <c r="BG117" s="175">
        <f t="shared" si="26"/>
        <v>0</v>
      </c>
      <c r="BH117" s="175">
        <f t="shared" si="27"/>
        <v>0</v>
      </c>
      <c r="BI117" s="175">
        <f t="shared" si="28"/>
        <v>0</v>
      </c>
      <c r="BJ117" s="17" t="s">
        <v>22</v>
      </c>
      <c r="BK117" s="175">
        <f t="shared" si="29"/>
        <v>0</v>
      </c>
      <c r="BL117" s="17" t="s">
        <v>135</v>
      </c>
      <c r="BM117" s="17" t="s">
        <v>243</v>
      </c>
    </row>
    <row r="118" spans="2:65" s="1" customFormat="1" ht="22.5" customHeight="1">
      <c r="B118" s="163"/>
      <c r="C118" s="164" t="s">
        <v>72</v>
      </c>
      <c r="D118" s="164" t="s">
        <v>131</v>
      </c>
      <c r="E118" s="165" t="s">
        <v>752</v>
      </c>
      <c r="F118" s="166" t="s">
        <v>753</v>
      </c>
      <c r="G118" s="167" t="s">
        <v>134</v>
      </c>
      <c r="H118" s="168">
        <v>2</v>
      </c>
      <c r="I118" s="169"/>
      <c r="J118" s="170">
        <f t="shared" si="20"/>
        <v>0</v>
      </c>
      <c r="K118" s="166" t="s">
        <v>3</v>
      </c>
      <c r="L118" s="34"/>
      <c r="M118" s="171" t="s">
        <v>3</v>
      </c>
      <c r="N118" s="172" t="s">
        <v>43</v>
      </c>
      <c r="O118" s="35"/>
      <c r="P118" s="173">
        <f t="shared" si="21"/>
        <v>0</v>
      </c>
      <c r="Q118" s="173">
        <v>0</v>
      </c>
      <c r="R118" s="173">
        <f t="shared" si="22"/>
        <v>0</v>
      </c>
      <c r="S118" s="173">
        <v>0</v>
      </c>
      <c r="T118" s="174">
        <f t="shared" si="23"/>
        <v>0</v>
      </c>
      <c r="AR118" s="17" t="s">
        <v>135</v>
      </c>
      <c r="AT118" s="17" t="s">
        <v>131</v>
      </c>
      <c r="AU118" s="17" t="s">
        <v>22</v>
      </c>
      <c r="AY118" s="17" t="s">
        <v>129</v>
      </c>
      <c r="BE118" s="175">
        <f t="shared" si="24"/>
        <v>0</v>
      </c>
      <c r="BF118" s="175">
        <f t="shared" si="25"/>
        <v>0</v>
      </c>
      <c r="BG118" s="175">
        <f t="shared" si="26"/>
        <v>0</v>
      </c>
      <c r="BH118" s="175">
        <f t="shared" si="27"/>
        <v>0</v>
      </c>
      <c r="BI118" s="175">
        <f t="shared" si="28"/>
        <v>0</v>
      </c>
      <c r="BJ118" s="17" t="s">
        <v>22</v>
      </c>
      <c r="BK118" s="175">
        <f t="shared" si="29"/>
        <v>0</v>
      </c>
      <c r="BL118" s="17" t="s">
        <v>135</v>
      </c>
      <c r="BM118" s="17" t="s">
        <v>253</v>
      </c>
    </row>
    <row r="119" spans="2:65" s="1" customFormat="1" ht="22.5" customHeight="1">
      <c r="B119" s="163"/>
      <c r="C119" s="164" t="s">
        <v>72</v>
      </c>
      <c r="D119" s="164" t="s">
        <v>131</v>
      </c>
      <c r="E119" s="165" t="s">
        <v>754</v>
      </c>
      <c r="F119" s="166" t="s">
        <v>755</v>
      </c>
      <c r="G119" s="167" t="s">
        <v>134</v>
      </c>
      <c r="H119" s="168">
        <v>2</v>
      </c>
      <c r="I119" s="169"/>
      <c r="J119" s="170">
        <f t="shared" si="20"/>
        <v>0</v>
      </c>
      <c r="K119" s="166" t="s">
        <v>3</v>
      </c>
      <c r="L119" s="34"/>
      <c r="M119" s="171" t="s">
        <v>3</v>
      </c>
      <c r="N119" s="172" t="s">
        <v>43</v>
      </c>
      <c r="O119" s="35"/>
      <c r="P119" s="173">
        <f t="shared" si="21"/>
        <v>0</v>
      </c>
      <c r="Q119" s="173">
        <v>0</v>
      </c>
      <c r="R119" s="173">
        <f t="shared" si="22"/>
        <v>0</v>
      </c>
      <c r="S119" s="173">
        <v>0</v>
      </c>
      <c r="T119" s="174">
        <f t="shared" si="23"/>
        <v>0</v>
      </c>
      <c r="AR119" s="17" t="s">
        <v>135</v>
      </c>
      <c r="AT119" s="17" t="s">
        <v>131</v>
      </c>
      <c r="AU119" s="17" t="s">
        <v>22</v>
      </c>
      <c r="AY119" s="17" t="s">
        <v>129</v>
      </c>
      <c r="BE119" s="175">
        <f t="shared" si="24"/>
        <v>0</v>
      </c>
      <c r="BF119" s="175">
        <f t="shared" si="25"/>
        <v>0</v>
      </c>
      <c r="BG119" s="175">
        <f t="shared" si="26"/>
        <v>0</v>
      </c>
      <c r="BH119" s="175">
        <f t="shared" si="27"/>
        <v>0</v>
      </c>
      <c r="BI119" s="175">
        <f t="shared" si="28"/>
        <v>0</v>
      </c>
      <c r="BJ119" s="17" t="s">
        <v>22</v>
      </c>
      <c r="BK119" s="175">
        <f t="shared" si="29"/>
        <v>0</v>
      </c>
      <c r="BL119" s="17" t="s">
        <v>135</v>
      </c>
      <c r="BM119" s="17" t="s">
        <v>257</v>
      </c>
    </row>
    <row r="120" spans="2:65" s="1" customFormat="1" ht="22.5" customHeight="1">
      <c r="B120" s="163"/>
      <c r="C120" s="164" t="s">
        <v>72</v>
      </c>
      <c r="D120" s="164" t="s">
        <v>131</v>
      </c>
      <c r="E120" s="165" t="s">
        <v>756</v>
      </c>
      <c r="F120" s="166" t="s">
        <v>757</v>
      </c>
      <c r="G120" s="167" t="s">
        <v>134</v>
      </c>
      <c r="H120" s="168">
        <v>3</v>
      </c>
      <c r="I120" s="169"/>
      <c r="J120" s="170">
        <f t="shared" si="20"/>
        <v>0</v>
      </c>
      <c r="K120" s="166" t="s">
        <v>3</v>
      </c>
      <c r="L120" s="34"/>
      <c r="M120" s="171" t="s">
        <v>3</v>
      </c>
      <c r="N120" s="172" t="s">
        <v>43</v>
      </c>
      <c r="O120" s="35"/>
      <c r="P120" s="173">
        <f t="shared" si="21"/>
        <v>0</v>
      </c>
      <c r="Q120" s="173">
        <v>0</v>
      </c>
      <c r="R120" s="173">
        <f t="shared" si="22"/>
        <v>0</v>
      </c>
      <c r="S120" s="173">
        <v>0</v>
      </c>
      <c r="T120" s="174">
        <f t="shared" si="23"/>
        <v>0</v>
      </c>
      <c r="AR120" s="17" t="s">
        <v>135</v>
      </c>
      <c r="AT120" s="17" t="s">
        <v>131</v>
      </c>
      <c r="AU120" s="17" t="s">
        <v>22</v>
      </c>
      <c r="AY120" s="17" t="s">
        <v>129</v>
      </c>
      <c r="BE120" s="175">
        <f t="shared" si="24"/>
        <v>0</v>
      </c>
      <c r="BF120" s="175">
        <f t="shared" si="25"/>
        <v>0</v>
      </c>
      <c r="BG120" s="175">
        <f t="shared" si="26"/>
        <v>0</v>
      </c>
      <c r="BH120" s="175">
        <f t="shared" si="27"/>
        <v>0</v>
      </c>
      <c r="BI120" s="175">
        <f t="shared" si="28"/>
        <v>0</v>
      </c>
      <c r="BJ120" s="17" t="s">
        <v>22</v>
      </c>
      <c r="BK120" s="175">
        <f t="shared" si="29"/>
        <v>0</v>
      </c>
      <c r="BL120" s="17" t="s">
        <v>135</v>
      </c>
      <c r="BM120" s="17" t="s">
        <v>260</v>
      </c>
    </row>
    <row r="121" spans="2:65" s="1" customFormat="1" ht="22.5" customHeight="1">
      <c r="B121" s="163"/>
      <c r="C121" s="164" t="s">
        <v>72</v>
      </c>
      <c r="D121" s="164" t="s">
        <v>131</v>
      </c>
      <c r="E121" s="165" t="s">
        <v>758</v>
      </c>
      <c r="F121" s="166" t="s">
        <v>759</v>
      </c>
      <c r="G121" s="167" t="s">
        <v>134</v>
      </c>
      <c r="H121" s="168">
        <v>3</v>
      </c>
      <c r="I121" s="169"/>
      <c r="J121" s="170">
        <f t="shared" si="20"/>
        <v>0</v>
      </c>
      <c r="K121" s="166" t="s">
        <v>3</v>
      </c>
      <c r="L121" s="34"/>
      <c r="M121" s="171" t="s">
        <v>3</v>
      </c>
      <c r="N121" s="172" t="s">
        <v>43</v>
      </c>
      <c r="O121" s="35"/>
      <c r="P121" s="173">
        <f t="shared" si="21"/>
        <v>0</v>
      </c>
      <c r="Q121" s="173">
        <v>0</v>
      </c>
      <c r="R121" s="173">
        <f t="shared" si="22"/>
        <v>0</v>
      </c>
      <c r="S121" s="173">
        <v>0</v>
      </c>
      <c r="T121" s="174">
        <f t="shared" si="23"/>
        <v>0</v>
      </c>
      <c r="AR121" s="17" t="s">
        <v>135</v>
      </c>
      <c r="AT121" s="17" t="s">
        <v>131</v>
      </c>
      <c r="AU121" s="17" t="s">
        <v>22</v>
      </c>
      <c r="AY121" s="17" t="s">
        <v>129</v>
      </c>
      <c r="BE121" s="175">
        <f t="shared" si="24"/>
        <v>0</v>
      </c>
      <c r="BF121" s="175">
        <f t="shared" si="25"/>
        <v>0</v>
      </c>
      <c r="BG121" s="175">
        <f t="shared" si="26"/>
        <v>0</v>
      </c>
      <c r="BH121" s="175">
        <f t="shared" si="27"/>
        <v>0</v>
      </c>
      <c r="BI121" s="175">
        <f t="shared" si="28"/>
        <v>0</v>
      </c>
      <c r="BJ121" s="17" t="s">
        <v>22</v>
      </c>
      <c r="BK121" s="175">
        <f t="shared" si="29"/>
        <v>0</v>
      </c>
      <c r="BL121" s="17" t="s">
        <v>135</v>
      </c>
      <c r="BM121" s="17" t="s">
        <v>264</v>
      </c>
    </row>
    <row r="122" spans="2:65" s="1" customFormat="1" ht="22.5" customHeight="1">
      <c r="B122" s="163"/>
      <c r="C122" s="164" t="s">
        <v>72</v>
      </c>
      <c r="D122" s="164" t="s">
        <v>131</v>
      </c>
      <c r="E122" s="165" t="s">
        <v>760</v>
      </c>
      <c r="F122" s="166" t="s">
        <v>761</v>
      </c>
      <c r="G122" s="167" t="s">
        <v>134</v>
      </c>
      <c r="H122" s="168">
        <v>1</v>
      </c>
      <c r="I122" s="169"/>
      <c r="J122" s="170">
        <f t="shared" si="20"/>
        <v>0</v>
      </c>
      <c r="K122" s="166" t="s">
        <v>3</v>
      </c>
      <c r="L122" s="34"/>
      <c r="M122" s="171" t="s">
        <v>3</v>
      </c>
      <c r="N122" s="172" t="s">
        <v>43</v>
      </c>
      <c r="O122" s="35"/>
      <c r="P122" s="173">
        <f t="shared" si="21"/>
        <v>0</v>
      </c>
      <c r="Q122" s="173">
        <v>0</v>
      </c>
      <c r="R122" s="173">
        <f t="shared" si="22"/>
        <v>0</v>
      </c>
      <c r="S122" s="173">
        <v>0</v>
      </c>
      <c r="T122" s="174">
        <f t="shared" si="23"/>
        <v>0</v>
      </c>
      <c r="AR122" s="17" t="s">
        <v>135</v>
      </c>
      <c r="AT122" s="17" t="s">
        <v>131</v>
      </c>
      <c r="AU122" s="17" t="s">
        <v>22</v>
      </c>
      <c r="AY122" s="17" t="s">
        <v>129</v>
      </c>
      <c r="BE122" s="175">
        <f t="shared" si="24"/>
        <v>0</v>
      </c>
      <c r="BF122" s="175">
        <f t="shared" si="25"/>
        <v>0</v>
      </c>
      <c r="BG122" s="175">
        <f t="shared" si="26"/>
        <v>0</v>
      </c>
      <c r="BH122" s="175">
        <f t="shared" si="27"/>
        <v>0</v>
      </c>
      <c r="BI122" s="175">
        <f t="shared" si="28"/>
        <v>0</v>
      </c>
      <c r="BJ122" s="17" t="s">
        <v>22</v>
      </c>
      <c r="BK122" s="175">
        <f t="shared" si="29"/>
        <v>0</v>
      </c>
      <c r="BL122" s="17" t="s">
        <v>135</v>
      </c>
      <c r="BM122" s="17" t="s">
        <v>267</v>
      </c>
    </row>
    <row r="123" spans="2:65" s="1" customFormat="1" ht="22.5" customHeight="1">
      <c r="B123" s="163"/>
      <c r="C123" s="164" t="s">
        <v>72</v>
      </c>
      <c r="D123" s="164" t="s">
        <v>131</v>
      </c>
      <c r="E123" s="165" t="s">
        <v>762</v>
      </c>
      <c r="F123" s="166" t="s">
        <v>763</v>
      </c>
      <c r="G123" s="167" t="s">
        <v>134</v>
      </c>
      <c r="H123" s="168">
        <v>1</v>
      </c>
      <c r="I123" s="169"/>
      <c r="J123" s="170">
        <f t="shared" si="20"/>
        <v>0</v>
      </c>
      <c r="K123" s="166" t="s">
        <v>3</v>
      </c>
      <c r="L123" s="34"/>
      <c r="M123" s="171" t="s">
        <v>3</v>
      </c>
      <c r="N123" s="172" t="s">
        <v>43</v>
      </c>
      <c r="O123" s="35"/>
      <c r="P123" s="173">
        <f t="shared" si="21"/>
        <v>0</v>
      </c>
      <c r="Q123" s="173">
        <v>0</v>
      </c>
      <c r="R123" s="173">
        <f t="shared" si="22"/>
        <v>0</v>
      </c>
      <c r="S123" s="173">
        <v>0</v>
      </c>
      <c r="T123" s="174">
        <f t="shared" si="23"/>
        <v>0</v>
      </c>
      <c r="AR123" s="17" t="s">
        <v>135</v>
      </c>
      <c r="AT123" s="17" t="s">
        <v>131</v>
      </c>
      <c r="AU123" s="17" t="s">
        <v>22</v>
      </c>
      <c r="AY123" s="17" t="s">
        <v>129</v>
      </c>
      <c r="BE123" s="175">
        <f t="shared" si="24"/>
        <v>0</v>
      </c>
      <c r="BF123" s="175">
        <f t="shared" si="25"/>
        <v>0</v>
      </c>
      <c r="BG123" s="175">
        <f t="shared" si="26"/>
        <v>0</v>
      </c>
      <c r="BH123" s="175">
        <f t="shared" si="27"/>
        <v>0</v>
      </c>
      <c r="BI123" s="175">
        <f t="shared" si="28"/>
        <v>0</v>
      </c>
      <c r="BJ123" s="17" t="s">
        <v>22</v>
      </c>
      <c r="BK123" s="175">
        <f t="shared" si="29"/>
        <v>0</v>
      </c>
      <c r="BL123" s="17" t="s">
        <v>135</v>
      </c>
      <c r="BM123" s="17" t="s">
        <v>271</v>
      </c>
    </row>
    <row r="124" spans="2:65" s="1" customFormat="1" ht="22.5" customHeight="1">
      <c r="B124" s="163"/>
      <c r="C124" s="164" t="s">
        <v>72</v>
      </c>
      <c r="D124" s="164" t="s">
        <v>131</v>
      </c>
      <c r="E124" s="165" t="s">
        <v>764</v>
      </c>
      <c r="F124" s="166" t="s">
        <v>765</v>
      </c>
      <c r="G124" s="167" t="s">
        <v>134</v>
      </c>
      <c r="H124" s="168">
        <v>2</v>
      </c>
      <c r="I124" s="169"/>
      <c r="J124" s="170">
        <f t="shared" si="20"/>
        <v>0</v>
      </c>
      <c r="K124" s="166" t="s">
        <v>3</v>
      </c>
      <c r="L124" s="34"/>
      <c r="M124" s="171" t="s">
        <v>3</v>
      </c>
      <c r="N124" s="172" t="s">
        <v>43</v>
      </c>
      <c r="O124" s="35"/>
      <c r="P124" s="173">
        <f t="shared" si="21"/>
        <v>0</v>
      </c>
      <c r="Q124" s="173">
        <v>0</v>
      </c>
      <c r="R124" s="173">
        <f t="shared" si="22"/>
        <v>0</v>
      </c>
      <c r="S124" s="173">
        <v>0</v>
      </c>
      <c r="T124" s="174">
        <f t="shared" si="23"/>
        <v>0</v>
      </c>
      <c r="AR124" s="17" t="s">
        <v>135</v>
      </c>
      <c r="AT124" s="17" t="s">
        <v>131</v>
      </c>
      <c r="AU124" s="17" t="s">
        <v>22</v>
      </c>
      <c r="AY124" s="17" t="s">
        <v>129</v>
      </c>
      <c r="BE124" s="175">
        <f t="shared" si="24"/>
        <v>0</v>
      </c>
      <c r="BF124" s="175">
        <f t="shared" si="25"/>
        <v>0</v>
      </c>
      <c r="BG124" s="175">
        <f t="shared" si="26"/>
        <v>0</v>
      </c>
      <c r="BH124" s="175">
        <f t="shared" si="27"/>
        <v>0</v>
      </c>
      <c r="BI124" s="175">
        <f t="shared" si="28"/>
        <v>0</v>
      </c>
      <c r="BJ124" s="17" t="s">
        <v>22</v>
      </c>
      <c r="BK124" s="175">
        <f t="shared" si="29"/>
        <v>0</v>
      </c>
      <c r="BL124" s="17" t="s">
        <v>135</v>
      </c>
      <c r="BM124" s="17" t="s">
        <v>274</v>
      </c>
    </row>
    <row r="125" spans="2:65" s="1" customFormat="1" ht="22.5" customHeight="1">
      <c r="B125" s="163"/>
      <c r="C125" s="164" t="s">
        <v>72</v>
      </c>
      <c r="D125" s="164" t="s">
        <v>131</v>
      </c>
      <c r="E125" s="165" t="s">
        <v>766</v>
      </c>
      <c r="F125" s="166" t="s">
        <v>767</v>
      </c>
      <c r="G125" s="167" t="s">
        <v>134</v>
      </c>
      <c r="H125" s="168">
        <v>2</v>
      </c>
      <c r="I125" s="169"/>
      <c r="J125" s="170">
        <f t="shared" si="20"/>
        <v>0</v>
      </c>
      <c r="K125" s="166" t="s">
        <v>3</v>
      </c>
      <c r="L125" s="34"/>
      <c r="M125" s="171" t="s">
        <v>3</v>
      </c>
      <c r="N125" s="172" t="s">
        <v>43</v>
      </c>
      <c r="O125" s="35"/>
      <c r="P125" s="173">
        <f t="shared" si="21"/>
        <v>0</v>
      </c>
      <c r="Q125" s="173">
        <v>0</v>
      </c>
      <c r="R125" s="173">
        <f t="shared" si="22"/>
        <v>0</v>
      </c>
      <c r="S125" s="173">
        <v>0</v>
      </c>
      <c r="T125" s="174">
        <f t="shared" si="23"/>
        <v>0</v>
      </c>
      <c r="AR125" s="17" t="s">
        <v>135</v>
      </c>
      <c r="AT125" s="17" t="s">
        <v>131</v>
      </c>
      <c r="AU125" s="17" t="s">
        <v>22</v>
      </c>
      <c r="AY125" s="17" t="s">
        <v>129</v>
      </c>
      <c r="BE125" s="175">
        <f t="shared" si="24"/>
        <v>0</v>
      </c>
      <c r="BF125" s="175">
        <f t="shared" si="25"/>
        <v>0</v>
      </c>
      <c r="BG125" s="175">
        <f t="shared" si="26"/>
        <v>0</v>
      </c>
      <c r="BH125" s="175">
        <f t="shared" si="27"/>
        <v>0</v>
      </c>
      <c r="BI125" s="175">
        <f t="shared" si="28"/>
        <v>0</v>
      </c>
      <c r="BJ125" s="17" t="s">
        <v>22</v>
      </c>
      <c r="BK125" s="175">
        <f t="shared" si="29"/>
        <v>0</v>
      </c>
      <c r="BL125" s="17" t="s">
        <v>135</v>
      </c>
      <c r="BM125" s="17" t="s">
        <v>278</v>
      </c>
    </row>
    <row r="126" spans="2:65" s="1" customFormat="1" ht="22.5" customHeight="1">
      <c r="B126" s="163"/>
      <c r="C126" s="164" t="s">
        <v>72</v>
      </c>
      <c r="D126" s="164" t="s">
        <v>131</v>
      </c>
      <c r="E126" s="165" t="s">
        <v>768</v>
      </c>
      <c r="F126" s="166" t="s">
        <v>769</v>
      </c>
      <c r="G126" s="167" t="s">
        <v>134</v>
      </c>
      <c r="H126" s="168">
        <v>1</v>
      </c>
      <c r="I126" s="169"/>
      <c r="J126" s="170">
        <f t="shared" si="20"/>
        <v>0</v>
      </c>
      <c r="K126" s="166" t="s">
        <v>3</v>
      </c>
      <c r="L126" s="34"/>
      <c r="M126" s="171" t="s">
        <v>3</v>
      </c>
      <c r="N126" s="172" t="s">
        <v>43</v>
      </c>
      <c r="O126" s="35"/>
      <c r="P126" s="173">
        <f t="shared" si="21"/>
        <v>0</v>
      </c>
      <c r="Q126" s="173">
        <v>0</v>
      </c>
      <c r="R126" s="173">
        <f t="shared" si="22"/>
        <v>0</v>
      </c>
      <c r="S126" s="173">
        <v>0</v>
      </c>
      <c r="T126" s="174">
        <f t="shared" si="23"/>
        <v>0</v>
      </c>
      <c r="AR126" s="17" t="s">
        <v>135</v>
      </c>
      <c r="AT126" s="17" t="s">
        <v>131</v>
      </c>
      <c r="AU126" s="17" t="s">
        <v>22</v>
      </c>
      <c r="AY126" s="17" t="s">
        <v>129</v>
      </c>
      <c r="BE126" s="175">
        <f t="shared" si="24"/>
        <v>0</v>
      </c>
      <c r="BF126" s="175">
        <f t="shared" si="25"/>
        <v>0</v>
      </c>
      <c r="BG126" s="175">
        <f t="shared" si="26"/>
        <v>0</v>
      </c>
      <c r="BH126" s="175">
        <f t="shared" si="27"/>
        <v>0</v>
      </c>
      <c r="BI126" s="175">
        <f t="shared" si="28"/>
        <v>0</v>
      </c>
      <c r="BJ126" s="17" t="s">
        <v>22</v>
      </c>
      <c r="BK126" s="175">
        <f t="shared" si="29"/>
        <v>0</v>
      </c>
      <c r="BL126" s="17" t="s">
        <v>135</v>
      </c>
      <c r="BM126" s="17" t="s">
        <v>281</v>
      </c>
    </row>
    <row r="127" spans="2:65" s="1" customFormat="1" ht="22.5" customHeight="1">
      <c r="B127" s="163"/>
      <c r="C127" s="164" t="s">
        <v>72</v>
      </c>
      <c r="D127" s="164" t="s">
        <v>131</v>
      </c>
      <c r="E127" s="165" t="s">
        <v>770</v>
      </c>
      <c r="F127" s="166" t="s">
        <v>771</v>
      </c>
      <c r="G127" s="167" t="s">
        <v>134</v>
      </c>
      <c r="H127" s="168">
        <v>1</v>
      </c>
      <c r="I127" s="169"/>
      <c r="J127" s="170">
        <f t="shared" si="20"/>
        <v>0</v>
      </c>
      <c r="K127" s="166" t="s">
        <v>3</v>
      </c>
      <c r="L127" s="34"/>
      <c r="M127" s="171" t="s">
        <v>3</v>
      </c>
      <c r="N127" s="172" t="s">
        <v>43</v>
      </c>
      <c r="O127" s="35"/>
      <c r="P127" s="173">
        <f t="shared" si="21"/>
        <v>0</v>
      </c>
      <c r="Q127" s="173">
        <v>0</v>
      </c>
      <c r="R127" s="173">
        <f t="shared" si="22"/>
        <v>0</v>
      </c>
      <c r="S127" s="173">
        <v>0</v>
      </c>
      <c r="T127" s="174">
        <f t="shared" si="23"/>
        <v>0</v>
      </c>
      <c r="AR127" s="17" t="s">
        <v>135</v>
      </c>
      <c r="AT127" s="17" t="s">
        <v>131</v>
      </c>
      <c r="AU127" s="17" t="s">
        <v>22</v>
      </c>
      <c r="AY127" s="17" t="s">
        <v>129</v>
      </c>
      <c r="BE127" s="175">
        <f t="shared" si="24"/>
        <v>0</v>
      </c>
      <c r="BF127" s="175">
        <f t="shared" si="25"/>
        <v>0</v>
      </c>
      <c r="BG127" s="175">
        <f t="shared" si="26"/>
        <v>0</v>
      </c>
      <c r="BH127" s="175">
        <f t="shared" si="27"/>
        <v>0</v>
      </c>
      <c r="BI127" s="175">
        <f t="shared" si="28"/>
        <v>0</v>
      </c>
      <c r="BJ127" s="17" t="s">
        <v>22</v>
      </c>
      <c r="BK127" s="175">
        <f t="shared" si="29"/>
        <v>0</v>
      </c>
      <c r="BL127" s="17" t="s">
        <v>135</v>
      </c>
      <c r="BM127" s="17" t="s">
        <v>285</v>
      </c>
    </row>
    <row r="128" spans="2:65" s="1" customFormat="1" ht="22.5" customHeight="1">
      <c r="B128" s="163"/>
      <c r="C128" s="164" t="s">
        <v>72</v>
      </c>
      <c r="D128" s="164" t="s">
        <v>131</v>
      </c>
      <c r="E128" s="165" t="s">
        <v>772</v>
      </c>
      <c r="F128" s="166" t="s">
        <v>773</v>
      </c>
      <c r="G128" s="167" t="s">
        <v>134</v>
      </c>
      <c r="H128" s="168">
        <v>1</v>
      </c>
      <c r="I128" s="169"/>
      <c r="J128" s="170">
        <f t="shared" si="20"/>
        <v>0</v>
      </c>
      <c r="K128" s="166" t="s">
        <v>3</v>
      </c>
      <c r="L128" s="34"/>
      <c r="M128" s="171" t="s">
        <v>3</v>
      </c>
      <c r="N128" s="172" t="s">
        <v>43</v>
      </c>
      <c r="O128" s="35"/>
      <c r="P128" s="173">
        <f t="shared" si="21"/>
        <v>0</v>
      </c>
      <c r="Q128" s="173">
        <v>0</v>
      </c>
      <c r="R128" s="173">
        <f t="shared" si="22"/>
        <v>0</v>
      </c>
      <c r="S128" s="173">
        <v>0</v>
      </c>
      <c r="T128" s="174">
        <f t="shared" si="23"/>
        <v>0</v>
      </c>
      <c r="AR128" s="17" t="s">
        <v>135</v>
      </c>
      <c r="AT128" s="17" t="s">
        <v>131</v>
      </c>
      <c r="AU128" s="17" t="s">
        <v>22</v>
      </c>
      <c r="AY128" s="17" t="s">
        <v>129</v>
      </c>
      <c r="BE128" s="175">
        <f t="shared" si="24"/>
        <v>0</v>
      </c>
      <c r="BF128" s="175">
        <f t="shared" si="25"/>
        <v>0</v>
      </c>
      <c r="BG128" s="175">
        <f t="shared" si="26"/>
        <v>0</v>
      </c>
      <c r="BH128" s="175">
        <f t="shared" si="27"/>
        <v>0</v>
      </c>
      <c r="BI128" s="175">
        <f t="shared" si="28"/>
        <v>0</v>
      </c>
      <c r="BJ128" s="17" t="s">
        <v>22</v>
      </c>
      <c r="BK128" s="175">
        <f t="shared" si="29"/>
        <v>0</v>
      </c>
      <c r="BL128" s="17" t="s">
        <v>135</v>
      </c>
      <c r="BM128" s="17" t="s">
        <v>288</v>
      </c>
    </row>
    <row r="129" spans="2:65" s="1" customFormat="1" ht="22.5" customHeight="1">
      <c r="B129" s="163"/>
      <c r="C129" s="164" t="s">
        <v>72</v>
      </c>
      <c r="D129" s="164" t="s">
        <v>131</v>
      </c>
      <c r="E129" s="165" t="s">
        <v>774</v>
      </c>
      <c r="F129" s="166" t="s">
        <v>775</v>
      </c>
      <c r="G129" s="167" t="s">
        <v>134</v>
      </c>
      <c r="H129" s="168">
        <v>1</v>
      </c>
      <c r="I129" s="169"/>
      <c r="J129" s="170">
        <f t="shared" si="20"/>
        <v>0</v>
      </c>
      <c r="K129" s="166" t="s">
        <v>3</v>
      </c>
      <c r="L129" s="34"/>
      <c r="M129" s="171" t="s">
        <v>3</v>
      </c>
      <c r="N129" s="172" t="s">
        <v>43</v>
      </c>
      <c r="O129" s="35"/>
      <c r="P129" s="173">
        <f t="shared" si="21"/>
        <v>0</v>
      </c>
      <c r="Q129" s="173">
        <v>0</v>
      </c>
      <c r="R129" s="173">
        <f t="shared" si="22"/>
        <v>0</v>
      </c>
      <c r="S129" s="173">
        <v>0</v>
      </c>
      <c r="T129" s="174">
        <f t="shared" si="23"/>
        <v>0</v>
      </c>
      <c r="AR129" s="17" t="s">
        <v>135</v>
      </c>
      <c r="AT129" s="17" t="s">
        <v>131</v>
      </c>
      <c r="AU129" s="17" t="s">
        <v>22</v>
      </c>
      <c r="AY129" s="17" t="s">
        <v>129</v>
      </c>
      <c r="BE129" s="175">
        <f t="shared" si="24"/>
        <v>0</v>
      </c>
      <c r="BF129" s="175">
        <f t="shared" si="25"/>
        <v>0</v>
      </c>
      <c r="BG129" s="175">
        <f t="shared" si="26"/>
        <v>0</v>
      </c>
      <c r="BH129" s="175">
        <f t="shared" si="27"/>
        <v>0</v>
      </c>
      <c r="BI129" s="175">
        <f t="shared" si="28"/>
        <v>0</v>
      </c>
      <c r="BJ129" s="17" t="s">
        <v>22</v>
      </c>
      <c r="BK129" s="175">
        <f t="shared" si="29"/>
        <v>0</v>
      </c>
      <c r="BL129" s="17" t="s">
        <v>135</v>
      </c>
      <c r="BM129" s="17" t="s">
        <v>293</v>
      </c>
    </row>
    <row r="130" spans="2:65" s="1" customFormat="1" ht="22.5" customHeight="1">
      <c r="B130" s="163"/>
      <c r="C130" s="164" t="s">
        <v>72</v>
      </c>
      <c r="D130" s="164" t="s">
        <v>131</v>
      </c>
      <c r="E130" s="165" t="s">
        <v>776</v>
      </c>
      <c r="F130" s="166" t="s">
        <v>777</v>
      </c>
      <c r="G130" s="167" t="s">
        <v>134</v>
      </c>
      <c r="H130" s="168">
        <v>1</v>
      </c>
      <c r="I130" s="169"/>
      <c r="J130" s="170">
        <f t="shared" si="20"/>
        <v>0</v>
      </c>
      <c r="K130" s="166" t="s">
        <v>3</v>
      </c>
      <c r="L130" s="34"/>
      <c r="M130" s="171" t="s">
        <v>3</v>
      </c>
      <c r="N130" s="172" t="s">
        <v>43</v>
      </c>
      <c r="O130" s="35"/>
      <c r="P130" s="173">
        <f t="shared" si="21"/>
        <v>0</v>
      </c>
      <c r="Q130" s="173">
        <v>0</v>
      </c>
      <c r="R130" s="173">
        <f t="shared" si="22"/>
        <v>0</v>
      </c>
      <c r="S130" s="173">
        <v>0</v>
      </c>
      <c r="T130" s="174">
        <f t="shared" si="23"/>
        <v>0</v>
      </c>
      <c r="AR130" s="17" t="s">
        <v>135</v>
      </c>
      <c r="AT130" s="17" t="s">
        <v>131</v>
      </c>
      <c r="AU130" s="17" t="s">
        <v>22</v>
      </c>
      <c r="AY130" s="17" t="s">
        <v>129</v>
      </c>
      <c r="BE130" s="175">
        <f t="shared" si="24"/>
        <v>0</v>
      </c>
      <c r="BF130" s="175">
        <f t="shared" si="25"/>
        <v>0</v>
      </c>
      <c r="BG130" s="175">
        <f t="shared" si="26"/>
        <v>0</v>
      </c>
      <c r="BH130" s="175">
        <f t="shared" si="27"/>
        <v>0</v>
      </c>
      <c r="BI130" s="175">
        <f t="shared" si="28"/>
        <v>0</v>
      </c>
      <c r="BJ130" s="17" t="s">
        <v>22</v>
      </c>
      <c r="BK130" s="175">
        <f t="shared" si="29"/>
        <v>0</v>
      </c>
      <c r="BL130" s="17" t="s">
        <v>135</v>
      </c>
      <c r="BM130" s="17" t="s">
        <v>299</v>
      </c>
    </row>
    <row r="131" spans="2:65" s="1" customFormat="1" ht="22.5" customHeight="1">
      <c r="B131" s="163"/>
      <c r="C131" s="164" t="s">
        <v>72</v>
      </c>
      <c r="D131" s="164" t="s">
        <v>131</v>
      </c>
      <c r="E131" s="165" t="s">
        <v>742</v>
      </c>
      <c r="F131" s="166" t="s">
        <v>743</v>
      </c>
      <c r="G131" s="167" t="s">
        <v>134</v>
      </c>
      <c r="H131" s="168">
        <v>1</v>
      </c>
      <c r="I131" s="169"/>
      <c r="J131" s="170">
        <f t="shared" si="20"/>
        <v>0</v>
      </c>
      <c r="K131" s="166" t="s">
        <v>3</v>
      </c>
      <c r="L131" s="34"/>
      <c r="M131" s="171" t="s">
        <v>3</v>
      </c>
      <c r="N131" s="172" t="s">
        <v>43</v>
      </c>
      <c r="O131" s="35"/>
      <c r="P131" s="173">
        <f t="shared" si="21"/>
        <v>0</v>
      </c>
      <c r="Q131" s="173">
        <v>0</v>
      </c>
      <c r="R131" s="173">
        <f t="shared" si="22"/>
        <v>0</v>
      </c>
      <c r="S131" s="173">
        <v>0</v>
      </c>
      <c r="T131" s="174">
        <f t="shared" si="23"/>
        <v>0</v>
      </c>
      <c r="AR131" s="17" t="s">
        <v>135</v>
      </c>
      <c r="AT131" s="17" t="s">
        <v>131</v>
      </c>
      <c r="AU131" s="17" t="s">
        <v>22</v>
      </c>
      <c r="AY131" s="17" t="s">
        <v>129</v>
      </c>
      <c r="BE131" s="175">
        <f t="shared" si="24"/>
        <v>0</v>
      </c>
      <c r="BF131" s="175">
        <f t="shared" si="25"/>
        <v>0</v>
      </c>
      <c r="BG131" s="175">
        <f t="shared" si="26"/>
        <v>0</v>
      </c>
      <c r="BH131" s="175">
        <f t="shared" si="27"/>
        <v>0</v>
      </c>
      <c r="BI131" s="175">
        <f t="shared" si="28"/>
        <v>0</v>
      </c>
      <c r="BJ131" s="17" t="s">
        <v>22</v>
      </c>
      <c r="BK131" s="175">
        <f t="shared" si="29"/>
        <v>0</v>
      </c>
      <c r="BL131" s="17" t="s">
        <v>135</v>
      </c>
      <c r="BM131" s="17" t="s">
        <v>303</v>
      </c>
    </row>
    <row r="132" spans="2:47" s="1" customFormat="1" ht="27">
      <c r="B132" s="34"/>
      <c r="D132" s="177" t="s">
        <v>701</v>
      </c>
      <c r="F132" s="222" t="s">
        <v>702</v>
      </c>
      <c r="I132" s="223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701</v>
      </c>
      <c r="AU132" s="17" t="s">
        <v>22</v>
      </c>
    </row>
    <row r="133" spans="2:63" s="10" customFormat="1" ht="37.35" customHeight="1">
      <c r="B133" s="149"/>
      <c r="D133" s="160" t="s">
        <v>71</v>
      </c>
      <c r="E133" s="220" t="s">
        <v>778</v>
      </c>
      <c r="F133" s="220" t="s">
        <v>779</v>
      </c>
      <c r="I133" s="152"/>
      <c r="J133" s="221">
        <f>BK133</f>
        <v>0</v>
      </c>
      <c r="L133" s="149"/>
      <c r="M133" s="154"/>
      <c r="N133" s="155"/>
      <c r="O133" s="155"/>
      <c r="P133" s="156">
        <f>SUM(P134:P140)</f>
        <v>0</v>
      </c>
      <c r="Q133" s="155"/>
      <c r="R133" s="156">
        <f>SUM(R134:R140)</f>
        <v>0</v>
      </c>
      <c r="S133" s="155"/>
      <c r="T133" s="157">
        <f>SUM(T134:T140)</f>
        <v>0</v>
      </c>
      <c r="AR133" s="150" t="s">
        <v>22</v>
      </c>
      <c r="AT133" s="158" t="s">
        <v>71</v>
      </c>
      <c r="AU133" s="158" t="s">
        <v>72</v>
      </c>
      <c r="AY133" s="150" t="s">
        <v>129</v>
      </c>
      <c r="BK133" s="159">
        <f>SUM(BK134:BK140)</f>
        <v>0</v>
      </c>
    </row>
    <row r="134" spans="2:65" s="1" customFormat="1" ht="22.5" customHeight="1">
      <c r="B134" s="163"/>
      <c r="C134" s="164" t="s">
        <v>72</v>
      </c>
      <c r="D134" s="164" t="s">
        <v>131</v>
      </c>
      <c r="E134" s="165" t="s">
        <v>780</v>
      </c>
      <c r="F134" s="166" t="s">
        <v>781</v>
      </c>
      <c r="G134" s="167" t="s">
        <v>360</v>
      </c>
      <c r="H134" s="168">
        <v>16.6</v>
      </c>
      <c r="I134" s="169"/>
      <c r="J134" s="170">
        <f aca="true" t="shared" si="30" ref="J134:J139">ROUND(I134*H134,2)</f>
        <v>0</v>
      </c>
      <c r="K134" s="166" t="s">
        <v>3</v>
      </c>
      <c r="L134" s="34"/>
      <c r="M134" s="171" t="s">
        <v>3</v>
      </c>
      <c r="N134" s="172" t="s">
        <v>43</v>
      </c>
      <c r="O134" s="35"/>
      <c r="P134" s="173">
        <f aca="true" t="shared" si="31" ref="P134:P139">O134*H134</f>
        <v>0</v>
      </c>
      <c r="Q134" s="173">
        <v>0</v>
      </c>
      <c r="R134" s="173">
        <f aca="true" t="shared" si="32" ref="R134:R139">Q134*H134</f>
        <v>0</v>
      </c>
      <c r="S134" s="173">
        <v>0</v>
      </c>
      <c r="T134" s="174">
        <f aca="true" t="shared" si="33" ref="T134:T139">S134*H134</f>
        <v>0</v>
      </c>
      <c r="AR134" s="17" t="s">
        <v>135</v>
      </c>
      <c r="AT134" s="17" t="s">
        <v>131</v>
      </c>
      <c r="AU134" s="17" t="s">
        <v>22</v>
      </c>
      <c r="AY134" s="17" t="s">
        <v>129</v>
      </c>
      <c r="BE134" s="175">
        <f aca="true" t="shared" si="34" ref="BE134:BE139">IF(N134="základní",J134,0)</f>
        <v>0</v>
      </c>
      <c r="BF134" s="175">
        <f aca="true" t="shared" si="35" ref="BF134:BF139">IF(N134="snížená",J134,0)</f>
        <v>0</v>
      </c>
      <c r="BG134" s="175">
        <f aca="true" t="shared" si="36" ref="BG134:BG139">IF(N134="zákl. přenesená",J134,0)</f>
        <v>0</v>
      </c>
      <c r="BH134" s="175">
        <f aca="true" t="shared" si="37" ref="BH134:BH139">IF(N134="sníž. přenesená",J134,0)</f>
        <v>0</v>
      </c>
      <c r="BI134" s="175">
        <f aca="true" t="shared" si="38" ref="BI134:BI139">IF(N134="nulová",J134,0)</f>
        <v>0</v>
      </c>
      <c r="BJ134" s="17" t="s">
        <v>22</v>
      </c>
      <c r="BK134" s="175">
        <f aca="true" t="shared" si="39" ref="BK134:BK139">ROUND(I134*H134,2)</f>
        <v>0</v>
      </c>
      <c r="BL134" s="17" t="s">
        <v>135</v>
      </c>
      <c r="BM134" s="17" t="s">
        <v>307</v>
      </c>
    </row>
    <row r="135" spans="2:65" s="1" customFormat="1" ht="22.5" customHeight="1">
      <c r="B135" s="163"/>
      <c r="C135" s="164" t="s">
        <v>72</v>
      </c>
      <c r="D135" s="164" t="s">
        <v>131</v>
      </c>
      <c r="E135" s="165" t="s">
        <v>782</v>
      </c>
      <c r="F135" s="166" t="s">
        <v>783</v>
      </c>
      <c r="G135" s="167" t="s">
        <v>134</v>
      </c>
      <c r="H135" s="168">
        <v>1</v>
      </c>
      <c r="I135" s="169"/>
      <c r="J135" s="170">
        <f t="shared" si="30"/>
        <v>0</v>
      </c>
      <c r="K135" s="166" t="s">
        <v>3</v>
      </c>
      <c r="L135" s="34"/>
      <c r="M135" s="171" t="s">
        <v>3</v>
      </c>
      <c r="N135" s="172" t="s">
        <v>43</v>
      </c>
      <c r="O135" s="35"/>
      <c r="P135" s="173">
        <f t="shared" si="31"/>
        <v>0</v>
      </c>
      <c r="Q135" s="173">
        <v>0</v>
      </c>
      <c r="R135" s="173">
        <f t="shared" si="32"/>
        <v>0</v>
      </c>
      <c r="S135" s="173">
        <v>0</v>
      </c>
      <c r="T135" s="174">
        <f t="shared" si="33"/>
        <v>0</v>
      </c>
      <c r="AR135" s="17" t="s">
        <v>135</v>
      </c>
      <c r="AT135" s="17" t="s">
        <v>131</v>
      </c>
      <c r="AU135" s="17" t="s">
        <v>22</v>
      </c>
      <c r="AY135" s="17" t="s">
        <v>129</v>
      </c>
      <c r="BE135" s="175">
        <f t="shared" si="34"/>
        <v>0</v>
      </c>
      <c r="BF135" s="175">
        <f t="shared" si="35"/>
        <v>0</v>
      </c>
      <c r="BG135" s="175">
        <f t="shared" si="36"/>
        <v>0</v>
      </c>
      <c r="BH135" s="175">
        <f t="shared" si="37"/>
        <v>0</v>
      </c>
      <c r="BI135" s="175">
        <f t="shared" si="38"/>
        <v>0</v>
      </c>
      <c r="BJ135" s="17" t="s">
        <v>22</v>
      </c>
      <c r="BK135" s="175">
        <f t="shared" si="39"/>
        <v>0</v>
      </c>
      <c r="BL135" s="17" t="s">
        <v>135</v>
      </c>
      <c r="BM135" s="17" t="s">
        <v>312</v>
      </c>
    </row>
    <row r="136" spans="2:65" s="1" customFormat="1" ht="22.5" customHeight="1">
      <c r="B136" s="163"/>
      <c r="C136" s="164" t="s">
        <v>72</v>
      </c>
      <c r="D136" s="164" t="s">
        <v>131</v>
      </c>
      <c r="E136" s="165" t="s">
        <v>784</v>
      </c>
      <c r="F136" s="166" t="s">
        <v>785</v>
      </c>
      <c r="G136" s="167" t="s">
        <v>134</v>
      </c>
      <c r="H136" s="168">
        <v>1</v>
      </c>
      <c r="I136" s="169"/>
      <c r="J136" s="170">
        <f t="shared" si="30"/>
        <v>0</v>
      </c>
      <c r="K136" s="166" t="s">
        <v>3</v>
      </c>
      <c r="L136" s="34"/>
      <c r="M136" s="171" t="s">
        <v>3</v>
      </c>
      <c r="N136" s="172" t="s">
        <v>43</v>
      </c>
      <c r="O136" s="35"/>
      <c r="P136" s="173">
        <f t="shared" si="31"/>
        <v>0</v>
      </c>
      <c r="Q136" s="173">
        <v>0</v>
      </c>
      <c r="R136" s="173">
        <f t="shared" si="32"/>
        <v>0</v>
      </c>
      <c r="S136" s="173">
        <v>0</v>
      </c>
      <c r="T136" s="174">
        <f t="shared" si="33"/>
        <v>0</v>
      </c>
      <c r="AR136" s="17" t="s">
        <v>135</v>
      </c>
      <c r="AT136" s="17" t="s">
        <v>131</v>
      </c>
      <c r="AU136" s="17" t="s">
        <v>22</v>
      </c>
      <c r="AY136" s="17" t="s">
        <v>129</v>
      </c>
      <c r="BE136" s="175">
        <f t="shared" si="34"/>
        <v>0</v>
      </c>
      <c r="BF136" s="175">
        <f t="shared" si="35"/>
        <v>0</v>
      </c>
      <c r="BG136" s="175">
        <f t="shared" si="36"/>
        <v>0</v>
      </c>
      <c r="BH136" s="175">
        <f t="shared" si="37"/>
        <v>0</v>
      </c>
      <c r="BI136" s="175">
        <f t="shared" si="38"/>
        <v>0</v>
      </c>
      <c r="BJ136" s="17" t="s">
        <v>22</v>
      </c>
      <c r="BK136" s="175">
        <f t="shared" si="39"/>
        <v>0</v>
      </c>
      <c r="BL136" s="17" t="s">
        <v>135</v>
      </c>
      <c r="BM136" s="17" t="s">
        <v>315</v>
      </c>
    </row>
    <row r="137" spans="2:65" s="1" customFormat="1" ht="22.5" customHeight="1">
      <c r="B137" s="163"/>
      <c r="C137" s="164" t="s">
        <v>72</v>
      </c>
      <c r="D137" s="164" t="s">
        <v>131</v>
      </c>
      <c r="E137" s="165" t="s">
        <v>786</v>
      </c>
      <c r="F137" s="166" t="s">
        <v>787</v>
      </c>
      <c r="G137" s="167" t="s">
        <v>134</v>
      </c>
      <c r="H137" s="168">
        <v>1</v>
      </c>
      <c r="I137" s="169"/>
      <c r="J137" s="170">
        <f t="shared" si="30"/>
        <v>0</v>
      </c>
      <c r="K137" s="166" t="s">
        <v>3</v>
      </c>
      <c r="L137" s="34"/>
      <c r="M137" s="171" t="s">
        <v>3</v>
      </c>
      <c r="N137" s="172" t="s">
        <v>43</v>
      </c>
      <c r="O137" s="35"/>
      <c r="P137" s="173">
        <f t="shared" si="31"/>
        <v>0</v>
      </c>
      <c r="Q137" s="173">
        <v>0</v>
      </c>
      <c r="R137" s="173">
        <f t="shared" si="32"/>
        <v>0</v>
      </c>
      <c r="S137" s="173">
        <v>0</v>
      </c>
      <c r="T137" s="174">
        <f t="shared" si="33"/>
        <v>0</v>
      </c>
      <c r="AR137" s="17" t="s">
        <v>135</v>
      </c>
      <c r="AT137" s="17" t="s">
        <v>131</v>
      </c>
      <c r="AU137" s="17" t="s">
        <v>22</v>
      </c>
      <c r="AY137" s="17" t="s">
        <v>129</v>
      </c>
      <c r="BE137" s="175">
        <f t="shared" si="34"/>
        <v>0</v>
      </c>
      <c r="BF137" s="175">
        <f t="shared" si="35"/>
        <v>0</v>
      </c>
      <c r="BG137" s="175">
        <f t="shared" si="36"/>
        <v>0</v>
      </c>
      <c r="BH137" s="175">
        <f t="shared" si="37"/>
        <v>0</v>
      </c>
      <c r="BI137" s="175">
        <f t="shared" si="38"/>
        <v>0</v>
      </c>
      <c r="BJ137" s="17" t="s">
        <v>22</v>
      </c>
      <c r="BK137" s="175">
        <f t="shared" si="39"/>
        <v>0</v>
      </c>
      <c r="BL137" s="17" t="s">
        <v>135</v>
      </c>
      <c r="BM137" s="17" t="s">
        <v>320</v>
      </c>
    </row>
    <row r="138" spans="2:65" s="1" customFormat="1" ht="22.5" customHeight="1">
      <c r="B138" s="163"/>
      <c r="C138" s="164" t="s">
        <v>72</v>
      </c>
      <c r="D138" s="164" t="s">
        <v>131</v>
      </c>
      <c r="E138" s="165" t="s">
        <v>788</v>
      </c>
      <c r="F138" s="166" t="s">
        <v>789</v>
      </c>
      <c r="G138" s="167" t="s">
        <v>134</v>
      </c>
      <c r="H138" s="168">
        <v>1</v>
      </c>
      <c r="I138" s="169"/>
      <c r="J138" s="170">
        <f t="shared" si="30"/>
        <v>0</v>
      </c>
      <c r="K138" s="166" t="s">
        <v>3</v>
      </c>
      <c r="L138" s="34"/>
      <c r="M138" s="171" t="s">
        <v>3</v>
      </c>
      <c r="N138" s="172" t="s">
        <v>43</v>
      </c>
      <c r="O138" s="35"/>
      <c r="P138" s="173">
        <f t="shared" si="31"/>
        <v>0</v>
      </c>
      <c r="Q138" s="173">
        <v>0</v>
      </c>
      <c r="R138" s="173">
        <f t="shared" si="32"/>
        <v>0</v>
      </c>
      <c r="S138" s="173">
        <v>0</v>
      </c>
      <c r="T138" s="174">
        <f t="shared" si="33"/>
        <v>0</v>
      </c>
      <c r="AR138" s="17" t="s">
        <v>135</v>
      </c>
      <c r="AT138" s="17" t="s">
        <v>131</v>
      </c>
      <c r="AU138" s="17" t="s">
        <v>22</v>
      </c>
      <c r="AY138" s="17" t="s">
        <v>129</v>
      </c>
      <c r="BE138" s="175">
        <f t="shared" si="34"/>
        <v>0</v>
      </c>
      <c r="BF138" s="175">
        <f t="shared" si="35"/>
        <v>0</v>
      </c>
      <c r="BG138" s="175">
        <f t="shared" si="36"/>
        <v>0</v>
      </c>
      <c r="BH138" s="175">
        <f t="shared" si="37"/>
        <v>0</v>
      </c>
      <c r="BI138" s="175">
        <f t="shared" si="38"/>
        <v>0</v>
      </c>
      <c r="BJ138" s="17" t="s">
        <v>22</v>
      </c>
      <c r="BK138" s="175">
        <f t="shared" si="39"/>
        <v>0</v>
      </c>
      <c r="BL138" s="17" t="s">
        <v>135</v>
      </c>
      <c r="BM138" s="17" t="s">
        <v>326</v>
      </c>
    </row>
    <row r="139" spans="2:65" s="1" customFormat="1" ht="22.5" customHeight="1">
      <c r="B139" s="163"/>
      <c r="C139" s="164" t="s">
        <v>72</v>
      </c>
      <c r="D139" s="164" t="s">
        <v>131</v>
      </c>
      <c r="E139" s="165" t="s">
        <v>790</v>
      </c>
      <c r="F139" s="166" t="s">
        <v>791</v>
      </c>
      <c r="G139" s="167" t="s">
        <v>134</v>
      </c>
      <c r="H139" s="168">
        <v>2</v>
      </c>
      <c r="I139" s="169"/>
      <c r="J139" s="170">
        <f t="shared" si="30"/>
        <v>0</v>
      </c>
      <c r="K139" s="166" t="s">
        <v>3</v>
      </c>
      <c r="L139" s="34"/>
      <c r="M139" s="171" t="s">
        <v>3</v>
      </c>
      <c r="N139" s="172" t="s">
        <v>43</v>
      </c>
      <c r="O139" s="35"/>
      <c r="P139" s="173">
        <f t="shared" si="31"/>
        <v>0</v>
      </c>
      <c r="Q139" s="173">
        <v>0</v>
      </c>
      <c r="R139" s="173">
        <f t="shared" si="32"/>
        <v>0</v>
      </c>
      <c r="S139" s="173">
        <v>0</v>
      </c>
      <c r="T139" s="174">
        <f t="shared" si="33"/>
        <v>0</v>
      </c>
      <c r="AR139" s="17" t="s">
        <v>135</v>
      </c>
      <c r="AT139" s="17" t="s">
        <v>131</v>
      </c>
      <c r="AU139" s="17" t="s">
        <v>22</v>
      </c>
      <c r="AY139" s="17" t="s">
        <v>129</v>
      </c>
      <c r="BE139" s="175">
        <f t="shared" si="34"/>
        <v>0</v>
      </c>
      <c r="BF139" s="175">
        <f t="shared" si="35"/>
        <v>0</v>
      </c>
      <c r="BG139" s="175">
        <f t="shared" si="36"/>
        <v>0</v>
      </c>
      <c r="BH139" s="175">
        <f t="shared" si="37"/>
        <v>0</v>
      </c>
      <c r="BI139" s="175">
        <f t="shared" si="38"/>
        <v>0</v>
      </c>
      <c r="BJ139" s="17" t="s">
        <v>22</v>
      </c>
      <c r="BK139" s="175">
        <f t="shared" si="39"/>
        <v>0</v>
      </c>
      <c r="BL139" s="17" t="s">
        <v>135</v>
      </c>
      <c r="BM139" s="17" t="s">
        <v>333</v>
      </c>
    </row>
    <row r="140" spans="2:47" s="1" customFormat="1" ht="27">
      <c r="B140" s="34"/>
      <c r="D140" s="177" t="s">
        <v>701</v>
      </c>
      <c r="F140" s="222" t="s">
        <v>702</v>
      </c>
      <c r="I140" s="223"/>
      <c r="L140" s="34"/>
      <c r="M140" s="63"/>
      <c r="N140" s="35"/>
      <c r="O140" s="35"/>
      <c r="P140" s="35"/>
      <c r="Q140" s="35"/>
      <c r="R140" s="35"/>
      <c r="S140" s="35"/>
      <c r="T140" s="64"/>
      <c r="AT140" s="17" t="s">
        <v>701</v>
      </c>
      <c r="AU140" s="17" t="s">
        <v>22</v>
      </c>
    </row>
    <row r="141" spans="2:63" s="10" customFormat="1" ht="37.35" customHeight="1">
      <c r="B141" s="149"/>
      <c r="D141" s="160" t="s">
        <v>71</v>
      </c>
      <c r="E141" s="220" t="s">
        <v>792</v>
      </c>
      <c r="F141" s="220" t="s">
        <v>793</v>
      </c>
      <c r="I141" s="152"/>
      <c r="J141" s="221">
        <f>BK141</f>
        <v>0</v>
      </c>
      <c r="L141" s="149"/>
      <c r="M141" s="154"/>
      <c r="N141" s="155"/>
      <c r="O141" s="155"/>
      <c r="P141" s="156">
        <f>SUM(P142:P146)</f>
        <v>0</v>
      </c>
      <c r="Q141" s="155"/>
      <c r="R141" s="156">
        <f>SUM(R142:R146)</f>
        <v>0</v>
      </c>
      <c r="S141" s="155"/>
      <c r="T141" s="157">
        <f>SUM(T142:T146)</f>
        <v>0</v>
      </c>
      <c r="AR141" s="150" t="s">
        <v>22</v>
      </c>
      <c r="AT141" s="158" t="s">
        <v>71</v>
      </c>
      <c r="AU141" s="158" t="s">
        <v>72</v>
      </c>
      <c r="AY141" s="150" t="s">
        <v>129</v>
      </c>
      <c r="BK141" s="159">
        <f>SUM(BK142:BK146)</f>
        <v>0</v>
      </c>
    </row>
    <row r="142" spans="2:65" s="1" customFormat="1" ht="22.5" customHeight="1">
      <c r="B142" s="163"/>
      <c r="C142" s="164" t="s">
        <v>72</v>
      </c>
      <c r="D142" s="164" t="s">
        <v>131</v>
      </c>
      <c r="E142" s="165" t="s">
        <v>794</v>
      </c>
      <c r="F142" s="166" t="s">
        <v>795</v>
      </c>
      <c r="G142" s="167" t="s">
        <v>134</v>
      </c>
      <c r="H142" s="168">
        <v>3</v>
      </c>
      <c r="I142" s="169"/>
      <c r="J142" s="170">
        <f>ROUND(I142*H142,2)</f>
        <v>0</v>
      </c>
      <c r="K142" s="166" t="s">
        <v>3</v>
      </c>
      <c r="L142" s="34"/>
      <c r="M142" s="171" t="s">
        <v>3</v>
      </c>
      <c r="N142" s="172" t="s">
        <v>43</v>
      </c>
      <c r="O142" s="3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7" t="s">
        <v>135</v>
      </c>
      <c r="AT142" s="17" t="s">
        <v>131</v>
      </c>
      <c r="AU142" s="17" t="s">
        <v>22</v>
      </c>
      <c r="AY142" s="17" t="s">
        <v>129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22</v>
      </c>
      <c r="BK142" s="175">
        <f>ROUND(I142*H142,2)</f>
        <v>0</v>
      </c>
      <c r="BL142" s="17" t="s">
        <v>135</v>
      </c>
      <c r="BM142" s="17" t="s">
        <v>336</v>
      </c>
    </row>
    <row r="143" spans="2:65" s="1" customFormat="1" ht="22.5" customHeight="1">
      <c r="B143" s="163"/>
      <c r="C143" s="164" t="s">
        <v>72</v>
      </c>
      <c r="D143" s="164" t="s">
        <v>131</v>
      </c>
      <c r="E143" s="165" t="s">
        <v>699</v>
      </c>
      <c r="F143" s="166" t="s">
        <v>700</v>
      </c>
      <c r="G143" s="167" t="s">
        <v>134</v>
      </c>
      <c r="H143" s="168">
        <v>3</v>
      </c>
      <c r="I143" s="169"/>
      <c r="J143" s="170">
        <f>ROUND(I143*H143,2)</f>
        <v>0</v>
      </c>
      <c r="K143" s="166" t="s">
        <v>3</v>
      </c>
      <c r="L143" s="34"/>
      <c r="M143" s="171" t="s">
        <v>3</v>
      </c>
      <c r="N143" s="172" t="s">
        <v>43</v>
      </c>
      <c r="O143" s="35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AR143" s="17" t="s">
        <v>135</v>
      </c>
      <c r="AT143" s="17" t="s">
        <v>131</v>
      </c>
      <c r="AU143" s="17" t="s">
        <v>22</v>
      </c>
      <c r="AY143" s="17" t="s">
        <v>129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22</v>
      </c>
      <c r="BK143" s="175">
        <f>ROUND(I143*H143,2)</f>
        <v>0</v>
      </c>
      <c r="BL143" s="17" t="s">
        <v>135</v>
      </c>
      <c r="BM143" s="17" t="s">
        <v>342</v>
      </c>
    </row>
    <row r="144" spans="2:65" s="1" customFormat="1" ht="22.5" customHeight="1">
      <c r="B144" s="163"/>
      <c r="C144" s="164" t="s">
        <v>72</v>
      </c>
      <c r="D144" s="164" t="s">
        <v>131</v>
      </c>
      <c r="E144" s="165" t="s">
        <v>796</v>
      </c>
      <c r="F144" s="166" t="s">
        <v>797</v>
      </c>
      <c r="G144" s="167" t="s">
        <v>134</v>
      </c>
      <c r="H144" s="168">
        <v>6</v>
      </c>
      <c r="I144" s="169"/>
      <c r="J144" s="170">
        <f>ROUND(I144*H144,2)</f>
        <v>0</v>
      </c>
      <c r="K144" s="166" t="s">
        <v>3</v>
      </c>
      <c r="L144" s="34"/>
      <c r="M144" s="171" t="s">
        <v>3</v>
      </c>
      <c r="N144" s="172" t="s">
        <v>43</v>
      </c>
      <c r="O144" s="35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7" t="s">
        <v>135</v>
      </c>
      <c r="AT144" s="17" t="s">
        <v>131</v>
      </c>
      <c r="AU144" s="17" t="s">
        <v>22</v>
      </c>
      <c r="AY144" s="17" t="s">
        <v>129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135</v>
      </c>
      <c r="BM144" s="17" t="s">
        <v>346</v>
      </c>
    </row>
    <row r="145" spans="2:65" s="1" customFormat="1" ht="22.5" customHeight="1">
      <c r="B145" s="163"/>
      <c r="C145" s="164" t="s">
        <v>72</v>
      </c>
      <c r="D145" s="164" t="s">
        <v>131</v>
      </c>
      <c r="E145" s="165" t="s">
        <v>699</v>
      </c>
      <c r="F145" s="166" t="s">
        <v>700</v>
      </c>
      <c r="G145" s="167" t="s">
        <v>134</v>
      </c>
      <c r="H145" s="168">
        <v>6</v>
      </c>
      <c r="I145" s="169"/>
      <c r="J145" s="170">
        <f>ROUND(I145*H145,2)</f>
        <v>0</v>
      </c>
      <c r="K145" s="166" t="s">
        <v>3</v>
      </c>
      <c r="L145" s="34"/>
      <c r="M145" s="171" t="s">
        <v>3</v>
      </c>
      <c r="N145" s="172" t="s">
        <v>43</v>
      </c>
      <c r="O145" s="3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7" t="s">
        <v>135</v>
      </c>
      <c r="AT145" s="17" t="s">
        <v>131</v>
      </c>
      <c r="AU145" s="17" t="s">
        <v>22</v>
      </c>
      <c r="AY145" s="17" t="s">
        <v>129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22</v>
      </c>
      <c r="BK145" s="175">
        <f>ROUND(I145*H145,2)</f>
        <v>0</v>
      </c>
      <c r="BL145" s="17" t="s">
        <v>135</v>
      </c>
      <c r="BM145" s="17" t="s">
        <v>351</v>
      </c>
    </row>
    <row r="146" spans="2:47" s="1" customFormat="1" ht="27">
      <c r="B146" s="34"/>
      <c r="D146" s="177" t="s">
        <v>701</v>
      </c>
      <c r="F146" s="222" t="s">
        <v>702</v>
      </c>
      <c r="I146" s="223"/>
      <c r="L146" s="34"/>
      <c r="M146" s="63"/>
      <c r="N146" s="35"/>
      <c r="O146" s="35"/>
      <c r="P146" s="35"/>
      <c r="Q146" s="35"/>
      <c r="R146" s="35"/>
      <c r="S146" s="35"/>
      <c r="T146" s="64"/>
      <c r="AT146" s="17" t="s">
        <v>701</v>
      </c>
      <c r="AU146" s="17" t="s">
        <v>22</v>
      </c>
    </row>
    <row r="147" spans="2:63" s="10" customFormat="1" ht="37.35" customHeight="1">
      <c r="B147" s="149"/>
      <c r="D147" s="160" t="s">
        <v>71</v>
      </c>
      <c r="E147" s="220" t="s">
        <v>798</v>
      </c>
      <c r="F147" s="220" t="s">
        <v>799</v>
      </c>
      <c r="I147" s="152"/>
      <c r="J147" s="221">
        <f>BK147</f>
        <v>0</v>
      </c>
      <c r="L147" s="149"/>
      <c r="M147" s="154"/>
      <c r="N147" s="155"/>
      <c r="O147" s="155"/>
      <c r="P147" s="156">
        <f>SUM(P148:P153)</f>
        <v>0</v>
      </c>
      <c r="Q147" s="155"/>
      <c r="R147" s="156">
        <f>SUM(R148:R153)</f>
        <v>0</v>
      </c>
      <c r="S147" s="155"/>
      <c r="T147" s="157">
        <f>SUM(T148:T153)</f>
        <v>0</v>
      </c>
      <c r="AR147" s="150" t="s">
        <v>22</v>
      </c>
      <c r="AT147" s="158" t="s">
        <v>71</v>
      </c>
      <c r="AU147" s="158" t="s">
        <v>72</v>
      </c>
      <c r="AY147" s="150" t="s">
        <v>129</v>
      </c>
      <c r="BK147" s="159">
        <f>SUM(BK148:BK153)</f>
        <v>0</v>
      </c>
    </row>
    <row r="148" spans="2:65" s="1" customFormat="1" ht="22.5" customHeight="1">
      <c r="B148" s="163"/>
      <c r="C148" s="164" t="s">
        <v>72</v>
      </c>
      <c r="D148" s="164" t="s">
        <v>131</v>
      </c>
      <c r="E148" s="165" t="s">
        <v>800</v>
      </c>
      <c r="F148" s="166" t="s">
        <v>801</v>
      </c>
      <c r="G148" s="167" t="s">
        <v>360</v>
      </c>
      <c r="H148" s="168">
        <v>46.2</v>
      </c>
      <c r="I148" s="169"/>
      <c r="J148" s="170">
        <f>ROUND(I148*H148,2)</f>
        <v>0</v>
      </c>
      <c r="K148" s="166" t="s">
        <v>3</v>
      </c>
      <c r="L148" s="34"/>
      <c r="M148" s="171" t="s">
        <v>3</v>
      </c>
      <c r="N148" s="172" t="s">
        <v>43</v>
      </c>
      <c r="O148" s="35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AR148" s="17" t="s">
        <v>135</v>
      </c>
      <c r="AT148" s="17" t="s">
        <v>131</v>
      </c>
      <c r="AU148" s="17" t="s">
        <v>22</v>
      </c>
      <c r="AY148" s="17" t="s">
        <v>129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22</v>
      </c>
      <c r="BK148" s="175">
        <f>ROUND(I148*H148,2)</f>
        <v>0</v>
      </c>
      <c r="BL148" s="17" t="s">
        <v>135</v>
      </c>
      <c r="BM148" s="17" t="s">
        <v>355</v>
      </c>
    </row>
    <row r="149" spans="2:65" s="1" customFormat="1" ht="22.5" customHeight="1">
      <c r="B149" s="163"/>
      <c r="C149" s="164" t="s">
        <v>72</v>
      </c>
      <c r="D149" s="164" t="s">
        <v>131</v>
      </c>
      <c r="E149" s="165" t="s">
        <v>802</v>
      </c>
      <c r="F149" s="166" t="s">
        <v>803</v>
      </c>
      <c r="G149" s="167" t="s">
        <v>134</v>
      </c>
      <c r="H149" s="168">
        <v>9</v>
      </c>
      <c r="I149" s="169"/>
      <c r="J149" s="170">
        <f>ROUND(I149*H149,2)</f>
        <v>0</v>
      </c>
      <c r="K149" s="166" t="s">
        <v>3</v>
      </c>
      <c r="L149" s="34"/>
      <c r="M149" s="171" t="s">
        <v>3</v>
      </c>
      <c r="N149" s="172" t="s">
        <v>43</v>
      </c>
      <c r="O149" s="35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7" t="s">
        <v>135</v>
      </c>
      <c r="AT149" s="17" t="s">
        <v>131</v>
      </c>
      <c r="AU149" s="17" t="s">
        <v>22</v>
      </c>
      <c r="AY149" s="17" t="s">
        <v>129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22</v>
      </c>
      <c r="BK149" s="175">
        <f>ROUND(I149*H149,2)</f>
        <v>0</v>
      </c>
      <c r="BL149" s="17" t="s">
        <v>135</v>
      </c>
      <c r="BM149" s="17" t="s">
        <v>361</v>
      </c>
    </row>
    <row r="150" spans="2:65" s="1" customFormat="1" ht="22.5" customHeight="1">
      <c r="B150" s="163"/>
      <c r="C150" s="164" t="s">
        <v>72</v>
      </c>
      <c r="D150" s="164" t="s">
        <v>131</v>
      </c>
      <c r="E150" s="165" t="s">
        <v>699</v>
      </c>
      <c r="F150" s="166" t="s">
        <v>700</v>
      </c>
      <c r="G150" s="167" t="s">
        <v>134</v>
      </c>
      <c r="H150" s="168">
        <v>9</v>
      </c>
      <c r="I150" s="169"/>
      <c r="J150" s="170">
        <f>ROUND(I150*H150,2)</f>
        <v>0</v>
      </c>
      <c r="K150" s="166" t="s">
        <v>3</v>
      </c>
      <c r="L150" s="34"/>
      <c r="M150" s="171" t="s">
        <v>3</v>
      </c>
      <c r="N150" s="172" t="s">
        <v>43</v>
      </c>
      <c r="O150" s="35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7" t="s">
        <v>135</v>
      </c>
      <c r="AT150" s="17" t="s">
        <v>131</v>
      </c>
      <c r="AU150" s="17" t="s">
        <v>22</v>
      </c>
      <c r="AY150" s="17" t="s">
        <v>129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22</v>
      </c>
      <c r="BK150" s="175">
        <f>ROUND(I150*H150,2)</f>
        <v>0</v>
      </c>
      <c r="BL150" s="17" t="s">
        <v>135</v>
      </c>
      <c r="BM150" s="17" t="s">
        <v>28</v>
      </c>
    </row>
    <row r="151" spans="2:65" s="1" customFormat="1" ht="22.5" customHeight="1">
      <c r="B151" s="163"/>
      <c r="C151" s="164" t="s">
        <v>72</v>
      </c>
      <c r="D151" s="164" t="s">
        <v>131</v>
      </c>
      <c r="E151" s="165" t="s">
        <v>804</v>
      </c>
      <c r="F151" s="166" t="s">
        <v>805</v>
      </c>
      <c r="G151" s="167" t="s">
        <v>134</v>
      </c>
      <c r="H151" s="168">
        <v>1</v>
      </c>
      <c r="I151" s="169"/>
      <c r="J151" s="170">
        <f>ROUND(I151*H151,2)</f>
        <v>0</v>
      </c>
      <c r="K151" s="166" t="s">
        <v>3</v>
      </c>
      <c r="L151" s="34"/>
      <c r="M151" s="171" t="s">
        <v>3</v>
      </c>
      <c r="N151" s="172" t="s">
        <v>43</v>
      </c>
      <c r="O151" s="35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AR151" s="17" t="s">
        <v>135</v>
      </c>
      <c r="AT151" s="17" t="s">
        <v>131</v>
      </c>
      <c r="AU151" s="17" t="s">
        <v>22</v>
      </c>
      <c r="AY151" s="17" t="s">
        <v>129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22</v>
      </c>
      <c r="BK151" s="175">
        <f>ROUND(I151*H151,2)</f>
        <v>0</v>
      </c>
      <c r="BL151" s="17" t="s">
        <v>135</v>
      </c>
      <c r="BM151" s="17" t="s">
        <v>369</v>
      </c>
    </row>
    <row r="152" spans="2:65" s="1" customFormat="1" ht="22.5" customHeight="1">
      <c r="B152" s="163"/>
      <c r="C152" s="164" t="s">
        <v>72</v>
      </c>
      <c r="D152" s="164" t="s">
        <v>131</v>
      </c>
      <c r="E152" s="165" t="s">
        <v>699</v>
      </c>
      <c r="F152" s="166" t="s">
        <v>700</v>
      </c>
      <c r="G152" s="167" t="s">
        <v>134</v>
      </c>
      <c r="H152" s="168">
        <v>1</v>
      </c>
      <c r="I152" s="169"/>
      <c r="J152" s="170">
        <f>ROUND(I152*H152,2)</f>
        <v>0</v>
      </c>
      <c r="K152" s="166" t="s">
        <v>3</v>
      </c>
      <c r="L152" s="34"/>
      <c r="M152" s="171" t="s">
        <v>3</v>
      </c>
      <c r="N152" s="172" t="s">
        <v>43</v>
      </c>
      <c r="O152" s="35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7" t="s">
        <v>135</v>
      </c>
      <c r="AT152" s="17" t="s">
        <v>131</v>
      </c>
      <c r="AU152" s="17" t="s">
        <v>22</v>
      </c>
      <c r="AY152" s="17" t="s">
        <v>129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22</v>
      </c>
      <c r="BK152" s="175">
        <f>ROUND(I152*H152,2)</f>
        <v>0</v>
      </c>
      <c r="BL152" s="17" t="s">
        <v>135</v>
      </c>
      <c r="BM152" s="17" t="s">
        <v>373</v>
      </c>
    </row>
    <row r="153" spans="2:47" s="1" customFormat="1" ht="27">
      <c r="B153" s="34"/>
      <c r="D153" s="177" t="s">
        <v>701</v>
      </c>
      <c r="F153" s="222" t="s">
        <v>702</v>
      </c>
      <c r="I153" s="223"/>
      <c r="L153" s="34"/>
      <c r="M153" s="63"/>
      <c r="N153" s="35"/>
      <c r="O153" s="35"/>
      <c r="P153" s="35"/>
      <c r="Q153" s="35"/>
      <c r="R153" s="35"/>
      <c r="S153" s="35"/>
      <c r="T153" s="64"/>
      <c r="AT153" s="17" t="s">
        <v>701</v>
      </c>
      <c r="AU153" s="17" t="s">
        <v>22</v>
      </c>
    </row>
    <row r="154" spans="2:63" s="10" customFormat="1" ht="37.35" customHeight="1">
      <c r="B154" s="149"/>
      <c r="D154" s="150" t="s">
        <v>71</v>
      </c>
      <c r="E154" s="151" t="s">
        <v>806</v>
      </c>
      <c r="F154" s="151" t="s">
        <v>130</v>
      </c>
      <c r="I154" s="152"/>
      <c r="J154" s="153">
        <f>BK154</f>
        <v>0</v>
      </c>
      <c r="L154" s="149"/>
      <c r="M154" s="154"/>
      <c r="N154" s="155"/>
      <c r="O154" s="155"/>
      <c r="P154" s="156">
        <f>P155+P164+P170</f>
        <v>0</v>
      </c>
      <c r="Q154" s="155"/>
      <c r="R154" s="156">
        <f>R155+R164+R170</f>
        <v>0</v>
      </c>
      <c r="S154" s="155"/>
      <c r="T154" s="157">
        <f>T155+T164+T170</f>
        <v>0</v>
      </c>
      <c r="AR154" s="150" t="s">
        <v>22</v>
      </c>
      <c r="AT154" s="158" t="s">
        <v>71</v>
      </c>
      <c r="AU154" s="158" t="s">
        <v>72</v>
      </c>
      <c r="AY154" s="150" t="s">
        <v>129</v>
      </c>
      <c r="BK154" s="159">
        <f>BK155+BK164+BK170</f>
        <v>0</v>
      </c>
    </row>
    <row r="155" spans="2:63" s="10" customFormat="1" ht="19.9" customHeight="1">
      <c r="B155" s="149"/>
      <c r="D155" s="160" t="s">
        <v>71</v>
      </c>
      <c r="E155" s="161" t="s">
        <v>807</v>
      </c>
      <c r="F155" s="161" t="s">
        <v>808</v>
      </c>
      <c r="I155" s="152"/>
      <c r="J155" s="162">
        <f>BK155</f>
        <v>0</v>
      </c>
      <c r="L155" s="149"/>
      <c r="M155" s="154"/>
      <c r="N155" s="155"/>
      <c r="O155" s="155"/>
      <c r="P155" s="156">
        <f>SUM(P156:P163)</f>
        <v>0</v>
      </c>
      <c r="Q155" s="155"/>
      <c r="R155" s="156">
        <f>SUM(R156:R163)</f>
        <v>0</v>
      </c>
      <c r="S155" s="155"/>
      <c r="T155" s="157">
        <f>SUM(T156:T163)</f>
        <v>0</v>
      </c>
      <c r="AR155" s="150" t="s">
        <v>22</v>
      </c>
      <c r="AT155" s="158" t="s">
        <v>71</v>
      </c>
      <c r="AU155" s="158" t="s">
        <v>22</v>
      </c>
      <c r="AY155" s="150" t="s">
        <v>129</v>
      </c>
      <c r="BK155" s="159">
        <f>SUM(BK156:BK163)</f>
        <v>0</v>
      </c>
    </row>
    <row r="156" spans="2:65" s="1" customFormat="1" ht="22.5" customHeight="1">
      <c r="B156" s="163"/>
      <c r="C156" s="164" t="s">
        <v>72</v>
      </c>
      <c r="D156" s="164" t="s">
        <v>131</v>
      </c>
      <c r="E156" s="165" t="s">
        <v>809</v>
      </c>
      <c r="F156" s="166" t="s">
        <v>810</v>
      </c>
      <c r="G156" s="167" t="s">
        <v>138</v>
      </c>
      <c r="H156" s="168">
        <v>22.8</v>
      </c>
      <c r="I156" s="169"/>
      <c r="J156" s="170">
        <f aca="true" t="shared" si="40" ref="J156:J163">ROUND(I156*H156,2)</f>
        <v>0</v>
      </c>
      <c r="K156" s="166" t="s">
        <v>3</v>
      </c>
      <c r="L156" s="34"/>
      <c r="M156" s="171" t="s">
        <v>3</v>
      </c>
      <c r="N156" s="172" t="s">
        <v>43</v>
      </c>
      <c r="O156" s="35"/>
      <c r="P156" s="173">
        <f aca="true" t="shared" si="41" ref="P156:P163">O156*H156</f>
        <v>0</v>
      </c>
      <c r="Q156" s="173">
        <v>0</v>
      </c>
      <c r="R156" s="173">
        <f aca="true" t="shared" si="42" ref="R156:R163">Q156*H156</f>
        <v>0</v>
      </c>
      <c r="S156" s="173">
        <v>0</v>
      </c>
      <c r="T156" s="174">
        <f aca="true" t="shared" si="43" ref="T156:T163">S156*H156</f>
        <v>0</v>
      </c>
      <c r="AR156" s="17" t="s">
        <v>135</v>
      </c>
      <c r="AT156" s="17" t="s">
        <v>131</v>
      </c>
      <c r="AU156" s="17" t="s">
        <v>79</v>
      </c>
      <c r="AY156" s="17" t="s">
        <v>129</v>
      </c>
      <c r="BE156" s="175">
        <f aca="true" t="shared" si="44" ref="BE156:BE163">IF(N156="základní",J156,0)</f>
        <v>0</v>
      </c>
      <c r="BF156" s="175">
        <f aca="true" t="shared" si="45" ref="BF156:BF163">IF(N156="snížená",J156,0)</f>
        <v>0</v>
      </c>
      <c r="BG156" s="175">
        <f aca="true" t="shared" si="46" ref="BG156:BG163">IF(N156="zákl. přenesená",J156,0)</f>
        <v>0</v>
      </c>
      <c r="BH156" s="175">
        <f aca="true" t="shared" si="47" ref="BH156:BH163">IF(N156="sníž. přenesená",J156,0)</f>
        <v>0</v>
      </c>
      <c r="BI156" s="175">
        <f aca="true" t="shared" si="48" ref="BI156:BI163">IF(N156="nulová",J156,0)</f>
        <v>0</v>
      </c>
      <c r="BJ156" s="17" t="s">
        <v>22</v>
      </c>
      <c r="BK156" s="175">
        <f aca="true" t="shared" si="49" ref="BK156:BK163">ROUND(I156*H156,2)</f>
        <v>0</v>
      </c>
      <c r="BL156" s="17" t="s">
        <v>135</v>
      </c>
      <c r="BM156" s="17" t="s">
        <v>378</v>
      </c>
    </row>
    <row r="157" spans="2:65" s="1" customFormat="1" ht="22.5" customHeight="1">
      <c r="B157" s="163"/>
      <c r="C157" s="164" t="s">
        <v>72</v>
      </c>
      <c r="D157" s="164" t="s">
        <v>131</v>
      </c>
      <c r="E157" s="165" t="s">
        <v>811</v>
      </c>
      <c r="F157" s="166" t="s">
        <v>812</v>
      </c>
      <c r="G157" s="167" t="s">
        <v>138</v>
      </c>
      <c r="H157" s="168">
        <v>1.5</v>
      </c>
      <c r="I157" s="169"/>
      <c r="J157" s="170">
        <f t="shared" si="40"/>
        <v>0</v>
      </c>
      <c r="K157" s="166" t="s">
        <v>3</v>
      </c>
      <c r="L157" s="34"/>
      <c r="M157" s="171" t="s">
        <v>3</v>
      </c>
      <c r="N157" s="172" t="s">
        <v>43</v>
      </c>
      <c r="O157" s="35"/>
      <c r="P157" s="173">
        <f t="shared" si="41"/>
        <v>0</v>
      </c>
      <c r="Q157" s="173">
        <v>0</v>
      </c>
      <c r="R157" s="173">
        <f t="shared" si="42"/>
        <v>0</v>
      </c>
      <c r="S157" s="173">
        <v>0</v>
      </c>
      <c r="T157" s="174">
        <f t="shared" si="43"/>
        <v>0</v>
      </c>
      <c r="AR157" s="17" t="s">
        <v>135</v>
      </c>
      <c r="AT157" s="17" t="s">
        <v>131</v>
      </c>
      <c r="AU157" s="17" t="s">
        <v>79</v>
      </c>
      <c r="AY157" s="17" t="s">
        <v>129</v>
      </c>
      <c r="BE157" s="175">
        <f t="shared" si="44"/>
        <v>0</v>
      </c>
      <c r="BF157" s="175">
        <f t="shared" si="45"/>
        <v>0</v>
      </c>
      <c r="BG157" s="175">
        <f t="shared" si="46"/>
        <v>0</v>
      </c>
      <c r="BH157" s="175">
        <f t="shared" si="47"/>
        <v>0</v>
      </c>
      <c r="BI157" s="175">
        <f t="shared" si="48"/>
        <v>0</v>
      </c>
      <c r="BJ157" s="17" t="s">
        <v>22</v>
      </c>
      <c r="BK157" s="175">
        <f t="shared" si="49"/>
        <v>0</v>
      </c>
      <c r="BL157" s="17" t="s">
        <v>135</v>
      </c>
      <c r="BM157" s="17" t="s">
        <v>385</v>
      </c>
    </row>
    <row r="158" spans="2:65" s="1" customFormat="1" ht="22.5" customHeight="1">
      <c r="B158" s="163"/>
      <c r="C158" s="164" t="s">
        <v>72</v>
      </c>
      <c r="D158" s="164" t="s">
        <v>131</v>
      </c>
      <c r="E158" s="165" t="s">
        <v>813</v>
      </c>
      <c r="F158" s="166" t="s">
        <v>814</v>
      </c>
      <c r="G158" s="167" t="s">
        <v>138</v>
      </c>
      <c r="H158" s="168">
        <v>4.6</v>
      </c>
      <c r="I158" s="169"/>
      <c r="J158" s="170">
        <f t="shared" si="40"/>
        <v>0</v>
      </c>
      <c r="K158" s="166" t="s">
        <v>3</v>
      </c>
      <c r="L158" s="34"/>
      <c r="M158" s="171" t="s">
        <v>3</v>
      </c>
      <c r="N158" s="172" t="s">
        <v>43</v>
      </c>
      <c r="O158" s="35"/>
      <c r="P158" s="173">
        <f t="shared" si="41"/>
        <v>0</v>
      </c>
      <c r="Q158" s="173">
        <v>0</v>
      </c>
      <c r="R158" s="173">
        <f t="shared" si="42"/>
        <v>0</v>
      </c>
      <c r="S158" s="173">
        <v>0</v>
      </c>
      <c r="T158" s="174">
        <f t="shared" si="43"/>
        <v>0</v>
      </c>
      <c r="AR158" s="17" t="s">
        <v>135</v>
      </c>
      <c r="AT158" s="17" t="s">
        <v>131</v>
      </c>
      <c r="AU158" s="17" t="s">
        <v>79</v>
      </c>
      <c r="AY158" s="17" t="s">
        <v>129</v>
      </c>
      <c r="BE158" s="175">
        <f t="shared" si="44"/>
        <v>0</v>
      </c>
      <c r="BF158" s="175">
        <f t="shared" si="45"/>
        <v>0</v>
      </c>
      <c r="BG158" s="175">
        <f t="shared" si="46"/>
        <v>0</v>
      </c>
      <c r="BH158" s="175">
        <f t="shared" si="47"/>
        <v>0</v>
      </c>
      <c r="BI158" s="175">
        <f t="shared" si="48"/>
        <v>0</v>
      </c>
      <c r="BJ158" s="17" t="s">
        <v>22</v>
      </c>
      <c r="BK158" s="175">
        <f t="shared" si="49"/>
        <v>0</v>
      </c>
      <c r="BL158" s="17" t="s">
        <v>135</v>
      </c>
      <c r="BM158" s="17" t="s">
        <v>390</v>
      </c>
    </row>
    <row r="159" spans="2:65" s="1" customFormat="1" ht="22.5" customHeight="1">
      <c r="B159" s="163"/>
      <c r="C159" s="164" t="s">
        <v>72</v>
      </c>
      <c r="D159" s="164" t="s">
        <v>131</v>
      </c>
      <c r="E159" s="165" t="s">
        <v>815</v>
      </c>
      <c r="F159" s="166" t="s">
        <v>816</v>
      </c>
      <c r="G159" s="167" t="s">
        <v>138</v>
      </c>
      <c r="H159" s="168">
        <v>12.1</v>
      </c>
      <c r="I159" s="169"/>
      <c r="J159" s="170">
        <f t="shared" si="40"/>
        <v>0</v>
      </c>
      <c r="K159" s="166" t="s">
        <v>3</v>
      </c>
      <c r="L159" s="34"/>
      <c r="M159" s="171" t="s">
        <v>3</v>
      </c>
      <c r="N159" s="172" t="s">
        <v>43</v>
      </c>
      <c r="O159" s="35"/>
      <c r="P159" s="173">
        <f t="shared" si="41"/>
        <v>0</v>
      </c>
      <c r="Q159" s="173">
        <v>0</v>
      </c>
      <c r="R159" s="173">
        <f t="shared" si="42"/>
        <v>0</v>
      </c>
      <c r="S159" s="173">
        <v>0</v>
      </c>
      <c r="T159" s="174">
        <f t="shared" si="43"/>
        <v>0</v>
      </c>
      <c r="AR159" s="17" t="s">
        <v>135</v>
      </c>
      <c r="AT159" s="17" t="s">
        <v>131</v>
      </c>
      <c r="AU159" s="17" t="s">
        <v>79</v>
      </c>
      <c r="AY159" s="17" t="s">
        <v>129</v>
      </c>
      <c r="BE159" s="175">
        <f t="shared" si="44"/>
        <v>0</v>
      </c>
      <c r="BF159" s="175">
        <f t="shared" si="45"/>
        <v>0</v>
      </c>
      <c r="BG159" s="175">
        <f t="shared" si="46"/>
        <v>0</v>
      </c>
      <c r="BH159" s="175">
        <f t="shared" si="47"/>
        <v>0</v>
      </c>
      <c r="BI159" s="175">
        <f t="shared" si="48"/>
        <v>0</v>
      </c>
      <c r="BJ159" s="17" t="s">
        <v>22</v>
      </c>
      <c r="BK159" s="175">
        <f t="shared" si="49"/>
        <v>0</v>
      </c>
      <c r="BL159" s="17" t="s">
        <v>135</v>
      </c>
      <c r="BM159" s="17" t="s">
        <v>394</v>
      </c>
    </row>
    <row r="160" spans="2:65" s="1" customFormat="1" ht="22.5" customHeight="1">
      <c r="B160" s="163"/>
      <c r="C160" s="164" t="s">
        <v>72</v>
      </c>
      <c r="D160" s="164" t="s">
        <v>131</v>
      </c>
      <c r="E160" s="165" t="s">
        <v>817</v>
      </c>
      <c r="F160" s="166" t="s">
        <v>818</v>
      </c>
      <c r="G160" s="167" t="s">
        <v>138</v>
      </c>
      <c r="H160" s="168">
        <v>0.4</v>
      </c>
      <c r="I160" s="169"/>
      <c r="J160" s="170">
        <f t="shared" si="40"/>
        <v>0</v>
      </c>
      <c r="K160" s="166" t="s">
        <v>3</v>
      </c>
      <c r="L160" s="34"/>
      <c r="M160" s="171" t="s">
        <v>3</v>
      </c>
      <c r="N160" s="172" t="s">
        <v>43</v>
      </c>
      <c r="O160" s="35"/>
      <c r="P160" s="173">
        <f t="shared" si="41"/>
        <v>0</v>
      </c>
      <c r="Q160" s="173">
        <v>0</v>
      </c>
      <c r="R160" s="173">
        <f t="shared" si="42"/>
        <v>0</v>
      </c>
      <c r="S160" s="173">
        <v>0</v>
      </c>
      <c r="T160" s="174">
        <f t="shared" si="43"/>
        <v>0</v>
      </c>
      <c r="AR160" s="17" t="s">
        <v>135</v>
      </c>
      <c r="AT160" s="17" t="s">
        <v>131</v>
      </c>
      <c r="AU160" s="17" t="s">
        <v>79</v>
      </c>
      <c r="AY160" s="17" t="s">
        <v>129</v>
      </c>
      <c r="BE160" s="175">
        <f t="shared" si="44"/>
        <v>0</v>
      </c>
      <c r="BF160" s="175">
        <f t="shared" si="45"/>
        <v>0</v>
      </c>
      <c r="BG160" s="175">
        <f t="shared" si="46"/>
        <v>0</v>
      </c>
      <c r="BH160" s="175">
        <f t="shared" si="47"/>
        <v>0</v>
      </c>
      <c r="BI160" s="175">
        <f t="shared" si="48"/>
        <v>0</v>
      </c>
      <c r="BJ160" s="17" t="s">
        <v>22</v>
      </c>
      <c r="BK160" s="175">
        <f t="shared" si="49"/>
        <v>0</v>
      </c>
      <c r="BL160" s="17" t="s">
        <v>135</v>
      </c>
      <c r="BM160" s="17" t="s">
        <v>398</v>
      </c>
    </row>
    <row r="161" spans="2:65" s="1" customFormat="1" ht="22.5" customHeight="1">
      <c r="B161" s="163"/>
      <c r="C161" s="164" t="s">
        <v>72</v>
      </c>
      <c r="D161" s="164" t="s">
        <v>131</v>
      </c>
      <c r="E161" s="165" t="s">
        <v>819</v>
      </c>
      <c r="F161" s="166" t="s">
        <v>820</v>
      </c>
      <c r="G161" s="167" t="s">
        <v>138</v>
      </c>
      <c r="H161" s="168">
        <v>0.1</v>
      </c>
      <c r="I161" s="169"/>
      <c r="J161" s="170">
        <f t="shared" si="40"/>
        <v>0</v>
      </c>
      <c r="K161" s="166" t="s">
        <v>3</v>
      </c>
      <c r="L161" s="34"/>
      <c r="M161" s="171" t="s">
        <v>3</v>
      </c>
      <c r="N161" s="172" t="s">
        <v>43</v>
      </c>
      <c r="O161" s="35"/>
      <c r="P161" s="173">
        <f t="shared" si="41"/>
        <v>0</v>
      </c>
      <c r="Q161" s="173">
        <v>0</v>
      </c>
      <c r="R161" s="173">
        <f t="shared" si="42"/>
        <v>0</v>
      </c>
      <c r="S161" s="173">
        <v>0</v>
      </c>
      <c r="T161" s="174">
        <f t="shared" si="43"/>
        <v>0</v>
      </c>
      <c r="AR161" s="17" t="s">
        <v>135</v>
      </c>
      <c r="AT161" s="17" t="s">
        <v>131</v>
      </c>
      <c r="AU161" s="17" t="s">
        <v>79</v>
      </c>
      <c r="AY161" s="17" t="s">
        <v>129</v>
      </c>
      <c r="BE161" s="175">
        <f t="shared" si="44"/>
        <v>0</v>
      </c>
      <c r="BF161" s="175">
        <f t="shared" si="45"/>
        <v>0</v>
      </c>
      <c r="BG161" s="175">
        <f t="shared" si="46"/>
        <v>0</v>
      </c>
      <c r="BH161" s="175">
        <f t="shared" si="47"/>
        <v>0</v>
      </c>
      <c r="BI161" s="175">
        <f t="shared" si="48"/>
        <v>0</v>
      </c>
      <c r="BJ161" s="17" t="s">
        <v>22</v>
      </c>
      <c r="BK161" s="175">
        <f t="shared" si="49"/>
        <v>0</v>
      </c>
      <c r="BL161" s="17" t="s">
        <v>135</v>
      </c>
      <c r="BM161" s="17" t="s">
        <v>402</v>
      </c>
    </row>
    <row r="162" spans="2:65" s="1" customFormat="1" ht="22.5" customHeight="1">
      <c r="B162" s="163"/>
      <c r="C162" s="164" t="s">
        <v>72</v>
      </c>
      <c r="D162" s="164" t="s">
        <v>131</v>
      </c>
      <c r="E162" s="165" t="s">
        <v>821</v>
      </c>
      <c r="F162" s="166" t="s">
        <v>822</v>
      </c>
      <c r="G162" s="167" t="s">
        <v>360</v>
      </c>
      <c r="H162" s="168">
        <v>24.3</v>
      </c>
      <c r="I162" s="169"/>
      <c r="J162" s="170">
        <f t="shared" si="40"/>
        <v>0</v>
      </c>
      <c r="K162" s="166" t="s">
        <v>3</v>
      </c>
      <c r="L162" s="34"/>
      <c r="M162" s="171" t="s">
        <v>3</v>
      </c>
      <c r="N162" s="172" t="s">
        <v>43</v>
      </c>
      <c r="O162" s="35"/>
      <c r="P162" s="173">
        <f t="shared" si="41"/>
        <v>0</v>
      </c>
      <c r="Q162" s="173">
        <v>0</v>
      </c>
      <c r="R162" s="173">
        <f t="shared" si="42"/>
        <v>0</v>
      </c>
      <c r="S162" s="173">
        <v>0</v>
      </c>
      <c r="T162" s="174">
        <f t="shared" si="43"/>
        <v>0</v>
      </c>
      <c r="AR162" s="17" t="s">
        <v>135</v>
      </c>
      <c r="AT162" s="17" t="s">
        <v>131</v>
      </c>
      <c r="AU162" s="17" t="s">
        <v>79</v>
      </c>
      <c r="AY162" s="17" t="s">
        <v>129</v>
      </c>
      <c r="BE162" s="175">
        <f t="shared" si="44"/>
        <v>0</v>
      </c>
      <c r="BF162" s="175">
        <f t="shared" si="45"/>
        <v>0</v>
      </c>
      <c r="BG162" s="175">
        <f t="shared" si="46"/>
        <v>0</v>
      </c>
      <c r="BH162" s="175">
        <f t="shared" si="47"/>
        <v>0</v>
      </c>
      <c r="BI162" s="175">
        <f t="shared" si="48"/>
        <v>0</v>
      </c>
      <c r="BJ162" s="17" t="s">
        <v>22</v>
      </c>
      <c r="BK162" s="175">
        <f t="shared" si="49"/>
        <v>0</v>
      </c>
      <c r="BL162" s="17" t="s">
        <v>135</v>
      </c>
      <c r="BM162" s="17" t="s">
        <v>407</v>
      </c>
    </row>
    <row r="163" spans="2:65" s="1" customFormat="1" ht="22.5" customHeight="1">
      <c r="B163" s="163"/>
      <c r="C163" s="164" t="s">
        <v>72</v>
      </c>
      <c r="D163" s="164" t="s">
        <v>131</v>
      </c>
      <c r="E163" s="165" t="s">
        <v>823</v>
      </c>
      <c r="F163" s="166" t="s">
        <v>824</v>
      </c>
      <c r="G163" s="167" t="s">
        <v>360</v>
      </c>
      <c r="H163" s="168">
        <v>24.3</v>
      </c>
      <c r="I163" s="169"/>
      <c r="J163" s="170">
        <f t="shared" si="40"/>
        <v>0</v>
      </c>
      <c r="K163" s="166" t="s">
        <v>3</v>
      </c>
      <c r="L163" s="34"/>
      <c r="M163" s="171" t="s">
        <v>3</v>
      </c>
      <c r="N163" s="172" t="s">
        <v>43</v>
      </c>
      <c r="O163" s="35"/>
      <c r="P163" s="173">
        <f t="shared" si="41"/>
        <v>0</v>
      </c>
      <c r="Q163" s="173">
        <v>0</v>
      </c>
      <c r="R163" s="173">
        <f t="shared" si="42"/>
        <v>0</v>
      </c>
      <c r="S163" s="173">
        <v>0</v>
      </c>
      <c r="T163" s="174">
        <f t="shared" si="43"/>
        <v>0</v>
      </c>
      <c r="AR163" s="17" t="s">
        <v>135</v>
      </c>
      <c r="AT163" s="17" t="s">
        <v>131</v>
      </c>
      <c r="AU163" s="17" t="s">
        <v>79</v>
      </c>
      <c r="AY163" s="17" t="s">
        <v>129</v>
      </c>
      <c r="BE163" s="175">
        <f t="shared" si="44"/>
        <v>0</v>
      </c>
      <c r="BF163" s="175">
        <f t="shared" si="45"/>
        <v>0</v>
      </c>
      <c r="BG163" s="175">
        <f t="shared" si="46"/>
        <v>0</v>
      </c>
      <c r="BH163" s="175">
        <f t="shared" si="47"/>
        <v>0</v>
      </c>
      <c r="BI163" s="175">
        <f t="shared" si="48"/>
        <v>0</v>
      </c>
      <c r="BJ163" s="17" t="s">
        <v>22</v>
      </c>
      <c r="BK163" s="175">
        <f t="shared" si="49"/>
        <v>0</v>
      </c>
      <c r="BL163" s="17" t="s">
        <v>135</v>
      </c>
      <c r="BM163" s="17" t="s">
        <v>410</v>
      </c>
    </row>
    <row r="164" spans="2:63" s="10" customFormat="1" ht="29.85" customHeight="1">
      <c r="B164" s="149"/>
      <c r="D164" s="160" t="s">
        <v>71</v>
      </c>
      <c r="E164" s="161" t="s">
        <v>825</v>
      </c>
      <c r="F164" s="161" t="s">
        <v>826</v>
      </c>
      <c r="I164" s="152"/>
      <c r="J164" s="162">
        <f>BK164</f>
        <v>0</v>
      </c>
      <c r="L164" s="149"/>
      <c r="M164" s="154"/>
      <c r="N164" s="155"/>
      <c r="O164" s="155"/>
      <c r="P164" s="156">
        <f>SUM(P165:P169)</f>
        <v>0</v>
      </c>
      <c r="Q164" s="155"/>
      <c r="R164" s="156">
        <f>SUM(R165:R169)</f>
        <v>0</v>
      </c>
      <c r="S164" s="155"/>
      <c r="T164" s="157">
        <f>SUM(T165:T169)</f>
        <v>0</v>
      </c>
      <c r="AR164" s="150" t="s">
        <v>22</v>
      </c>
      <c r="AT164" s="158" t="s">
        <v>71</v>
      </c>
      <c r="AU164" s="158" t="s">
        <v>22</v>
      </c>
      <c r="AY164" s="150" t="s">
        <v>129</v>
      </c>
      <c r="BK164" s="159">
        <f>SUM(BK165:BK169)</f>
        <v>0</v>
      </c>
    </row>
    <row r="165" spans="2:65" s="1" customFormat="1" ht="22.5" customHeight="1">
      <c r="B165" s="163"/>
      <c r="C165" s="164" t="s">
        <v>72</v>
      </c>
      <c r="D165" s="164" t="s">
        <v>131</v>
      </c>
      <c r="E165" s="165" t="s">
        <v>827</v>
      </c>
      <c r="F165" s="166" t="s">
        <v>828</v>
      </c>
      <c r="G165" s="167" t="s">
        <v>138</v>
      </c>
      <c r="H165" s="168">
        <v>15</v>
      </c>
      <c r="I165" s="169"/>
      <c r="J165" s="170">
        <f>ROUND(I165*H165,2)</f>
        <v>0</v>
      </c>
      <c r="K165" s="166" t="s">
        <v>3</v>
      </c>
      <c r="L165" s="34"/>
      <c r="M165" s="171" t="s">
        <v>3</v>
      </c>
      <c r="N165" s="172" t="s">
        <v>43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135</v>
      </c>
      <c r="AT165" s="17" t="s">
        <v>131</v>
      </c>
      <c r="AU165" s="17" t="s">
        <v>79</v>
      </c>
      <c r="AY165" s="17" t="s">
        <v>129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135</v>
      </c>
      <c r="BM165" s="17" t="s">
        <v>414</v>
      </c>
    </row>
    <row r="166" spans="2:65" s="1" customFormat="1" ht="22.5" customHeight="1">
      <c r="B166" s="163"/>
      <c r="C166" s="164" t="s">
        <v>72</v>
      </c>
      <c r="D166" s="164" t="s">
        <v>131</v>
      </c>
      <c r="E166" s="165" t="s">
        <v>829</v>
      </c>
      <c r="F166" s="166" t="s">
        <v>830</v>
      </c>
      <c r="G166" s="167" t="s">
        <v>138</v>
      </c>
      <c r="H166" s="168">
        <v>1</v>
      </c>
      <c r="I166" s="169"/>
      <c r="J166" s="170">
        <f>ROUND(I166*H166,2)</f>
        <v>0</v>
      </c>
      <c r="K166" s="166" t="s">
        <v>3</v>
      </c>
      <c r="L166" s="34"/>
      <c r="M166" s="171" t="s">
        <v>3</v>
      </c>
      <c r="N166" s="172" t="s">
        <v>43</v>
      </c>
      <c r="O166" s="35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AR166" s="17" t="s">
        <v>135</v>
      </c>
      <c r="AT166" s="17" t="s">
        <v>131</v>
      </c>
      <c r="AU166" s="17" t="s">
        <v>79</v>
      </c>
      <c r="AY166" s="17" t="s">
        <v>129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22</v>
      </c>
      <c r="BK166" s="175">
        <f>ROUND(I166*H166,2)</f>
        <v>0</v>
      </c>
      <c r="BL166" s="17" t="s">
        <v>135</v>
      </c>
      <c r="BM166" s="17" t="s">
        <v>418</v>
      </c>
    </row>
    <row r="167" spans="2:65" s="1" customFormat="1" ht="22.5" customHeight="1">
      <c r="B167" s="163"/>
      <c r="C167" s="164" t="s">
        <v>72</v>
      </c>
      <c r="D167" s="164" t="s">
        <v>131</v>
      </c>
      <c r="E167" s="165" t="s">
        <v>831</v>
      </c>
      <c r="F167" s="166" t="s">
        <v>832</v>
      </c>
      <c r="G167" s="167" t="s">
        <v>138</v>
      </c>
      <c r="H167" s="168">
        <v>5</v>
      </c>
      <c r="I167" s="169"/>
      <c r="J167" s="170">
        <f>ROUND(I167*H167,2)</f>
        <v>0</v>
      </c>
      <c r="K167" s="166" t="s">
        <v>3</v>
      </c>
      <c r="L167" s="34"/>
      <c r="M167" s="171" t="s">
        <v>3</v>
      </c>
      <c r="N167" s="172" t="s">
        <v>43</v>
      </c>
      <c r="O167" s="35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7" t="s">
        <v>135</v>
      </c>
      <c r="AT167" s="17" t="s">
        <v>131</v>
      </c>
      <c r="AU167" s="17" t="s">
        <v>79</v>
      </c>
      <c r="AY167" s="17" t="s">
        <v>129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22</v>
      </c>
      <c r="BK167" s="175">
        <f>ROUND(I167*H167,2)</f>
        <v>0</v>
      </c>
      <c r="BL167" s="17" t="s">
        <v>135</v>
      </c>
      <c r="BM167" s="17" t="s">
        <v>422</v>
      </c>
    </row>
    <row r="168" spans="2:65" s="1" customFormat="1" ht="22.5" customHeight="1">
      <c r="B168" s="163"/>
      <c r="C168" s="164" t="s">
        <v>72</v>
      </c>
      <c r="D168" s="164" t="s">
        <v>131</v>
      </c>
      <c r="E168" s="165" t="s">
        <v>833</v>
      </c>
      <c r="F168" s="166" t="s">
        <v>834</v>
      </c>
      <c r="G168" s="167" t="s">
        <v>138</v>
      </c>
      <c r="H168" s="168">
        <v>5</v>
      </c>
      <c r="I168" s="169"/>
      <c r="J168" s="170">
        <f>ROUND(I168*H168,2)</f>
        <v>0</v>
      </c>
      <c r="K168" s="166" t="s">
        <v>3</v>
      </c>
      <c r="L168" s="34"/>
      <c r="M168" s="171" t="s">
        <v>3</v>
      </c>
      <c r="N168" s="172" t="s">
        <v>43</v>
      </c>
      <c r="O168" s="35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7" t="s">
        <v>135</v>
      </c>
      <c r="AT168" s="17" t="s">
        <v>131</v>
      </c>
      <c r="AU168" s="17" t="s">
        <v>79</v>
      </c>
      <c r="AY168" s="17" t="s">
        <v>129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22</v>
      </c>
      <c r="BK168" s="175">
        <f>ROUND(I168*H168,2)</f>
        <v>0</v>
      </c>
      <c r="BL168" s="17" t="s">
        <v>135</v>
      </c>
      <c r="BM168" s="17" t="s">
        <v>429</v>
      </c>
    </row>
    <row r="169" spans="2:65" s="1" customFormat="1" ht="22.5" customHeight="1">
      <c r="B169" s="163"/>
      <c r="C169" s="164" t="s">
        <v>72</v>
      </c>
      <c r="D169" s="164" t="s">
        <v>131</v>
      </c>
      <c r="E169" s="165" t="s">
        <v>835</v>
      </c>
      <c r="F169" s="166" t="s">
        <v>836</v>
      </c>
      <c r="G169" s="167" t="s">
        <v>138</v>
      </c>
      <c r="H169" s="168">
        <v>4</v>
      </c>
      <c r="I169" s="169"/>
      <c r="J169" s="170">
        <f>ROUND(I169*H169,2)</f>
        <v>0</v>
      </c>
      <c r="K169" s="166" t="s">
        <v>3</v>
      </c>
      <c r="L169" s="34"/>
      <c r="M169" s="171" t="s">
        <v>3</v>
      </c>
      <c r="N169" s="172" t="s">
        <v>43</v>
      </c>
      <c r="O169" s="35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AR169" s="17" t="s">
        <v>135</v>
      </c>
      <c r="AT169" s="17" t="s">
        <v>131</v>
      </c>
      <c r="AU169" s="17" t="s">
        <v>79</v>
      </c>
      <c r="AY169" s="17" t="s">
        <v>129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22</v>
      </c>
      <c r="BK169" s="175">
        <f>ROUND(I169*H169,2)</f>
        <v>0</v>
      </c>
      <c r="BL169" s="17" t="s">
        <v>135</v>
      </c>
      <c r="BM169" s="17" t="s">
        <v>434</v>
      </c>
    </row>
    <row r="170" spans="2:63" s="10" customFormat="1" ht="29.85" customHeight="1">
      <c r="B170" s="149"/>
      <c r="D170" s="160" t="s">
        <v>71</v>
      </c>
      <c r="E170" s="161" t="s">
        <v>792</v>
      </c>
      <c r="F170" s="161" t="s">
        <v>793</v>
      </c>
      <c r="I170" s="152"/>
      <c r="J170" s="162">
        <f>BK170</f>
        <v>0</v>
      </c>
      <c r="L170" s="149"/>
      <c r="M170" s="154"/>
      <c r="N170" s="155"/>
      <c r="O170" s="155"/>
      <c r="P170" s="156">
        <f>SUM(P171:P179)</f>
        <v>0</v>
      </c>
      <c r="Q170" s="155"/>
      <c r="R170" s="156">
        <f>SUM(R171:R179)</f>
        <v>0</v>
      </c>
      <c r="S170" s="155"/>
      <c r="T170" s="157">
        <f>SUM(T171:T179)</f>
        <v>0</v>
      </c>
      <c r="AR170" s="150" t="s">
        <v>22</v>
      </c>
      <c r="AT170" s="158" t="s">
        <v>71</v>
      </c>
      <c r="AU170" s="158" t="s">
        <v>22</v>
      </c>
      <c r="AY170" s="150" t="s">
        <v>129</v>
      </c>
      <c r="BK170" s="159">
        <f>SUM(BK171:BK179)</f>
        <v>0</v>
      </c>
    </row>
    <row r="171" spans="2:65" s="1" customFormat="1" ht="22.5" customHeight="1">
      <c r="B171" s="163"/>
      <c r="C171" s="164" t="s">
        <v>72</v>
      </c>
      <c r="D171" s="164" t="s">
        <v>131</v>
      </c>
      <c r="E171" s="165" t="s">
        <v>837</v>
      </c>
      <c r="F171" s="166" t="s">
        <v>838</v>
      </c>
      <c r="G171" s="167" t="s">
        <v>138</v>
      </c>
      <c r="H171" s="168">
        <v>6.8</v>
      </c>
      <c r="I171" s="169"/>
      <c r="J171" s="170">
        <f aca="true" t="shared" si="50" ref="J171:J179">ROUND(I171*H171,2)</f>
        <v>0</v>
      </c>
      <c r="K171" s="166" t="s">
        <v>3</v>
      </c>
      <c r="L171" s="34"/>
      <c r="M171" s="171" t="s">
        <v>3</v>
      </c>
      <c r="N171" s="172" t="s">
        <v>43</v>
      </c>
      <c r="O171" s="35"/>
      <c r="P171" s="173">
        <f aca="true" t="shared" si="51" ref="P171:P179">O171*H171</f>
        <v>0</v>
      </c>
      <c r="Q171" s="173">
        <v>0</v>
      </c>
      <c r="R171" s="173">
        <f aca="true" t="shared" si="52" ref="R171:R179">Q171*H171</f>
        <v>0</v>
      </c>
      <c r="S171" s="173">
        <v>0</v>
      </c>
      <c r="T171" s="174">
        <f aca="true" t="shared" si="53" ref="T171:T179">S171*H171</f>
        <v>0</v>
      </c>
      <c r="AR171" s="17" t="s">
        <v>135</v>
      </c>
      <c r="AT171" s="17" t="s">
        <v>131</v>
      </c>
      <c r="AU171" s="17" t="s">
        <v>79</v>
      </c>
      <c r="AY171" s="17" t="s">
        <v>129</v>
      </c>
      <c r="BE171" s="175">
        <f aca="true" t="shared" si="54" ref="BE171:BE179">IF(N171="základní",J171,0)</f>
        <v>0</v>
      </c>
      <c r="BF171" s="175">
        <f aca="true" t="shared" si="55" ref="BF171:BF179">IF(N171="snížená",J171,0)</f>
        <v>0</v>
      </c>
      <c r="BG171" s="175">
        <f aca="true" t="shared" si="56" ref="BG171:BG179">IF(N171="zákl. přenesená",J171,0)</f>
        <v>0</v>
      </c>
      <c r="BH171" s="175">
        <f aca="true" t="shared" si="57" ref="BH171:BH179">IF(N171="sníž. přenesená",J171,0)</f>
        <v>0</v>
      </c>
      <c r="BI171" s="175">
        <f aca="true" t="shared" si="58" ref="BI171:BI179">IF(N171="nulová",J171,0)</f>
        <v>0</v>
      </c>
      <c r="BJ171" s="17" t="s">
        <v>22</v>
      </c>
      <c r="BK171" s="175">
        <f aca="true" t="shared" si="59" ref="BK171:BK179">ROUND(I171*H171,2)</f>
        <v>0</v>
      </c>
      <c r="BL171" s="17" t="s">
        <v>135</v>
      </c>
      <c r="BM171" s="17" t="s">
        <v>437</v>
      </c>
    </row>
    <row r="172" spans="2:65" s="1" customFormat="1" ht="22.5" customHeight="1">
      <c r="B172" s="163"/>
      <c r="C172" s="164" t="s">
        <v>72</v>
      </c>
      <c r="D172" s="164" t="s">
        <v>131</v>
      </c>
      <c r="E172" s="165" t="s">
        <v>839</v>
      </c>
      <c r="F172" s="166" t="s">
        <v>840</v>
      </c>
      <c r="G172" s="167" t="s">
        <v>188</v>
      </c>
      <c r="H172" s="168">
        <v>11.8</v>
      </c>
      <c r="I172" s="169"/>
      <c r="J172" s="170">
        <f t="shared" si="50"/>
        <v>0</v>
      </c>
      <c r="K172" s="166" t="s">
        <v>3</v>
      </c>
      <c r="L172" s="34"/>
      <c r="M172" s="171" t="s">
        <v>3</v>
      </c>
      <c r="N172" s="172" t="s">
        <v>43</v>
      </c>
      <c r="O172" s="35"/>
      <c r="P172" s="173">
        <f t="shared" si="51"/>
        <v>0</v>
      </c>
      <c r="Q172" s="173">
        <v>0</v>
      </c>
      <c r="R172" s="173">
        <f t="shared" si="52"/>
        <v>0</v>
      </c>
      <c r="S172" s="173">
        <v>0</v>
      </c>
      <c r="T172" s="174">
        <f t="shared" si="53"/>
        <v>0</v>
      </c>
      <c r="AR172" s="17" t="s">
        <v>135</v>
      </c>
      <c r="AT172" s="17" t="s">
        <v>131</v>
      </c>
      <c r="AU172" s="17" t="s">
        <v>79</v>
      </c>
      <c r="AY172" s="17" t="s">
        <v>129</v>
      </c>
      <c r="BE172" s="175">
        <f t="shared" si="54"/>
        <v>0</v>
      </c>
      <c r="BF172" s="175">
        <f t="shared" si="55"/>
        <v>0</v>
      </c>
      <c r="BG172" s="175">
        <f t="shared" si="56"/>
        <v>0</v>
      </c>
      <c r="BH172" s="175">
        <f t="shared" si="57"/>
        <v>0</v>
      </c>
      <c r="BI172" s="175">
        <f t="shared" si="58"/>
        <v>0</v>
      </c>
      <c r="BJ172" s="17" t="s">
        <v>22</v>
      </c>
      <c r="BK172" s="175">
        <f t="shared" si="59"/>
        <v>0</v>
      </c>
      <c r="BL172" s="17" t="s">
        <v>135</v>
      </c>
      <c r="BM172" s="17" t="s">
        <v>441</v>
      </c>
    </row>
    <row r="173" spans="2:65" s="1" customFormat="1" ht="22.5" customHeight="1">
      <c r="B173" s="163"/>
      <c r="C173" s="164" t="s">
        <v>72</v>
      </c>
      <c r="D173" s="164" t="s">
        <v>131</v>
      </c>
      <c r="E173" s="165" t="s">
        <v>841</v>
      </c>
      <c r="F173" s="166" t="s">
        <v>842</v>
      </c>
      <c r="G173" s="167" t="s">
        <v>138</v>
      </c>
      <c r="H173" s="168">
        <v>2.6</v>
      </c>
      <c r="I173" s="169"/>
      <c r="J173" s="170">
        <f t="shared" si="50"/>
        <v>0</v>
      </c>
      <c r="K173" s="166" t="s">
        <v>3</v>
      </c>
      <c r="L173" s="34"/>
      <c r="M173" s="171" t="s">
        <v>3</v>
      </c>
      <c r="N173" s="172" t="s">
        <v>43</v>
      </c>
      <c r="O173" s="35"/>
      <c r="P173" s="173">
        <f t="shared" si="51"/>
        <v>0</v>
      </c>
      <c r="Q173" s="173">
        <v>0</v>
      </c>
      <c r="R173" s="173">
        <f t="shared" si="52"/>
        <v>0</v>
      </c>
      <c r="S173" s="173">
        <v>0</v>
      </c>
      <c r="T173" s="174">
        <f t="shared" si="53"/>
        <v>0</v>
      </c>
      <c r="AR173" s="17" t="s">
        <v>135</v>
      </c>
      <c r="AT173" s="17" t="s">
        <v>131</v>
      </c>
      <c r="AU173" s="17" t="s">
        <v>79</v>
      </c>
      <c r="AY173" s="17" t="s">
        <v>129</v>
      </c>
      <c r="BE173" s="175">
        <f t="shared" si="54"/>
        <v>0</v>
      </c>
      <c r="BF173" s="175">
        <f t="shared" si="55"/>
        <v>0</v>
      </c>
      <c r="BG173" s="175">
        <f t="shared" si="56"/>
        <v>0</v>
      </c>
      <c r="BH173" s="175">
        <f t="shared" si="57"/>
        <v>0</v>
      </c>
      <c r="BI173" s="175">
        <f t="shared" si="58"/>
        <v>0</v>
      </c>
      <c r="BJ173" s="17" t="s">
        <v>22</v>
      </c>
      <c r="BK173" s="175">
        <f t="shared" si="59"/>
        <v>0</v>
      </c>
      <c r="BL173" s="17" t="s">
        <v>135</v>
      </c>
      <c r="BM173" s="17" t="s">
        <v>445</v>
      </c>
    </row>
    <row r="174" spans="2:65" s="1" customFormat="1" ht="22.5" customHeight="1">
      <c r="B174" s="163"/>
      <c r="C174" s="164" t="s">
        <v>72</v>
      </c>
      <c r="D174" s="164" t="s">
        <v>131</v>
      </c>
      <c r="E174" s="165" t="s">
        <v>843</v>
      </c>
      <c r="F174" s="166" t="s">
        <v>844</v>
      </c>
      <c r="G174" s="167" t="s">
        <v>188</v>
      </c>
      <c r="H174" s="168">
        <v>4.5</v>
      </c>
      <c r="I174" s="169"/>
      <c r="J174" s="170">
        <f t="shared" si="50"/>
        <v>0</v>
      </c>
      <c r="K174" s="166" t="s">
        <v>3</v>
      </c>
      <c r="L174" s="34"/>
      <c r="M174" s="171" t="s">
        <v>3</v>
      </c>
      <c r="N174" s="172" t="s">
        <v>43</v>
      </c>
      <c r="O174" s="35"/>
      <c r="P174" s="173">
        <f t="shared" si="51"/>
        <v>0</v>
      </c>
      <c r="Q174" s="173">
        <v>0</v>
      </c>
      <c r="R174" s="173">
        <f t="shared" si="52"/>
        <v>0</v>
      </c>
      <c r="S174" s="173">
        <v>0</v>
      </c>
      <c r="T174" s="174">
        <f t="shared" si="53"/>
        <v>0</v>
      </c>
      <c r="AR174" s="17" t="s">
        <v>135</v>
      </c>
      <c r="AT174" s="17" t="s">
        <v>131</v>
      </c>
      <c r="AU174" s="17" t="s">
        <v>79</v>
      </c>
      <c r="AY174" s="17" t="s">
        <v>129</v>
      </c>
      <c r="BE174" s="175">
        <f t="shared" si="54"/>
        <v>0</v>
      </c>
      <c r="BF174" s="175">
        <f t="shared" si="55"/>
        <v>0</v>
      </c>
      <c r="BG174" s="175">
        <f t="shared" si="56"/>
        <v>0</v>
      </c>
      <c r="BH174" s="175">
        <f t="shared" si="57"/>
        <v>0</v>
      </c>
      <c r="BI174" s="175">
        <f t="shared" si="58"/>
        <v>0</v>
      </c>
      <c r="BJ174" s="17" t="s">
        <v>22</v>
      </c>
      <c r="BK174" s="175">
        <f t="shared" si="59"/>
        <v>0</v>
      </c>
      <c r="BL174" s="17" t="s">
        <v>135</v>
      </c>
      <c r="BM174" s="17" t="s">
        <v>451</v>
      </c>
    </row>
    <row r="175" spans="2:65" s="1" customFormat="1" ht="22.5" customHeight="1">
      <c r="B175" s="163"/>
      <c r="C175" s="164" t="s">
        <v>72</v>
      </c>
      <c r="D175" s="164" t="s">
        <v>131</v>
      </c>
      <c r="E175" s="165" t="s">
        <v>845</v>
      </c>
      <c r="F175" s="166" t="s">
        <v>846</v>
      </c>
      <c r="G175" s="167" t="s">
        <v>138</v>
      </c>
      <c r="H175" s="168">
        <v>45</v>
      </c>
      <c r="I175" s="169"/>
      <c r="J175" s="170">
        <f t="shared" si="50"/>
        <v>0</v>
      </c>
      <c r="K175" s="166" t="s">
        <v>3</v>
      </c>
      <c r="L175" s="34"/>
      <c r="M175" s="171" t="s">
        <v>3</v>
      </c>
      <c r="N175" s="172" t="s">
        <v>43</v>
      </c>
      <c r="O175" s="35"/>
      <c r="P175" s="173">
        <f t="shared" si="51"/>
        <v>0</v>
      </c>
      <c r="Q175" s="173">
        <v>0</v>
      </c>
      <c r="R175" s="173">
        <f t="shared" si="52"/>
        <v>0</v>
      </c>
      <c r="S175" s="173">
        <v>0</v>
      </c>
      <c r="T175" s="174">
        <f t="shared" si="53"/>
        <v>0</v>
      </c>
      <c r="AR175" s="17" t="s">
        <v>135</v>
      </c>
      <c r="AT175" s="17" t="s">
        <v>131</v>
      </c>
      <c r="AU175" s="17" t="s">
        <v>79</v>
      </c>
      <c r="AY175" s="17" t="s">
        <v>129</v>
      </c>
      <c r="BE175" s="175">
        <f t="shared" si="54"/>
        <v>0</v>
      </c>
      <c r="BF175" s="175">
        <f t="shared" si="55"/>
        <v>0</v>
      </c>
      <c r="BG175" s="175">
        <f t="shared" si="56"/>
        <v>0</v>
      </c>
      <c r="BH175" s="175">
        <f t="shared" si="57"/>
        <v>0</v>
      </c>
      <c r="BI175" s="175">
        <f t="shared" si="58"/>
        <v>0</v>
      </c>
      <c r="BJ175" s="17" t="s">
        <v>22</v>
      </c>
      <c r="BK175" s="175">
        <f t="shared" si="59"/>
        <v>0</v>
      </c>
      <c r="BL175" s="17" t="s">
        <v>135</v>
      </c>
      <c r="BM175" s="17" t="s">
        <v>455</v>
      </c>
    </row>
    <row r="176" spans="2:65" s="1" customFormat="1" ht="22.5" customHeight="1">
      <c r="B176" s="163"/>
      <c r="C176" s="164" t="s">
        <v>72</v>
      </c>
      <c r="D176" s="164" t="s">
        <v>131</v>
      </c>
      <c r="E176" s="165" t="s">
        <v>847</v>
      </c>
      <c r="F176" s="166" t="s">
        <v>848</v>
      </c>
      <c r="G176" s="167" t="s">
        <v>138</v>
      </c>
      <c r="H176" s="168">
        <v>7.5</v>
      </c>
      <c r="I176" s="169"/>
      <c r="J176" s="170">
        <f t="shared" si="50"/>
        <v>0</v>
      </c>
      <c r="K176" s="166" t="s">
        <v>3</v>
      </c>
      <c r="L176" s="34"/>
      <c r="M176" s="171" t="s">
        <v>3</v>
      </c>
      <c r="N176" s="172" t="s">
        <v>43</v>
      </c>
      <c r="O176" s="35"/>
      <c r="P176" s="173">
        <f t="shared" si="51"/>
        <v>0</v>
      </c>
      <c r="Q176" s="173">
        <v>0</v>
      </c>
      <c r="R176" s="173">
        <f t="shared" si="52"/>
        <v>0</v>
      </c>
      <c r="S176" s="173">
        <v>0</v>
      </c>
      <c r="T176" s="174">
        <f t="shared" si="53"/>
        <v>0</v>
      </c>
      <c r="AR176" s="17" t="s">
        <v>135</v>
      </c>
      <c r="AT176" s="17" t="s">
        <v>131</v>
      </c>
      <c r="AU176" s="17" t="s">
        <v>79</v>
      </c>
      <c r="AY176" s="17" t="s">
        <v>129</v>
      </c>
      <c r="BE176" s="175">
        <f t="shared" si="54"/>
        <v>0</v>
      </c>
      <c r="BF176" s="175">
        <f t="shared" si="55"/>
        <v>0</v>
      </c>
      <c r="BG176" s="175">
        <f t="shared" si="56"/>
        <v>0</v>
      </c>
      <c r="BH176" s="175">
        <f t="shared" si="57"/>
        <v>0</v>
      </c>
      <c r="BI176" s="175">
        <f t="shared" si="58"/>
        <v>0</v>
      </c>
      <c r="BJ176" s="17" t="s">
        <v>22</v>
      </c>
      <c r="BK176" s="175">
        <f t="shared" si="59"/>
        <v>0</v>
      </c>
      <c r="BL176" s="17" t="s">
        <v>135</v>
      </c>
      <c r="BM176" s="17" t="s">
        <v>459</v>
      </c>
    </row>
    <row r="177" spans="2:65" s="1" customFormat="1" ht="22.5" customHeight="1">
      <c r="B177" s="163"/>
      <c r="C177" s="164" t="s">
        <v>72</v>
      </c>
      <c r="D177" s="164" t="s">
        <v>131</v>
      </c>
      <c r="E177" s="165" t="s">
        <v>849</v>
      </c>
      <c r="F177" s="166" t="s">
        <v>850</v>
      </c>
      <c r="G177" s="167" t="s">
        <v>188</v>
      </c>
      <c r="H177" s="168">
        <v>75</v>
      </c>
      <c r="I177" s="169"/>
      <c r="J177" s="170">
        <f t="shared" si="50"/>
        <v>0</v>
      </c>
      <c r="K177" s="166" t="s">
        <v>3</v>
      </c>
      <c r="L177" s="34"/>
      <c r="M177" s="171" t="s">
        <v>3</v>
      </c>
      <c r="N177" s="172" t="s">
        <v>43</v>
      </c>
      <c r="O177" s="35"/>
      <c r="P177" s="173">
        <f t="shared" si="51"/>
        <v>0</v>
      </c>
      <c r="Q177" s="173">
        <v>0</v>
      </c>
      <c r="R177" s="173">
        <f t="shared" si="52"/>
        <v>0</v>
      </c>
      <c r="S177" s="173">
        <v>0</v>
      </c>
      <c r="T177" s="174">
        <f t="shared" si="53"/>
        <v>0</v>
      </c>
      <c r="AR177" s="17" t="s">
        <v>135</v>
      </c>
      <c r="AT177" s="17" t="s">
        <v>131</v>
      </c>
      <c r="AU177" s="17" t="s">
        <v>79</v>
      </c>
      <c r="AY177" s="17" t="s">
        <v>129</v>
      </c>
      <c r="BE177" s="175">
        <f t="shared" si="54"/>
        <v>0</v>
      </c>
      <c r="BF177" s="175">
        <f t="shared" si="55"/>
        <v>0</v>
      </c>
      <c r="BG177" s="175">
        <f t="shared" si="56"/>
        <v>0</v>
      </c>
      <c r="BH177" s="175">
        <f t="shared" si="57"/>
        <v>0</v>
      </c>
      <c r="BI177" s="175">
        <f t="shared" si="58"/>
        <v>0</v>
      </c>
      <c r="BJ177" s="17" t="s">
        <v>22</v>
      </c>
      <c r="BK177" s="175">
        <f t="shared" si="59"/>
        <v>0</v>
      </c>
      <c r="BL177" s="17" t="s">
        <v>135</v>
      </c>
      <c r="BM177" s="17" t="s">
        <v>462</v>
      </c>
    </row>
    <row r="178" spans="2:65" s="1" customFormat="1" ht="22.5" customHeight="1">
      <c r="B178" s="163"/>
      <c r="C178" s="164" t="s">
        <v>72</v>
      </c>
      <c r="D178" s="164" t="s">
        <v>131</v>
      </c>
      <c r="E178" s="165" t="s">
        <v>851</v>
      </c>
      <c r="F178" s="166" t="s">
        <v>852</v>
      </c>
      <c r="G178" s="167" t="s">
        <v>138</v>
      </c>
      <c r="H178" s="168">
        <v>22.5</v>
      </c>
      <c r="I178" s="169"/>
      <c r="J178" s="170">
        <f t="shared" si="50"/>
        <v>0</v>
      </c>
      <c r="K178" s="166" t="s">
        <v>3</v>
      </c>
      <c r="L178" s="34"/>
      <c r="M178" s="171" t="s">
        <v>3</v>
      </c>
      <c r="N178" s="172" t="s">
        <v>43</v>
      </c>
      <c r="O178" s="35"/>
      <c r="P178" s="173">
        <f t="shared" si="51"/>
        <v>0</v>
      </c>
      <c r="Q178" s="173">
        <v>0</v>
      </c>
      <c r="R178" s="173">
        <f t="shared" si="52"/>
        <v>0</v>
      </c>
      <c r="S178" s="173">
        <v>0</v>
      </c>
      <c r="T178" s="174">
        <f t="shared" si="53"/>
        <v>0</v>
      </c>
      <c r="AR178" s="17" t="s">
        <v>135</v>
      </c>
      <c r="AT178" s="17" t="s">
        <v>131</v>
      </c>
      <c r="AU178" s="17" t="s">
        <v>79</v>
      </c>
      <c r="AY178" s="17" t="s">
        <v>129</v>
      </c>
      <c r="BE178" s="175">
        <f t="shared" si="54"/>
        <v>0</v>
      </c>
      <c r="BF178" s="175">
        <f t="shared" si="55"/>
        <v>0</v>
      </c>
      <c r="BG178" s="175">
        <f t="shared" si="56"/>
        <v>0</v>
      </c>
      <c r="BH178" s="175">
        <f t="shared" si="57"/>
        <v>0</v>
      </c>
      <c r="BI178" s="175">
        <f t="shared" si="58"/>
        <v>0</v>
      </c>
      <c r="BJ178" s="17" t="s">
        <v>22</v>
      </c>
      <c r="BK178" s="175">
        <f t="shared" si="59"/>
        <v>0</v>
      </c>
      <c r="BL178" s="17" t="s">
        <v>135</v>
      </c>
      <c r="BM178" s="17" t="s">
        <v>466</v>
      </c>
    </row>
    <row r="179" spans="2:65" s="1" customFormat="1" ht="22.5" customHeight="1">
      <c r="B179" s="163"/>
      <c r="C179" s="164" t="s">
        <v>72</v>
      </c>
      <c r="D179" s="164" t="s">
        <v>131</v>
      </c>
      <c r="E179" s="165" t="s">
        <v>853</v>
      </c>
      <c r="F179" s="166" t="s">
        <v>854</v>
      </c>
      <c r="G179" s="167" t="s">
        <v>360</v>
      </c>
      <c r="H179" s="168">
        <v>84</v>
      </c>
      <c r="I179" s="169"/>
      <c r="J179" s="170">
        <f t="shared" si="50"/>
        <v>0</v>
      </c>
      <c r="K179" s="166" t="s">
        <v>3</v>
      </c>
      <c r="L179" s="34"/>
      <c r="M179" s="171" t="s">
        <v>3</v>
      </c>
      <c r="N179" s="216" t="s">
        <v>43</v>
      </c>
      <c r="O179" s="217"/>
      <c r="P179" s="218">
        <f t="shared" si="51"/>
        <v>0</v>
      </c>
      <c r="Q179" s="218">
        <v>0</v>
      </c>
      <c r="R179" s="218">
        <f t="shared" si="52"/>
        <v>0</v>
      </c>
      <c r="S179" s="218">
        <v>0</v>
      </c>
      <c r="T179" s="219">
        <f t="shared" si="53"/>
        <v>0</v>
      </c>
      <c r="AR179" s="17" t="s">
        <v>135</v>
      </c>
      <c r="AT179" s="17" t="s">
        <v>131</v>
      </c>
      <c r="AU179" s="17" t="s">
        <v>79</v>
      </c>
      <c r="AY179" s="17" t="s">
        <v>129</v>
      </c>
      <c r="BE179" s="175">
        <f t="shared" si="54"/>
        <v>0</v>
      </c>
      <c r="BF179" s="175">
        <f t="shared" si="55"/>
        <v>0</v>
      </c>
      <c r="BG179" s="175">
        <f t="shared" si="56"/>
        <v>0</v>
      </c>
      <c r="BH179" s="175">
        <f t="shared" si="57"/>
        <v>0</v>
      </c>
      <c r="BI179" s="175">
        <f t="shared" si="58"/>
        <v>0</v>
      </c>
      <c r="BJ179" s="17" t="s">
        <v>22</v>
      </c>
      <c r="BK179" s="175">
        <f t="shared" si="59"/>
        <v>0</v>
      </c>
      <c r="BL179" s="17" t="s">
        <v>135</v>
      </c>
      <c r="BM179" s="17" t="s">
        <v>469</v>
      </c>
    </row>
    <row r="180" spans="2:12" s="1" customFormat="1" ht="6.95" customHeight="1">
      <c r="B180" s="49"/>
      <c r="C180" s="50"/>
      <c r="D180" s="50"/>
      <c r="E180" s="50"/>
      <c r="F180" s="50"/>
      <c r="G180" s="50"/>
      <c r="H180" s="50"/>
      <c r="I180" s="116"/>
      <c r="J180" s="50"/>
      <c r="K180" s="50"/>
      <c r="L180" s="34"/>
    </row>
  </sheetData>
  <autoFilter ref="C86:K8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  <col min="12" max="256" width="9.33203125" style="235" customWidth="1"/>
    <col min="257" max="257" width="8.33203125" style="235" customWidth="1"/>
    <col min="258" max="258" width="1.66796875" style="235" customWidth="1"/>
    <col min="259" max="260" width="5" style="235" customWidth="1"/>
    <col min="261" max="261" width="11.66015625" style="235" customWidth="1"/>
    <col min="262" max="262" width="9.16015625" style="235" customWidth="1"/>
    <col min="263" max="263" width="5" style="235" customWidth="1"/>
    <col min="264" max="264" width="77.83203125" style="235" customWidth="1"/>
    <col min="265" max="266" width="20" style="235" customWidth="1"/>
    <col min="267" max="267" width="1.66796875" style="235" customWidth="1"/>
    <col min="268" max="512" width="9.33203125" style="235" customWidth="1"/>
    <col min="513" max="513" width="8.33203125" style="235" customWidth="1"/>
    <col min="514" max="514" width="1.66796875" style="235" customWidth="1"/>
    <col min="515" max="516" width="5" style="235" customWidth="1"/>
    <col min="517" max="517" width="11.66015625" style="235" customWidth="1"/>
    <col min="518" max="518" width="9.16015625" style="235" customWidth="1"/>
    <col min="519" max="519" width="5" style="235" customWidth="1"/>
    <col min="520" max="520" width="77.83203125" style="235" customWidth="1"/>
    <col min="521" max="522" width="20" style="235" customWidth="1"/>
    <col min="523" max="523" width="1.66796875" style="235" customWidth="1"/>
    <col min="524" max="768" width="9.33203125" style="235" customWidth="1"/>
    <col min="769" max="769" width="8.33203125" style="235" customWidth="1"/>
    <col min="770" max="770" width="1.66796875" style="235" customWidth="1"/>
    <col min="771" max="772" width="5" style="235" customWidth="1"/>
    <col min="773" max="773" width="11.66015625" style="235" customWidth="1"/>
    <col min="774" max="774" width="9.16015625" style="235" customWidth="1"/>
    <col min="775" max="775" width="5" style="235" customWidth="1"/>
    <col min="776" max="776" width="77.83203125" style="235" customWidth="1"/>
    <col min="777" max="778" width="20" style="235" customWidth="1"/>
    <col min="779" max="779" width="1.66796875" style="235" customWidth="1"/>
    <col min="780" max="1024" width="9.33203125" style="235" customWidth="1"/>
    <col min="1025" max="1025" width="8.33203125" style="235" customWidth="1"/>
    <col min="1026" max="1026" width="1.66796875" style="235" customWidth="1"/>
    <col min="1027" max="1028" width="5" style="235" customWidth="1"/>
    <col min="1029" max="1029" width="11.66015625" style="235" customWidth="1"/>
    <col min="1030" max="1030" width="9.16015625" style="235" customWidth="1"/>
    <col min="1031" max="1031" width="5" style="235" customWidth="1"/>
    <col min="1032" max="1032" width="77.83203125" style="235" customWidth="1"/>
    <col min="1033" max="1034" width="20" style="235" customWidth="1"/>
    <col min="1035" max="1035" width="1.66796875" style="235" customWidth="1"/>
    <col min="1036" max="1280" width="9.33203125" style="235" customWidth="1"/>
    <col min="1281" max="1281" width="8.33203125" style="235" customWidth="1"/>
    <col min="1282" max="1282" width="1.66796875" style="235" customWidth="1"/>
    <col min="1283" max="1284" width="5" style="235" customWidth="1"/>
    <col min="1285" max="1285" width="11.66015625" style="235" customWidth="1"/>
    <col min="1286" max="1286" width="9.16015625" style="235" customWidth="1"/>
    <col min="1287" max="1287" width="5" style="235" customWidth="1"/>
    <col min="1288" max="1288" width="77.83203125" style="235" customWidth="1"/>
    <col min="1289" max="1290" width="20" style="235" customWidth="1"/>
    <col min="1291" max="1291" width="1.66796875" style="235" customWidth="1"/>
    <col min="1292" max="1536" width="9.33203125" style="235" customWidth="1"/>
    <col min="1537" max="1537" width="8.33203125" style="235" customWidth="1"/>
    <col min="1538" max="1538" width="1.66796875" style="235" customWidth="1"/>
    <col min="1539" max="1540" width="5" style="235" customWidth="1"/>
    <col min="1541" max="1541" width="11.66015625" style="235" customWidth="1"/>
    <col min="1542" max="1542" width="9.16015625" style="235" customWidth="1"/>
    <col min="1543" max="1543" width="5" style="235" customWidth="1"/>
    <col min="1544" max="1544" width="77.83203125" style="235" customWidth="1"/>
    <col min="1545" max="1546" width="20" style="235" customWidth="1"/>
    <col min="1547" max="1547" width="1.66796875" style="235" customWidth="1"/>
    <col min="1548" max="1792" width="9.33203125" style="235" customWidth="1"/>
    <col min="1793" max="1793" width="8.33203125" style="235" customWidth="1"/>
    <col min="1794" max="1794" width="1.66796875" style="235" customWidth="1"/>
    <col min="1795" max="1796" width="5" style="235" customWidth="1"/>
    <col min="1797" max="1797" width="11.66015625" style="235" customWidth="1"/>
    <col min="1798" max="1798" width="9.16015625" style="235" customWidth="1"/>
    <col min="1799" max="1799" width="5" style="235" customWidth="1"/>
    <col min="1800" max="1800" width="77.83203125" style="235" customWidth="1"/>
    <col min="1801" max="1802" width="20" style="235" customWidth="1"/>
    <col min="1803" max="1803" width="1.66796875" style="235" customWidth="1"/>
    <col min="1804" max="2048" width="9.33203125" style="235" customWidth="1"/>
    <col min="2049" max="2049" width="8.33203125" style="235" customWidth="1"/>
    <col min="2050" max="2050" width="1.66796875" style="235" customWidth="1"/>
    <col min="2051" max="2052" width="5" style="235" customWidth="1"/>
    <col min="2053" max="2053" width="11.66015625" style="235" customWidth="1"/>
    <col min="2054" max="2054" width="9.16015625" style="235" customWidth="1"/>
    <col min="2055" max="2055" width="5" style="235" customWidth="1"/>
    <col min="2056" max="2056" width="77.83203125" style="235" customWidth="1"/>
    <col min="2057" max="2058" width="20" style="235" customWidth="1"/>
    <col min="2059" max="2059" width="1.66796875" style="235" customWidth="1"/>
    <col min="2060" max="2304" width="9.33203125" style="235" customWidth="1"/>
    <col min="2305" max="2305" width="8.33203125" style="235" customWidth="1"/>
    <col min="2306" max="2306" width="1.66796875" style="235" customWidth="1"/>
    <col min="2307" max="2308" width="5" style="235" customWidth="1"/>
    <col min="2309" max="2309" width="11.66015625" style="235" customWidth="1"/>
    <col min="2310" max="2310" width="9.16015625" style="235" customWidth="1"/>
    <col min="2311" max="2311" width="5" style="235" customWidth="1"/>
    <col min="2312" max="2312" width="77.83203125" style="235" customWidth="1"/>
    <col min="2313" max="2314" width="20" style="235" customWidth="1"/>
    <col min="2315" max="2315" width="1.66796875" style="235" customWidth="1"/>
    <col min="2316" max="2560" width="9.33203125" style="235" customWidth="1"/>
    <col min="2561" max="2561" width="8.33203125" style="235" customWidth="1"/>
    <col min="2562" max="2562" width="1.66796875" style="235" customWidth="1"/>
    <col min="2563" max="2564" width="5" style="235" customWidth="1"/>
    <col min="2565" max="2565" width="11.66015625" style="235" customWidth="1"/>
    <col min="2566" max="2566" width="9.16015625" style="235" customWidth="1"/>
    <col min="2567" max="2567" width="5" style="235" customWidth="1"/>
    <col min="2568" max="2568" width="77.83203125" style="235" customWidth="1"/>
    <col min="2569" max="2570" width="20" style="235" customWidth="1"/>
    <col min="2571" max="2571" width="1.66796875" style="235" customWidth="1"/>
    <col min="2572" max="2816" width="9.33203125" style="235" customWidth="1"/>
    <col min="2817" max="2817" width="8.33203125" style="235" customWidth="1"/>
    <col min="2818" max="2818" width="1.66796875" style="235" customWidth="1"/>
    <col min="2819" max="2820" width="5" style="235" customWidth="1"/>
    <col min="2821" max="2821" width="11.66015625" style="235" customWidth="1"/>
    <col min="2822" max="2822" width="9.16015625" style="235" customWidth="1"/>
    <col min="2823" max="2823" width="5" style="235" customWidth="1"/>
    <col min="2824" max="2824" width="77.83203125" style="235" customWidth="1"/>
    <col min="2825" max="2826" width="20" style="235" customWidth="1"/>
    <col min="2827" max="2827" width="1.66796875" style="235" customWidth="1"/>
    <col min="2828" max="3072" width="9.33203125" style="235" customWidth="1"/>
    <col min="3073" max="3073" width="8.33203125" style="235" customWidth="1"/>
    <col min="3074" max="3074" width="1.66796875" style="235" customWidth="1"/>
    <col min="3075" max="3076" width="5" style="235" customWidth="1"/>
    <col min="3077" max="3077" width="11.66015625" style="235" customWidth="1"/>
    <col min="3078" max="3078" width="9.16015625" style="235" customWidth="1"/>
    <col min="3079" max="3079" width="5" style="235" customWidth="1"/>
    <col min="3080" max="3080" width="77.83203125" style="235" customWidth="1"/>
    <col min="3081" max="3082" width="20" style="235" customWidth="1"/>
    <col min="3083" max="3083" width="1.66796875" style="235" customWidth="1"/>
    <col min="3084" max="3328" width="9.33203125" style="235" customWidth="1"/>
    <col min="3329" max="3329" width="8.33203125" style="235" customWidth="1"/>
    <col min="3330" max="3330" width="1.66796875" style="235" customWidth="1"/>
    <col min="3331" max="3332" width="5" style="235" customWidth="1"/>
    <col min="3333" max="3333" width="11.66015625" style="235" customWidth="1"/>
    <col min="3334" max="3334" width="9.16015625" style="235" customWidth="1"/>
    <col min="3335" max="3335" width="5" style="235" customWidth="1"/>
    <col min="3336" max="3336" width="77.83203125" style="235" customWidth="1"/>
    <col min="3337" max="3338" width="20" style="235" customWidth="1"/>
    <col min="3339" max="3339" width="1.66796875" style="235" customWidth="1"/>
    <col min="3340" max="3584" width="9.33203125" style="235" customWidth="1"/>
    <col min="3585" max="3585" width="8.33203125" style="235" customWidth="1"/>
    <col min="3586" max="3586" width="1.66796875" style="235" customWidth="1"/>
    <col min="3587" max="3588" width="5" style="235" customWidth="1"/>
    <col min="3589" max="3589" width="11.66015625" style="235" customWidth="1"/>
    <col min="3590" max="3590" width="9.16015625" style="235" customWidth="1"/>
    <col min="3591" max="3591" width="5" style="235" customWidth="1"/>
    <col min="3592" max="3592" width="77.83203125" style="235" customWidth="1"/>
    <col min="3593" max="3594" width="20" style="235" customWidth="1"/>
    <col min="3595" max="3595" width="1.66796875" style="235" customWidth="1"/>
    <col min="3596" max="3840" width="9.33203125" style="235" customWidth="1"/>
    <col min="3841" max="3841" width="8.33203125" style="235" customWidth="1"/>
    <col min="3842" max="3842" width="1.66796875" style="235" customWidth="1"/>
    <col min="3843" max="3844" width="5" style="235" customWidth="1"/>
    <col min="3845" max="3845" width="11.66015625" style="235" customWidth="1"/>
    <col min="3846" max="3846" width="9.16015625" style="235" customWidth="1"/>
    <col min="3847" max="3847" width="5" style="235" customWidth="1"/>
    <col min="3848" max="3848" width="77.83203125" style="235" customWidth="1"/>
    <col min="3849" max="3850" width="20" style="235" customWidth="1"/>
    <col min="3851" max="3851" width="1.66796875" style="235" customWidth="1"/>
    <col min="3852" max="4096" width="9.33203125" style="235" customWidth="1"/>
    <col min="4097" max="4097" width="8.33203125" style="235" customWidth="1"/>
    <col min="4098" max="4098" width="1.66796875" style="235" customWidth="1"/>
    <col min="4099" max="4100" width="5" style="235" customWidth="1"/>
    <col min="4101" max="4101" width="11.66015625" style="235" customWidth="1"/>
    <col min="4102" max="4102" width="9.16015625" style="235" customWidth="1"/>
    <col min="4103" max="4103" width="5" style="235" customWidth="1"/>
    <col min="4104" max="4104" width="77.83203125" style="235" customWidth="1"/>
    <col min="4105" max="4106" width="20" style="235" customWidth="1"/>
    <col min="4107" max="4107" width="1.66796875" style="235" customWidth="1"/>
    <col min="4108" max="4352" width="9.33203125" style="235" customWidth="1"/>
    <col min="4353" max="4353" width="8.33203125" style="235" customWidth="1"/>
    <col min="4354" max="4354" width="1.66796875" style="235" customWidth="1"/>
    <col min="4355" max="4356" width="5" style="235" customWidth="1"/>
    <col min="4357" max="4357" width="11.66015625" style="235" customWidth="1"/>
    <col min="4358" max="4358" width="9.16015625" style="235" customWidth="1"/>
    <col min="4359" max="4359" width="5" style="235" customWidth="1"/>
    <col min="4360" max="4360" width="77.83203125" style="235" customWidth="1"/>
    <col min="4361" max="4362" width="20" style="235" customWidth="1"/>
    <col min="4363" max="4363" width="1.66796875" style="235" customWidth="1"/>
    <col min="4364" max="4608" width="9.33203125" style="235" customWidth="1"/>
    <col min="4609" max="4609" width="8.33203125" style="235" customWidth="1"/>
    <col min="4610" max="4610" width="1.66796875" style="235" customWidth="1"/>
    <col min="4611" max="4612" width="5" style="235" customWidth="1"/>
    <col min="4613" max="4613" width="11.66015625" style="235" customWidth="1"/>
    <col min="4614" max="4614" width="9.16015625" style="235" customWidth="1"/>
    <col min="4615" max="4615" width="5" style="235" customWidth="1"/>
    <col min="4616" max="4616" width="77.83203125" style="235" customWidth="1"/>
    <col min="4617" max="4618" width="20" style="235" customWidth="1"/>
    <col min="4619" max="4619" width="1.66796875" style="235" customWidth="1"/>
    <col min="4620" max="4864" width="9.33203125" style="235" customWidth="1"/>
    <col min="4865" max="4865" width="8.33203125" style="235" customWidth="1"/>
    <col min="4866" max="4866" width="1.66796875" style="235" customWidth="1"/>
    <col min="4867" max="4868" width="5" style="235" customWidth="1"/>
    <col min="4869" max="4869" width="11.66015625" style="235" customWidth="1"/>
    <col min="4870" max="4870" width="9.16015625" style="235" customWidth="1"/>
    <col min="4871" max="4871" width="5" style="235" customWidth="1"/>
    <col min="4872" max="4872" width="77.83203125" style="235" customWidth="1"/>
    <col min="4873" max="4874" width="20" style="235" customWidth="1"/>
    <col min="4875" max="4875" width="1.66796875" style="235" customWidth="1"/>
    <col min="4876" max="5120" width="9.33203125" style="235" customWidth="1"/>
    <col min="5121" max="5121" width="8.33203125" style="235" customWidth="1"/>
    <col min="5122" max="5122" width="1.66796875" style="235" customWidth="1"/>
    <col min="5123" max="5124" width="5" style="235" customWidth="1"/>
    <col min="5125" max="5125" width="11.66015625" style="235" customWidth="1"/>
    <col min="5126" max="5126" width="9.16015625" style="235" customWidth="1"/>
    <col min="5127" max="5127" width="5" style="235" customWidth="1"/>
    <col min="5128" max="5128" width="77.83203125" style="235" customWidth="1"/>
    <col min="5129" max="5130" width="20" style="235" customWidth="1"/>
    <col min="5131" max="5131" width="1.66796875" style="235" customWidth="1"/>
    <col min="5132" max="5376" width="9.33203125" style="235" customWidth="1"/>
    <col min="5377" max="5377" width="8.33203125" style="235" customWidth="1"/>
    <col min="5378" max="5378" width="1.66796875" style="235" customWidth="1"/>
    <col min="5379" max="5380" width="5" style="235" customWidth="1"/>
    <col min="5381" max="5381" width="11.66015625" style="235" customWidth="1"/>
    <col min="5382" max="5382" width="9.16015625" style="235" customWidth="1"/>
    <col min="5383" max="5383" width="5" style="235" customWidth="1"/>
    <col min="5384" max="5384" width="77.83203125" style="235" customWidth="1"/>
    <col min="5385" max="5386" width="20" style="235" customWidth="1"/>
    <col min="5387" max="5387" width="1.66796875" style="235" customWidth="1"/>
    <col min="5388" max="5632" width="9.33203125" style="235" customWidth="1"/>
    <col min="5633" max="5633" width="8.33203125" style="235" customWidth="1"/>
    <col min="5634" max="5634" width="1.66796875" style="235" customWidth="1"/>
    <col min="5635" max="5636" width="5" style="235" customWidth="1"/>
    <col min="5637" max="5637" width="11.66015625" style="235" customWidth="1"/>
    <col min="5638" max="5638" width="9.16015625" style="235" customWidth="1"/>
    <col min="5639" max="5639" width="5" style="235" customWidth="1"/>
    <col min="5640" max="5640" width="77.83203125" style="235" customWidth="1"/>
    <col min="5641" max="5642" width="20" style="235" customWidth="1"/>
    <col min="5643" max="5643" width="1.66796875" style="235" customWidth="1"/>
    <col min="5644" max="5888" width="9.33203125" style="235" customWidth="1"/>
    <col min="5889" max="5889" width="8.33203125" style="235" customWidth="1"/>
    <col min="5890" max="5890" width="1.66796875" style="235" customWidth="1"/>
    <col min="5891" max="5892" width="5" style="235" customWidth="1"/>
    <col min="5893" max="5893" width="11.66015625" style="235" customWidth="1"/>
    <col min="5894" max="5894" width="9.16015625" style="235" customWidth="1"/>
    <col min="5895" max="5895" width="5" style="235" customWidth="1"/>
    <col min="5896" max="5896" width="77.83203125" style="235" customWidth="1"/>
    <col min="5897" max="5898" width="20" style="235" customWidth="1"/>
    <col min="5899" max="5899" width="1.66796875" style="235" customWidth="1"/>
    <col min="5900" max="6144" width="9.33203125" style="235" customWidth="1"/>
    <col min="6145" max="6145" width="8.33203125" style="235" customWidth="1"/>
    <col min="6146" max="6146" width="1.66796875" style="235" customWidth="1"/>
    <col min="6147" max="6148" width="5" style="235" customWidth="1"/>
    <col min="6149" max="6149" width="11.66015625" style="235" customWidth="1"/>
    <col min="6150" max="6150" width="9.16015625" style="235" customWidth="1"/>
    <col min="6151" max="6151" width="5" style="235" customWidth="1"/>
    <col min="6152" max="6152" width="77.83203125" style="235" customWidth="1"/>
    <col min="6153" max="6154" width="20" style="235" customWidth="1"/>
    <col min="6155" max="6155" width="1.66796875" style="235" customWidth="1"/>
    <col min="6156" max="6400" width="9.33203125" style="235" customWidth="1"/>
    <col min="6401" max="6401" width="8.33203125" style="235" customWidth="1"/>
    <col min="6402" max="6402" width="1.66796875" style="235" customWidth="1"/>
    <col min="6403" max="6404" width="5" style="235" customWidth="1"/>
    <col min="6405" max="6405" width="11.66015625" style="235" customWidth="1"/>
    <col min="6406" max="6406" width="9.16015625" style="235" customWidth="1"/>
    <col min="6407" max="6407" width="5" style="235" customWidth="1"/>
    <col min="6408" max="6408" width="77.83203125" style="235" customWidth="1"/>
    <col min="6409" max="6410" width="20" style="235" customWidth="1"/>
    <col min="6411" max="6411" width="1.66796875" style="235" customWidth="1"/>
    <col min="6412" max="6656" width="9.33203125" style="235" customWidth="1"/>
    <col min="6657" max="6657" width="8.33203125" style="235" customWidth="1"/>
    <col min="6658" max="6658" width="1.66796875" style="235" customWidth="1"/>
    <col min="6659" max="6660" width="5" style="235" customWidth="1"/>
    <col min="6661" max="6661" width="11.66015625" style="235" customWidth="1"/>
    <col min="6662" max="6662" width="9.16015625" style="235" customWidth="1"/>
    <col min="6663" max="6663" width="5" style="235" customWidth="1"/>
    <col min="6664" max="6664" width="77.83203125" style="235" customWidth="1"/>
    <col min="6665" max="6666" width="20" style="235" customWidth="1"/>
    <col min="6667" max="6667" width="1.66796875" style="235" customWidth="1"/>
    <col min="6668" max="6912" width="9.33203125" style="235" customWidth="1"/>
    <col min="6913" max="6913" width="8.33203125" style="235" customWidth="1"/>
    <col min="6914" max="6914" width="1.66796875" style="235" customWidth="1"/>
    <col min="6915" max="6916" width="5" style="235" customWidth="1"/>
    <col min="6917" max="6917" width="11.66015625" style="235" customWidth="1"/>
    <col min="6918" max="6918" width="9.16015625" style="235" customWidth="1"/>
    <col min="6919" max="6919" width="5" style="235" customWidth="1"/>
    <col min="6920" max="6920" width="77.83203125" style="235" customWidth="1"/>
    <col min="6921" max="6922" width="20" style="235" customWidth="1"/>
    <col min="6923" max="6923" width="1.66796875" style="235" customWidth="1"/>
    <col min="6924" max="7168" width="9.33203125" style="235" customWidth="1"/>
    <col min="7169" max="7169" width="8.33203125" style="235" customWidth="1"/>
    <col min="7170" max="7170" width="1.66796875" style="235" customWidth="1"/>
    <col min="7171" max="7172" width="5" style="235" customWidth="1"/>
    <col min="7173" max="7173" width="11.66015625" style="235" customWidth="1"/>
    <col min="7174" max="7174" width="9.16015625" style="235" customWidth="1"/>
    <col min="7175" max="7175" width="5" style="235" customWidth="1"/>
    <col min="7176" max="7176" width="77.83203125" style="235" customWidth="1"/>
    <col min="7177" max="7178" width="20" style="235" customWidth="1"/>
    <col min="7179" max="7179" width="1.66796875" style="235" customWidth="1"/>
    <col min="7180" max="7424" width="9.33203125" style="235" customWidth="1"/>
    <col min="7425" max="7425" width="8.33203125" style="235" customWidth="1"/>
    <col min="7426" max="7426" width="1.66796875" style="235" customWidth="1"/>
    <col min="7427" max="7428" width="5" style="235" customWidth="1"/>
    <col min="7429" max="7429" width="11.66015625" style="235" customWidth="1"/>
    <col min="7430" max="7430" width="9.16015625" style="235" customWidth="1"/>
    <col min="7431" max="7431" width="5" style="235" customWidth="1"/>
    <col min="7432" max="7432" width="77.83203125" style="235" customWidth="1"/>
    <col min="7433" max="7434" width="20" style="235" customWidth="1"/>
    <col min="7435" max="7435" width="1.66796875" style="235" customWidth="1"/>
    <col min="7436" max="7680" width="9.33203125" style="235" customWidth="1"/>
    <col min="7681" max="7681" width="8.33203125" style="235" customWidth="1"/>
    <col min="7682" max="7682" width="1.66796875" style="235" customWidth="1"/>
    <col min="7683" max="7684" width="5" style="235" customWidth="1"/>
    <col min="7685" max="7685" width="11.66015625" style="235" customWidth="1"/>
    <col min="7686" max="7686" width="9.16015625" style="235" customWidth="1"/>
    <col min="7687" max="7687" width="5" style="235" customWidth="1"/>
    <col min="7688" max="7688" width="77.83203125" style="235" customWidth="1"/>
    <col min="7689" max="7690" width="20" style="235" customWidth="1"/>
    <col min="7691" max="7691" width="1.66796875" style="235" customWidth="1"/>
    <col min="7692" max="7936" width="9.33203125" style="235" customWidth="1"/>
    <col min="7937" max="7937" width="8.33203125" style="235" customWidth="1"/>
    <col min="7938" max="7938" width="1.66796875" style="235" customWidth="1"/>
    <col min="7939" max="7940" width="5" style="235" customWidth="1"/>
    <col min="7941" max="7941" width="11.66015625" style="235" customWidth="1"/>
    <col min="7942" max="7942" width="9.16015625" style="235" customWidth="1"/>
    <col min="7943" max="7943" width="5" style="235" customWidth="1"/>
    <col min="7944" max="7944" width="77.83203125" style="235" customWidth="1"/>
    <col min="7945" max="7946" width="20" style="235" customWidth="1"/>
    <col min="7947" max="7947" width="1.66796875" style="235" customWidth="1"/>
    <col min="7948" max="8192" width="9.33203125" style="235" customWidth="1"/>
    <col min="8193" max="8193" width="8.33203125" style="235" customWidth="1"/>
    <col min="8194" max="8194" width="1.66796875" style="235" customWidth="1"/>
    <col min="8195" max="8196" width="5" style="235" customWidth="1"/>
    <col min="8197" max="8197" width="11.66015625" style="235" customWidth="1"/>
    <col min="8198" max="8198" width="9.16015625" style="235" customWidth="1"/>
    <col min="8199" max="8199" width="5" style="235" customWidth="1"/>
    <col min="8200" max="8200" width="77.83203125" style="235" customWidth="1"/>
    <col min="8201" max="8202" width="20" style="235" customWidth="1"/>
    <col min="8203" max="8203" width="1.66796875" style="235" customWidth="1"/>
    <col min="8204" max="8448" width="9.33203125" style="235" customWidth="1"/>
    <col min="8449" max="8449" width="8.33203125" style="235" customWidth="1"/>
    <col min="8450" max="8450" width="1.66796875" style="235" customWidth="1"/>
    <col min="8451" max="8452" width="5" style="235" customWidth="1"/>
    <col min="8453" max="8453" width="11.66015625" style="235" customWidth="1"/>
    <col min="8454" max="8454" width="9.16015625" style="235" customWidth="1"/>
    <col min="8455" max="8455" width="5" style="235" customWidth="1"/>
    <col min="8456" max="8456" width="77.83203125" style="235" customWidth="1"/>
    <col min="8457" max="8458" width="20" style="235" customWidth="1"/>
    <col min="8459" max="8459" width="1.66796875" style="235" customWidth="1"/>
    <col min="8460" max="8704" width="9.33203125" style="235" customWidth="1"/>
    <col min="8705" max="8705" width="8.33203125" style="235" customWidth="1"/>
    <col min="8706" max="8706" width="1.66796875" style="235" customWidth="1"/>
    <col min="8707" max="8708" width="5" style="235" customWidth="1"/>
    <col min="8709" max="8709" width="11.66015625" style="235" customWidth="1"/>
    <col min="8710" max="8710" width="9.16015625" style="235" customWidth="1"/>
    <col min="8711" max="8711" width="5" style="235" customWidth="1"/>
    <col min="8712" max="8712" width="77.83203125" style="235" customWidth="1"/>
    <col min="8713" max="8714" width="20" style="235" customWidth="1"/>
    <col min="8715" max="8715" width="1.66796875" style="235" customWidth="1"/>
    <col min="8716" max="8960" width="9.33203125" style="235" customWidth="1"/>
    <col min="8961" max="8961" width="8.33203125" style="235" customWidth="1"/>
    <col min="8962" max="8962" width="1.66796875" style="235" customWidth="1"/>
    <col min="8963" max="8964" width="5" style="235" customWidth="1"/>
    <col min="8965" max="8965" width="11.66015625" style="235" customWidth="1"/>
    <col min="8966" max="8966" width="9.16015625" style="235" customWidth="1"/>
    <col min="8967" max="8967" width="5" style="235" customWidth="1"/>
    <col min="8968" max="8968" width="77.83203125" style="235" customWidth="1"/>
    <col min="8969" max="8970" width="20" style="235" customWidth="1"/>
    <col min="8971" max="8971" width="1.66796875" style="235" customWidth="1"/>
    <col min="8972" max="9216" width="9.33203125" style="235" customWidth="1"/>
    <col min="9217" max="9217" width="8.33203125" style="235" customWidth="1"/>
    <col min="9218" max="9218" width="1.66796875" style="235" customWidth="1"/>
    <col min="9219" max="9220" width="5" style="235" customWidth="1"/>
    <col min="9221" max="9221" width="11.66015625" style="235" customWidth="1"/>
    <col min="9222" max="9222" width="9.16015625" style="235" customWidth="1"/>
    <col min="9223" max="9223" width="5" style="235" customWidth="1"/>
    <col min="9224" max="9224" width="77.83203125" style="235" customWidth="1"/>
    <col min="9225" max="9226" width="20" style="235" customWidth="1"/>
    <col min="9227" max="9227" width="1.66796875" style="235" customWidth="1"/>
    <col min="9228" max="9472" width="9.33203125" style="235" customWidth="1"/>
    <col min="9473" max="9473" width="8.33203125" style="235" customWidth="1"/>
    <col min="9474" max="9474" width="1.66796875" style="235" customWidth="1"/>
    <col min="9475" max="9476" width="5" style="235" customWidth="1"/>
    <col min="9477" max="9477" width="11.66015625" style="235" customWidth="1"/>
    <col min="9478" max="9478" width="9.16015625" style="235" customWidth="1"/>
    <col min="9479" max="9479" width="5" style="235" customWidth="1"/>
    <col min="9480" max="9480" width="77.83203125" style="235" customWidth="1"/>
    <col min="9481" max="9482" width="20" style="235" customWidth="1"/>
    <col min="9483" max="9483" width="1.66796875" style="235" customWidth="1"/>
    <col min="9484" max="9728" width="9.33203125" style="235" customWidth="1"/>
    <col min="9729" max="9729" width="8.33203125" style="235" customWidth="1"/>
    <col min="9730" max="9730" width="1.66796875" style="235" customWidth="1"/>
    <col min="9731" max="9732" width="5" style="235" customWidth="1"/>
    <col min="9733" max="9733" width="11.66015625" style="235" customWidth="1"/>
    <col min="9734" max="9734" width="9.16015625" style="235" customWidth="1"/>
    <col min="9735" max="9735" width="5" style="235" customWidth="1"/>
    <col min="9736" max="9736" width="77.83203125" style="235" customWidth="1"/>
    <col min="9737" max="9738" width="20" style="235" customWidth="1"/>
    <col min="9739" max="9739" width="1.66796875" style="235" customWidth="1"/>
    <col min="9740" max="9984" width="9.33203125" style="235" customWidth="1"/>
    <col min="9985" max="9985" width="8.33203125" style="235" customWidth="1"/>
    <col min="9986" max="9986" width="1.66796875" style="235" customWidth="1"/>
    <col min="9987" max="9988" width="5" style="235" customWidth="1"/>
    <col min="9989" max="9989" width="11.66015625" style="235" customWidth="1"/>
    <col min="9990" max="9990" width="9.16015625" style="235" customWidth="1"/>
    <col min="9991" max="9991" width="5" style="235" customWidth="1"/>
    <col min="9992" max="9992" width="77.83203125" style="235" customWidth="1"/>
    <col min="9993" max="9994" width="20" style="235" customWidth="1"/>
    <col min="9995" max="9995" width="1.66796875" style="235" customWidth="1"/>
    <col min="9996" max="10240" width="9.33203125" style="235" customWidth="1"/>
    <col min="10241" max="10241" width="8.33203125" style="235" customWidth="1"/>
    <col min="10242" max="10242" width="1.66796875" style="235" customWidth="1"/>
    <col min="10243" max="10244" width="5" style="235" customWidth="1"/>
    <col min="10245" max="10245" width="11.66015625" style="235" customWidth="1"/>
    <col min="10246" max="10246" width="9.16015625" style="235" customWidth="1"/>
    <col min="10247" max="10247" width="5" style="235" customWidth="1"/>
    <col min="10248" max="10248" width="77.83203125" style="235" customWidth="1"/>
    <col min="10249" max="10250" width="20" style="235" customWidth="1"/>
    <col min="10251" max="10251" width="1.66796875" style="235" customWidth="1"/>
    <col min="10252" max="10496" width="9.33203125" style="235" customWidth="1"/>
    <col min="10497" max="10497" width="8.33203125" style="235" customWidth="1"/>
    <col min="10498" max="10498" width="1.66796875" style="235" customWidth="1"/>
    <col min="10499" max="10500" width="5" style="235" customWidth="1"/>
    <col min="10501" max="10501" width="11.66015625" style="235" customWidth="1"/>
    <col min="10502" max="10502" width="9.16015625" style="235" customWidth="1"/>
    <col min="10503" max="10503" width="5" style="235" customWidth="1"/>
    <col min="10504" max="10504" width="77.83203125" style="235" customWidth="1"/>
    <col min="10505" max="10506" width="20" style="235" customWidth="1"/>
    <col min="10507" max="10507" width="1.66796875" style="235" customWidth="1"/>
    <col min="10508" max="10752" width="9.33203125" style="235" customWidth="1"/>
    <col min="10753" max="10753" width="8.33203125" style="235" customWidth="1"/>
    <col min="10754" max="10754" width="1.66796875" style="235" customWidth="1"/>
    <col min="10755" max="10756" width="5" style="235" customWidth="1"/>
    <col min="10757" max="10757" width="11.66015625" style="235" customWidth="1"/>
    <col min="10758" max="10758" width="9.16015625" style="235" customWidth="1"/>
    <col min="10759" max="10759" width="5" style="235" customWidth="1"/>
    <col min="10760" max="10760" width="77.83203125" style="235" customWidth="1"/>
    <col min="10761" max="10762" width="20" style="235" customWidth="1"/>
    <col min="10763" max="10763" width="1.66796875" style="235" customWidth="1"/>
    <col min="10764" max="11008" width="9.33203125" style="235" customWidth="1"/>
    <col min="11009" max="11009" width="8.33203125" style="235" customWidth="1"/>
    <col min="11010" max="11010" width="1.66796875" style="235" customWidth="1"/>
    <col min="11011" max="11012" width="5" style="235" customWidth="1"/>
    <col min="11013" max="11013" width="11.66015625" style="235" customWidth="1"/>
    <col min="11014" max="11014" width="9.16015625" style="235" customWidth="1"/>
    <col min="11015" max="11015" width="5" style="235" customWidth="1"/>
    <col min="11016" max="11016" width="77.83203125" style="235" customWidth="1"/>
    <col min="11017" max="11018" width="20" style="235" customWidth="1"/>
    <col min="11019" max="11019" width="1.66796875" style="235" customWidth="1"/>
    <col min="11020" max="11264" width="9.33203125" style="235" customWidth="1"/>
    <col min="11265" max="11265" width="8.33203125" style="235" customWidth="1"/>
    <col min="11266" max="11266" width="1.66796875" style="235" customWidth="1"/>
    <col min="11267" max="11268" width="5" style="235" customWidth="1"/>
    <col min="11269" max="11269" width="11.66015625" style="235" customWidth="1"/>
    <col min="11270" max="11270" width="9.16015625" style="235" customWidth="1"/>
    <col min="11271" max="11271" width="5" style="235" customWidth="1"/>
    <col min="11272" max="11272" width="77.83203125" style="235" customWidth="1"/>
    <col min="11273" max="11274" width="20" style="235" customWidth="1"/>
    <col min="11275" max="11275" width="1.66796875" style="235" customWidth="1"/>
    <col min="11276" max="11520" width="9.33203125" style="235" customWidth="1"/>
    <col min="11521" max="11521" width="8.33203125" style="235" customWidth="1"/>
    <col min="11522" max="11522" width="1.66796875" style="235" customWidth="1"/>
    <col min="11523" max="11524" width="5" style="235" customWidth="1"/>
    <col min="11525" max="11525" width="11.66015625" style="235" customWidth="1"/>
    <col min="11526" max="11526" width="9.16015625" style="235" customWidth="1"/>
    <col min="11527" max="11527" width="5" style="235" customWidth="1"/>
    <col min="11528" max="11528" width="77.83203125" style="235" customWidth="1"/>
    <col min="11529" max="11530" width="20" style="235" customWidth="1"/>
    <col min="11531" max="11531" width="1.66796875" style="235" customWidth="1"/>
    <col min="11532" max="11776" width="9.33203125" style="235" customWidth="1"/>
    <col min="11777" max="11777" width="8.33203125" style="235" customWidth="1"/>
    <col min="11778" max="11778" width="1.66796875" style="235" customWidth="1"/>
    <col min="11779" max="11780" width="5" style="235" customWidth="1"/>
    <col min="11781" max="11781" width="11.66015625" style="235" customWidth="1"/>
    <col min="11782" max="11782" width="9.16015625" style="235" customWidth="1"/>
    <col min="11783" max="11783" width="5" style="235" customWidth="1"/>
    <col min="11784" max="11784" width="77.83203125" style="235" customWidth="1"/>
    <col min="11785" max="11786" width="20" style="235" customWidth="1"/>
    <col min="11787" max="11787" width="1.66796875" style="235" customWidth="1"/>
    <col min="11788" max="12032" width="9.33203125" style="235" customWidth="1"/>
    <col min="12033" max="12033" width="8.33203125" style="235" customWidth="1"/>
    <col min="12034" max="12034" width="1.66796875" style="235" customWidth="1"/>
    <col min="12035" max="12036" width="5" style="235" customWidth="1"/>
    <col min="12037" max="12037" width="11.66015625" style="235" customWidth="1"/>
    <col min="12038" max="12038" width="9.16015625" style="235" customWidth="1"/>
    <col min="12039" max="12039" width="5" style="235" customWidth="1"/>
    <col min="12040" max="12040" width="77.83203125" style="235" customWidth="1"/>
    <col min="12041" max="12042" width="20" style="235" customWidth="1"/>
    <col min="12043" max="12043" width="1.66796875" style="235" customWidth="1"/>
    <col min="12044" max="12288" width="9.33203125" style="235" customWidth="1"/>
    <col min="12289" max="12289" width="8.33203125" style="235" customWidth="1"/>
    <col min="12290" max="12290" width="1.66796875" style="235" customWidth="1"/>
    <col min="12291" max="12292" width="5" style="235" customWidth="1"/>
    <col min="12293" max="12293" width="11.66015625" style="235" customWidth="1"/>
    <col min="12294" max="12294" width="9.16015625" style="235" customWidth="1"/>
    <col min="12295" max="12295" width="5" style="235" customWidth="1"/>
    <col min="12296" max="12296" width="77.83203125" style="235" customWidth="1"/>
    <col min="12297" max="12298" width="20" style="235" customWidth="1"/>
    <col min="12299" max="12299" width="1.66796875" style="235" customWidth="1"/>
    <col min="12300" max="12544" width="9.33203125" style="235" customWidth="1"/>
    <col min="12545" max="12545" width="8.33203125" style="235" customWidth="1"/>
    <col min="12546" max="12546" width="1.66796875" style="235" customWidth="1"/>
    <col min="12547" max="12548" width="5" style="235" customWidth="1"/>
    <col min="12549" max="12549" width="11.66015625" style="235" customWidth="1"/>
    <col min="12550" max="12550" width="9.16015625" style="235" customWidth="1"/>
    <col min="12551" max="12551" width="5" style="235" customWidth="1"/>
    <col min="12552" max="12552" width="77.83203125" style="235" customWidth="1"/>
    <col min="12553" max="12554" width="20" style="235" customWidth="1"/>
    <col min="12555" max="12555" width="1.66796875" style="235" customWidth="1"/>
    <col min="12556" max="12800" width="9.33203125" style="235" customWidth="1"/>
    <col min="12801" max="12801" width="8.33203125" style="235" customWidth="1"/>
    <col min="12802" max="12802" width="1.66796875" style="235" customWidth="1"/>
    <col min="12803" max="12804" width="5" style="235" customWidth="1"/>
    <col min="12805" max="12805" width="11.66015625" style="235" customWidth="1"/>
    <col min="12806" max="12806" width="9.16015625" style="235" customWidth="1"/>
    <col min="12807" max="12807" width="5" style="235" customWidth="1"/>
    <col min="12808" max="12808" width="77.83203125" style="235" customWidth="1"/>
    <col min="12809" max="12810" width="20" style="235" customWidth="1"/>
    <col min="12811" max="12811" width="1.66796875" style="235" customWidth="1"/>
    <col min="12812" max="13056" width="9.33203125" style="235" customWidth="1"/>
    <col min="13057" max="13057" width="8.33203125" style="235" customWidth="1"/>
    <col min="13058" max="13058" width="1.66796875" style="235" customWidth="1"/>
    <col min="13059" max="13060" width="5" style="235" customWidth="1"/>
    <col min="13061" max="13061" width="11.66015625" style="235" customWidth="1"/>
    <col min="13062" max="13062" width="9.16015625" style="235" customWidth="1"/>
    <col min="13063" max="13063" width="5" style="235" customWidth="1"/>
    <col min="13064" max="13064" width="77.83203125" style="235" customWidth="1"/>
    <col min="13065" max="13066" width="20" style="235" customWidth="1"/>
    <col min="13067" max="13067" width="1.66796875" style="235" customWidth="1"/>
    <col min="13068" max="13312" width="9.33203125" style="235" customWidth="1"/>
    <col min="13313" max="13313" width="8.33203125" style="235" customWidth="1"/>
    <col min="13314" max="13314" width="1.66796875" style="235" customWidth="1"/>
    <col min="13315" max="13316" width="5" style="235" customWidth="1"/>
    <col min="13317" max="13317" width="11.66015625" style="235" customWidth="1"/>
    <col min="13318" max="13318" width="9.16015625" style="235" customWidth="1"/>
    <col min="13319" max="13319" width="5" style="235" customWidth="1"/>
    <col min="13320" max="13320" width="77.83203125" style="235" customWidth="1"/>
    <col min="13321" max="13322" width="20" style="235" customWidth="1"/>
    <col min="13323" max="13323" width="1.66796875" style="235" customWidth="1"/>
    <col min="13324" max="13568" width="9.33203125" style="235" customWidth="1"/>
    <col min="13569" max="13569" width="8.33203125" style="235" customWidth="1"/>
    <col min="13570" max="13570" width="1.66796875" style="235" customWidth="1"/>
    <col min="13571" max="13572" width="5" style="235" customWidth="1"/>
    <col min="13573" max="13573" width="11.66015625" style="235" customWidth="1"/>
    <col min="13574" max="13574" width="9.16015625" style="235" customWidth="1"/>
    <col min="13575" max="13575" width="5" style="235" customWidth="1"/>
    <col min="13576" max="13576" width="77.83203125" style="235" customWidth="1"/>
    <col min="13577" max="13578" width="20" style="235" customWidth="1"/>
    <col min="13579" max="13579" width="1.66796875" style="235" customWidth="1"/>
    <col min="13580" max="13824" width="9.33203125" style="235" customWidth="1"/>
    <col min="13825" max="13825" width="8.33203125" style="235" customWidth="1"/>
    <col min="13826" max="13826" width="1.66796875" style="235" customWidth="1"/>
    <col min="13827" max="13828" width="5" style="235" customWidth="1"/>
    <col min="13829" max="13829" width="11.66015625" style="235" customWidth="1"/>
    <col min="13830" max="13830" width="9.16015625" style="235" customWidth="1"/>
    <col min="13831" max="13831" width="5" style="235" customWidth="1"/>
    <col min="13832" max="13832" width="77.83203125" style="235" customWidth="1"/>
    <col min="13833" max="13834" width="20" style="235" customWidth="1"/>
    <col min="13835" max="13835" width="1.66796875" style="235" customWidth="1"/>
    <col min="13836" max="14080" width="9.33203125" style="235" customWidth="1"/>
    <col min="14081" max="14081" width="8.33203125" style="235" customWidth="1"/>
    <col min="14082" max="14082" width="1.66796875" style="235" customWidth="1"/>
    <col min="14083" max="14084" width="5" style="235" customWidth="1"/>
    <col min="14085" max="14085" width="11.66015625" style="235" customWidth="1"/>
    <col min="14086" max="14086" width="9.16015625" style="235" customWidth="1"/>
    <col min="14087" max="14087" width="5" style="235" customWidth="1"/>
    <col min="14088" max="14088" width="77.83203125" style="235" customWidth="1"/>
    <col min="14089" max="14090" width="20" style="235" customWidth="1"/>
    <col min="14091" max="14091" width="1.66796875" style="235" customWidth="1"/>
    <col min="14092" max="14336" width="9.33203125" style="235" customWidth="1"/>
    <col min="14337" max="14337" width="8.33203125" style="235" customWidth="1"/>
    <col min="14338" max="14338" width="1.66796875" style="235" customWidth="1"/>
    <col min="14339" max="14340" width="5" style="235" customWidth="1"/>
    <col min="14341" max="14341" width="11.66015625" style="235" customWidth="1"/>
    <col min="14342" max="14342" width="9.16015625" style="235" customWidth="1"/>
    <col min="14343" max="14343" width="5" style="235" customWidth="1"/>
    <col min="14344" max="14344" width="77.83203125" style="235" customWidth="1"/>
    <col min="14345" max="14346" width="20" style="235" customWidth="1"/>
    <col min="14347" max="14347" width="1.66796875" style="235" customWidth="1"/>
    <col min="14348" max="14592" width="9.33203125" style="235" customWidth="1"/>
    <col min="14593" max="14593" width="8.33203125" style="235" customWidth="1"/>
    <col min="14594" max="14594" width="1.66796875" style="235" customWidth="1"/>
    <col min="14595" max="14596" width="5" style="235" customWidth="1"/>
    <col min="14597" max="14597" width="11.66015625" style="235" customWidth="1"/>
    <col min="14598" max="14598" width="9.16015625" style="235" customWidth="1"/>
    <col min="14599" max="14599" width="5" style="235" customWidth="1"/>
    <col min="14600" max="14600" width="77.83203125" style="235" customWidth="1"/>
    <col min="14601" max="14602" width="20" style="235" customWidth="1"/>
    <col min="14603" max="14603" width="1.66796875" style="235" customWidth="1"/>
    <col min="14604" max="14848" width="9.33203125" style="235" customWidth="1"/>
    <col min="14849" max="14849" width="8.33203125" style="235" customWidth="1"/>
    <col min="14850" max="14850" width="1.66796875" style="235" customWidth="1"/>
    <col min="14851" max="14852" width="5" style="235" customWidth="1"/>
    <col min="14853" max="14853" width="11.66015625" style="235" customWidth="1"/>
    <col min="14854" max="14854" width="9.16015625" style="235" customWidth="1"/>
    <col min="14855" max="14855" width="5" style="235" customWidth="1"/>
    <col min="14856" max="14856" width="77.83203125" style="235" customWidth="1"/>
    <col min="14857" max="14858" width="20" style="235" customWidth="1"/>
    <col min="14859" max="14859" width="1.66796875" style="235" customWidth="1"/>
    <col min="14860" max="15104" width="9.33203125" style="235" customWidth="1"/>
    <col min="15105" max="15105" width="8.33203125" style="235" customWidth="1"/>
    <col min="15106" max="15106" width="1.66796875" style="235" customWidth="1"/>
    <col min="15107" max="15108" width="5" style="235" customWidth="1"/>
    <col min="15109" max="15109" width="11.66015625" style="235" customWidth="1"/>
    <col min="15110" max="15110" width="9.16015625" style="235" customWidth="1"/>
    <col min="15111" max="15111" width="5" style="235" customWidth="1"/>
    <col min="15112" max="15112" width="77.83203125" style="235" customWidth="1"/>
    <col min="15113" max="15114" width="20" style="235" customWidth="1"/>
    <col min="15115" max="15115" width="1.66796875" style="235" customWidth="1"/>
    <col min="15116" max="15360" width="9.33203125" style="235" customWidth="1"/>
    <col min="15361" max="15361" width="8.33203125" style="235" customWidth="1"/>
    <col min="15362" max="15362" width="1.66796875" style="235" customWidth="1"/>
    <col min="15363" max="15364" width="5" style="235" customWidth="1"/>
    <col min="15365" max="15365" width="11.66015625" style="235" customWidth="1"/>
    <col min="15366" max="15366" width="9.16015625" style="235" customWidth="1"/>
    <col min="15367" max="15367" width="5" style="235" customWidth="1"/>
    <col min="15368" max="15368" width="77.83203125" style="235" customWidth="1"/>
    <col min="15369" max="15370" width="20" style="235" customWidth="1"/>
    <col min="15371" max="15371" width="1.66796875" style="235" customWidth="1"/>
    <col min="15372" max="15616" width="9.33203125" style="235" customWidth="1"/>
    <col min="15617" max="15617" width="8.33203125" style="235" customWidth="1"/>
    <col min="15618" max="15618" width="1.66796875" style="235" customWidth="1"/>
    <col min="15619" max="15620" width="5" style="235" customWidth="1"/>
    <col min="15621" max="15621" width="11.66015625" style="235" customWidth="1"/>
    <col min="15622" max="15622" width="9.16015625" style="235" customWidth="1"/>
    <col min="15623" max="15623" width="5" style="235" customWidth="1"/>
    <col min="15624" max="15624" width="77.83203125" style="235" customWidth="1"/>
    <col min="15625" max="15626" width="20" style="235" customWidth="1"/>
    <col min="15627" max="15627" width="1.66796875" style="235" customWidth="1"/>
    <col min="15628" max="15872" width="9.33203125" style="235" customWidth="1"/>
    <col min="15873" max="15873" width="8.33203125" style="235" customWidth="1"/>
    <col min="15874" max="15874" width="1.66796875" style="235" customWidth="1"/>
    <col min="15875" max="15876" width="5" style="235" customWidth="1"/>
    <col min="15877" max="15877" width="11.66015625" style="235" customWidth="1"/>
    <col min="15878" max="15878" width="9.16015625" style="235" customWidth="1"/>
    <col min="15879" max="15879" width="5" style="235" customWidth="1"/>
    <col min="15880" max="15880" width="77.83203125" style="235" customWidth="1"/>
    <col min="15881" max="15882" width="20" style="235" customWidth="1"/>
    <col min="15883" max="15883" width="1.66796875" style="235" customWidth="1"/>
    <col min="15884" max="16128" width="9.33203125" style="235" customWidth="1"/>
    <col min="16129" max="16129" width="8.33203125" style="235" customWidth="1"/>
    <col min="16130" max="16130" width="1.66796875" style="235" customWidth="1"/>
    <col min="16131" max="16132" width="5" style="235" customWidth="1"/>
    <col min="16133" max="16133" width="11.66015625" style="235" customWidth="1"/>
    <col min="16134" max="16134" width="9.16015625" style="235" customWidth="1"/>
    <col min="16135" max="16135" width="5" style="235" customWidth="1"/>
    <col min="16136" max="16136" width="77.83203125" style="235" customWidth="1"/>
    <col min="16137" max="16138" width="20" style="235" customWidth="1"/>
    <col min="16139" max="16139" width="1.66796875" style="235" customWidth="1"/>
    <col min="16140" max="16384" width="9.3320312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241" customFormat="1" ht="45" customHeight="1">
      <c r="B3" s="239"/>
      <c r="C3" s="358" t="s">
        <v>862</v>
      </c>
      <c r="D3" s="358"/>
      <c r="E3" s="358"/>
      <c r="F3" s="358"/>
      <c r="G3" s="358"/>
      <c r="H3" s="358"/>
      <c r="I3" s="358"/>
      <c r="J3" s="358"/>
      <c r="K3" s="240"/>
    </row>
    <row r="4" spans="2:11" ht="25.5" customHeight="1">
      <c r="B4" s="242"/>
      <c r="C4" s="363" t="s">
        <v>863</v>
      </c>
      <c r="D4" s="363"/>
      <c r="E4" s="363"/>
      <c r="F4" s="363"/>
      <c r="G4" s="363"/>
      <c r="H4" s="363"/>
      <c r="I4" s="363"/>
      <c r="J4" s="363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0" t="s">
        <v>864</v>
      </c>
      <c r="D6" s="360"/>
      <c r="E6" s="360"/>
      <c r="F6" s="360"/>
      <c r="G6" s="360"/>
      <c r="H6" s="360"/>
      <c r="I6" s="360"/>
      <c r="J6" s="360"/>
      <c r="K6" s="243"/>
    </row>
    <row r="7" spans="2:11" ht="15" customHeight="1">
      <c r="B7" s="245"/>
      <c r="C7" s="360" t="s">
        <v>865</v>
      </c>
      <c r="D7" s="360"/>
      <c r="E7" s="360"/>
      <c r="F7" s="360"/>
      <c r="G7" s="360"/>
      <c r="H7" s="360"/>
      <c r="I7" s="360"/>
      <c r="J7" s="360"/>
      <c r="K7" s="243"/>
    </row>
    <row r="8" spans="2:11" ht="12.75" customHeight="1">
      <c r="B8" s="245"/>
      <c r="C8" s="246"/>
      <c r="D8" s="246"/>
      <c r="E8" s="246"/>
      <c r="F8" s="246"/>
      <c r="G8" s="246"/>
      <c r="H8" s="246"/>
      <c r="I8" s="246"/>
      <c r="J8" s="246"/>
      <c r="K8" s="243"/>
    </row>
    <row r="9" spans="2:11" ht="15" customHeight="1">
      <c r="B9" s="245"/>
      <c r="C9" s="360" t="s">
        <v>866</v>
      </c>
      <c r="D9" s="360"/>
      <c r="E9" s="360"/>
      <c r="F9" s="360"/>
      <c r="G9" s="360"/>
      <c r="H9" s="360"/>
      <c r="I9" s="360"/>
      <c r="J9" s="360"/>
      <c r="K9" s="243"/>
    </row>
    <row r="10" spans="2:11" ht="15" customHeight="1">
      <c r="B10" s="245"/>
      <c r="C10" s="246"/>
      <c r="D10" s="360" t="s">
        <v>867</v>
      </c>
      <c r="E10" s="360"/>
      <c r="F10" s="360"/>
      <c r="G10" s="360"/>
      <c r="H10" s="360"/>
      <c r="I10" s="360"/>
      <c r="J10" s="360"/>
      <c r="K10" s="243"/>
    </row>
    <row r="11" spans="2:11" ht="15" customHeight="1">
      <c r="B11" s="245"/>
      <c r="C11" s="247"/>
      <c r="D11" s="360" t="s">
        <v>868</v>
      </c>
      <c r="E11" s="360"/>
      <c r="F11" s="360"/>
      <c r="G11" s="360"/>
      <c r="H11" s="360"/>
      <c r="I11" s="360"/>
      <c r="J11" s="360"/>
      <c r="K11" s="243"/>
    </row>
    <row r="12" spans="2:11" ht="12.75" customHeight="1">
      <c r="B12" s="245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5"/>
      <c r="C13" s="247"/>
      <c r="D13" s="360" t="s">
        <v>869</v>
      </c>
      <c r="E13" s="360"/>
      <c r="F13" s="360"/>
      <c r="G13" s="360"/>
      <c r="H13" s="360"/>
      <c r="I13" s="360"/>
      <c r="J13" s="360"/>
      <c r="K13" s="243"/>
    </row>
    <row r="14" spans="2:11" ht="15" customHeight="1">
      <c r="B14" s="245"/>
      <c r="C14" s="247"/>
      <c r="D14" s="360" t="s">
        <v>870</v>
      </c>
      <c r="E14" s="360"/>
      <c r="F14" s="360"/>
      <c r="G14" s="360"/>
      <c r="H14" s="360"/>
      <c r="I14" s="360"/>
      <c r="J14" s="360"/>
      <c r="K14" s="243"/>
    </row>
    <row r="15" spans="2:11" ht="15" customHeight="1">
      <c r="B15" s="245"/>
      <c r="C15" s="247"/>
      <c r="D15" s="360" t="s">
        <v>871</v>
      </c>
      <c r="E15" s="360"/>
      <c r="F15" s="360"/>
      <c r="G15" s="360"/>
      <c r="H15" s="360"/>
      <c r="I15" s="360"/>
      <c r="J15" s="360"/>
      <c r="K15" s="243"/>
    </row>
    <row r="16" spans="2:11" ht="15" customHeight="1">
      <c r="B16" s="245"/>
      <c r="C16" s="247"/>
      <c r="D16" s="247"/>
      <c r="E16" s="248" t="s">
        <v>77</v>
      </c>
      <c r="F16" s="360" t="s">
        <v>872</v>
      </c>
      <c r="G16" s="360"/>
      <c r="H16" s="360"/>
      <c r="I16" s="360"/>
      <c r="J16" s="360"/>
      <c r="K16" s="243"/>
    </row>
    <row r="17" spans="2:11" ht="15" customHeight="1">
      <c r="B17" s="245"/>
      <c r="C17" s="247"/>
      <c r="D17" s="247"/>
      <c r="E17" s="248" t="s">
        <v>873</v>
      </c>
      <c r="F17" s="360" t="s">
        <v>874</v>
      </c>
      <c r="G17" s="360"/>
      <c r="H17" s="360"/>
      <c r="I17" s="360"/>
      <c r="J17" s="360"/>
      <c r="K17" s="243"/>
    </row>
    <row r="18" spans="2:11" ht="15" customHeight="1">
      <c r="B18" s="245"/>
      <c r="C18" s="247"/>
      <c r="D18" s="247"/>
      <c r="E18" s="248" t="s">
        <v>875</v>
      </c>
      <c r="F18" s="360" t="s">
        <v>876</v>
      </c>
      <c r="G18" s="360"/>
      <c r="H18" s="360"/>
      <c r="I18" s="360"/>
      <c r="J18" s="360"/>
      <c r="K18" s="243"/>
    </row>
    <row r="19" spans="2:11" ht="15" customHeight="1">
      <c r="B19" s="245"/>
      <c r="C19" s="247"/>
      <c r="D19" s="247"/>
      <c r="E19" s="248" t="s">
        <v>877</v>
      </c>
      <c r="F19" s="360" t="s">
        <v>878</v>
      </c>
      <c r="G19" s="360"/>
      <c r="H19" s="360"/>
      <c r="I19" s="360"/>
      <c r="J19" s="360"/>
      <c r="K19" s="243"/>
    </row>
    <row r="20" spans="2:11" ht="15" customHeight="1">
      <c r="B20" s="245"/>
      <c r="C20" s="247"/>
      <c r="D20" s="247"/>
      <c r="E20" s="248" t="s">
        <v>879</v>
      </c>
      <c r="F20" s="360" t="s">
        <v>880</v>
      </c>
      <c r="G20" s="360"/>
      <c r="H20" s="360"/>
      <c r="I20" s="360"/>
      <c r="J20" s="360"/>
      <c r="K20" s="243"/>
    </row>
    <row r="21" spans="2:11" ht="15" customHeight="1">
      <c r="B21" s="245"/>
      <c r="C21" s="247"/>
      <c r="D21" s="247"/>
      <c r="E21" s="248" t="s">
        <v>881</v>
      </c>
      <c r="F21" s="360" t="s">
        <v>882</v>
      </c>
      <c r="G21" s="360"/>
      <c r="H21" s="360"/>
      <c r="I21" s="360"/>
      <c r="J21" s="360"/>
      <c r="K21" s="243"/>
    </row>
    <row r="22" spans="2:11" ht="12.75" customHeight="1">
      <c r="B22" s="245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5"/>
      <c r="C23" s="360" t="s">
        <v>883</v>
      </c>
      <c r="D23" s="360"/>
      <c r="E23" s="360"/>
      <c r="F23" s="360"/>
      <c r="G23" s="360"/>
      <c r="H23" s="360"/>
      <c r="I23" s="360"/>
      <c r="J23" s="360"/>
      <c r="K23" s="243"/>
    </row>
    <row r="24" spans="2:11" ht="15" customHeight="1">
      <c r="B24" s="245"/>
      <c r="C24" s="360" t="s">
        <v>884</v>
      </c>
      <c r="D24" s="360"/>
      <c r="E24" s="360"/>
      <c r="F24" s="360"/>
      <c r="G24" s="360"/>
      <c r="H24" s="360"/>
      <c r="I24" s="360"/>
      <c r="J24" s="360"/>
      <c r="K24" s="243"/>
    </row>
    <row r="25" spans="2:11" ht="15" customHeight="1">
      <c r="B25" s="245"/>
      <c r="C25" s="246"/>
      <c r="D25" s="360" t="s">
        <v>885</v>
      </c>
      <c r="E25" s="360"/>
      <c r="F25" s="360"/>
      <c r="G25" s="360"/>
      <c r="H25" s="360"/>
      <c r="I25" s="360"/>
      <c r="J25" s="360"/>
      <c r="K25" s="243"/>
    </row>
    <row r="26" spans="2:11" ht="15" customHeight="1">
      <c r="B26" s="245"/>
      <c r="C26" s="247"/>
      <c r="D26" s="360" t="s">
        <v>886</v>
      </c>
      <c r="E26" s="360"/>
      <c r="F26" s="360"/>
      <c r="G26" s="360"/>
      <c r="H26" s="360"/>
      <c r="I26" s="360"/>
      <c r="J26" s="360"/>
      <c r="K26" s="243"/>
    </row>
    <row r="27" spans="2:11" ht="12.75" customHeight="1">
      <c r="B27" s="245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5"/>
      <c r="C28" s="247"/>
      <c r="D28" s="360" t="s">
        <v>887</v>
      </c>
      <c r="E28" s="360"/>
      <c r="F28" s="360"/>
      <c r="G28" s="360"/>
      <c r="H28" s="360"/>
      <c r="I28" s="360"/>
      <c r="J28" s="360"/>
      <c r="K28" s="243"/>
    </row>
    <row r="29" spans="2:11" ht="15" customHeight="1">
      <c r="B29" s="245"/>
      <c r="C29" s="247"/>
      <c r="D29" s="360" t="s">
        <v>888</v>
      </c>
      <c r="E29" s="360"/>
      <c r="F29" s="360"/>
      <c r="G29" s="360"/>
      <c r="H29" s="360"/>
      <c r="I29" s="360"/>
      <c r="J29" s="360"/>
      <c r="K29" s="243"/>
    </row>
    <row r="30" spans="2:11" ht="12.75" customHeight="1">
      <c r="B30" s="245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5"/>
      <c r="C31" s="247"/>
      <c r="D31" s="360" t="s">
        <v>889</v>
      </c>
      <c r="E31" s="360"/>
      <c r="F31" s="360"/>
      <c r="G31" s="360"/>
      <c r="H31" s="360"/>
      <c r="I31" s="360"/>
      <c r="J31" s="360"/>
      <c r="K31" s="243"/>
    </row>
    <row r="32" spans="2:11" ht="15" customHeight="1">
      <c r="B32" s="245"/>
      <c r="C32" s="247"/>
      <c r="D32" s="360" t="s">
        <v>890</v>
      </c>
      <c r="E32" s="360"/>
      <c r="F32" s="360"/>
      <c r="G32" s="360"/>
      <c r="H32" s="360"/>
      <c r="I32" s="360"/>
      <c r="J32" s="360"/>
      <c r="K32" s="243"/>
    </row>
    <row r="33" spans="2:11" ht="15" customHeight="1">
      <c r="B33" s="245"/>
      <c r="C33" s="247"/>
      <c r="D33" s="360" t="s">
        <v>891</v>
      </c>
      <c r="E33" s="360"/>
      <c r="F33" s="360"/>
      <c r="G33" s="360"/>
      <c r="H33" s="360"/>
      <c r="I33" s="360"/>
      <c r="J33" s="360"/>
      <c r="K33" s="243"/>
    </row>
    <row r="34" spans="2:11" ht="15" customHeight="1">
      <c r="B34" s="245"/>
      <c r="C34" s="247"/>
      <c r="D34" s="246"/>
      <c r="E34" s="249" t="s">
        <v>114</v>
      </c>
      <c r="F34" s="246"/>
      <c r="G34" s="360" t="s">
        <v>892</v>
      </c>
      <c r="H34" s="360"/>
      <c r="I34" s="360"/>
      <c r="J34" s="360"/>
      <c r="K34" s="243"/>
    </row>
    <row r="35" spans="2:11" ht="30.75" customHeight="1">
      <c r="B35" s="245"/>
      <c r="C35" s="247"/>
      <c r="D35" s="246"/>
      <c r="E35" s="249" t="s">
        <v>893</v>
      </c>
      <c r="F35" s="246"/>
      <c r="G35" s="360" t="s">
        <v>894</v>
      </c>
      <c r="H35" s="360"/>
      <c r="I35" s="360"/>
      <c r="J35" s="360"/>
      <c r="K35" s="243"/>
    </row>
    <row r="36" spans="2:11" ht="15" customHeight="1">
      <c r="B36" s="245"/>
      <c r="C36" s="247"/>
      <c r="D36" s="246"/>
      <c r="E36" s="249" t="s">
        <v>53</v>
      </c>
      <c r="F36" s="246"/>
      <c r="G36" s="360" t="s">
        <v>895</v>
      </c>
      <c r="H36" s="360"/>
      <c r="I36" s="360"/>
      <c r="J36" s="360"/>
      <c r="K36" s="243"/>
    </row>
    <row r="37" spans="2:11" ht="15" customHeight="1">
      <c r="B37" s="245"/>
      <c r="C37" s="247"/>
      <c r="D37" s="246"/>
      <c r="E37" s="249" t="s">
        <v>115</v>
      </c>
      <c r="F37" s="246"/>
      <c r="G37" s="360" t="s">
        <v>896</v>
      </c>
      <c r="H37" s="360"/>
      <c r="I37" s="360"/>
      <c r="J37" s="360"/>
      <c r="K37" s="243"/>
    </row>
    <row r="38" spans="2:11" ht="15" customHeight="1">
      <c r="B38" s="245"/>
      <c r="C38" s="247"/>
      <c r="D38" s="246"/>
      <c r="E38" s="249" t="s">
        <v>116</v>
      </c>
      <c r="F38" s="246"/>
      <c r="G38" s="360" t="s">
        <v>897</v>
      </c>
      <c r="H38" s="360"/>
      <c r="I38" s="360"/>
      <c r="J38" s="360"/>
      <c r="K38" s="243"/>
    </row>
    <row r="39" spans="2:11" ht="15" customHeight="1">
      <c r="B39" s="245"/>
      <c r="C39" s="247"/>
      <c r="D39" s="246"/>
      <c r="E39" s="249" t="s">
        <v>117</v>
      </c>
      <c r="F39" s="246"/>
      <c r="G39" s="360" t="s">
        <v>898</v>
      </c>
      <c r="H39" s="360"/>
      <c r="I39" s="360"/>
      <c r="J39" s="360"/>
      <c r="K39" s="243"/>
    </row>
    <row r="40" spans="2:11" ht="15" customHeight="1">
      <c r="B40" s="245"/>
      <c r="C40" s="247"/>
      <c r="D40" s="246"/>
      <c r="E40" s="249" t="s">
        <v>899</v>
      </c>
      <c r="F40" s="246"/>
      <c r="G40" s="360" t="s">
        <v>900</v>
      </c>
      <c r="H40" s="360"/>
      <c r="I40" s="360"/>
      <c r="J40" s="360"/>
      <c r="K40" s="243"/>
    </row>
    <row r="41" spans="2:11" ht="15" customHeight="1">
      <c r="B41" s="245"/>
      <c r="C41" s="247"/>
      <c r="D41" s="246"/>
      <c r="E41" s="249"/>
      <c r="F41" s="246"/>
      <c r="G41" s="360" t="s">
        <v>901</v>
      </c>
      <c r="H41" s="360"/>
      <c r="I41" s="360"/>
      <c r="J41" s="360"/>
      <c r="K41" s="243"/>
    </row>
    <row r="42" spans="2:11" ht="15" customHeight="1">
      <c r="B42" s="245"/>
      <c r="C42" s="247"/>
      <c r="D42" s="246"/>
      <c r="E42" s="249" t="s">
        <v>902</v>
      </c>
      <c r="F42" s="246"/>
      <c r="G42" s="360" t="s">
        <v>903</v>
      </c>
      <c r="H42" s="360"/>
      <c r="I42" s="360"/>
      <c r="J42" s="360"/>
      <c r="K42" s="243"/>
    </row>
    <row r="43" spans="2:11" ht="15" customHeight="1">
      <c r="B43" s="245"/>
      <c r="C43" s="247"/>
      <c r="D43" s="246"/>
      <c r="E43" s="249" t="s">
        <v>119</v>
      </c>
      <c r="F43" s="246"/>
      <c r="G43" s="360" t="s">
        <v>904</v>
      </c>
      <c r="H43" s="360"/>
      <c r="I43" s="360"/>
      <c r="J43" s="360"/>
      <c r="K43" s="243"/>
    </row>
    <row r="44" spans="2:11" ht="12.75" customHeight="1">
      <c r="B44" s="245"/>
      <c r="C44" s="247"/>
      <c r="D44" s="246"/>
      <c r="E44" s="246"/>
      <c r="F44" s="246"/>
      <c r="G44" s="246"/>
      <c r="H44" s="246"/>
      <c r="I44" s="246"/>
      <c r="J44" s="246"/>
      <c r="K44" s="243"/>
    </row>
    <row r="45" spans="2:11" ht="15" customHeight="1">
      <c r="B45" s="245"/>
      <c r="C45" s="247"/>
      <c r="D45" s="360" t="s">
        <v>905</v>
      </c>
      <c r="E45" s="360"/>
      <c r="F45" s="360"/>
      <c r="G45" s="360"/>
      <c r="H45" s="360"/>
      <c r="I45" s="360"/>
      <c r="J45" s="360"/>
      <c r="K45" s="243"/>
    </row>
    <row r="46" spans="2:11" ht="15" customHeight="1">
      <c r="B46" s="245"/>
      <c r="C46" s="247"/>
      <c r="D46" s="247"/>
      <c r="E46" s="360" t="s">
        <v>906</v>
      </c>
      <c r="F46" s="360"/>
      <c r="G46" s="360"/>
      <c r="H46" s="360"/>
      <c r="I46" s="360"/>
      <c r="J46" s="360"/>
      <c r="K46" s="243"/>
    </row>
    <row r="47" spans="2:11" ht="15" customHeight="1">
      <c r="B47" s="245"/>
      <c r="C47" s="247"/>
      <c r="D47" s="247"/>
      <c r="E47" s="360" t="s">
        <v>907</v>
      </c>
      <c r="F47" s="360"/>
      <c r="G47" s="360"/>
      <c r="H47" s="360"/>
      <c r="I47" s="360"/>
      <c r="J47" s="360"/>
      <c r="K47" s="243"/>
    </row>
    <row r="48" spans="2:11" ht="15" customHeight="1">
      <c r="B48" s="245"/>
      <c r="C48" s="247"/>
      <c r="D48" s="247"/>
      <c r="E48" s="360" t="s">
        <v>908</v>
      </c>
      <c r="F48" s="360"/>
      <c r="G48" s="360"/>
      <c r="H48" s="360"/>
      <c r="I48" s="360"/>
      <c r="J48" s="360"/>
      <c r="K48" s="243"/>
    </row>
    <row r="49" spans="2:11" ht="15" customHeight="1">
      <c r="B49" s="245"/>
      <c r="C49" s="247"/>
      <c r="D49" s="360" t="s">
        <v>909</v>
      </c>
      <c r="E49" s="360"/>
      <c r="F49" s="360"/>
      <c r="G49" s="360"/>
      <c r="H49" s="360"/>
      <c r="I49" s="360"/>
      <c r="J49" s="360"/>
      <c r="K49" s="243"/>
    </row>
    <row r="50" spans="2:11" ht="25.5" customHeight="1">
      <c r="B50" s="242"/>
      <c r="C50" s="363" t="s">
        <v>910</v>
      </c>
      <c r="D50" s="363"/>
      <c r="E50" s="363"/>
      <c r="F50" s="363"/>
      <c r="G50" s="363"/>
      <c r="H50" s="363"/>
      <c r="I50" s="363"/>
      <c r="J50" s="363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0" t="s">
        <v>911</v>
      </c>
      <c r="D52" s="360"/>
      <c r="E52" s="360"/>
      <c r="F52" s="360"/>
      <c r="G52" s="360"/>
      <c r="H52" s="360"/>
      <c r="I52" s="360"/>
      <c r="J52" s="360"/>
      <c r="K52" s="243"/>
    </row>
    <row r="53" spans="2:11" ht="15" customHeight="1">
      <c r="B53" s="242"/>
      <c r="C53" s="360" t="s">
        <v>912</v>
      </c>
      <c r="D53" s="360"/>
      <c r="E53" s="360"/>
      <c r="F53" s="360"/>
      <c r="G53" s="360"/>
      <c r="H53" s="360"/>
      <c r="I53" s="360"/>
      <c r="J53" s="360"/>
      <c r="K53" s="243"/>
    </row>
    <row r="54" spans="2:11" ht="12.75" customHeight="1">
      <c r="B54" s="242"/>
      <c r="C54" s="246"/>
      <c r="D54" s="246"/>
      <c r="E54" s="246"/>
      <c r="F54" s="246"/>
      <c r="G54" s="246"/>
      <c r="H54" s="246"/>
      <c r="I54" s="246"/>
      <c r="J54" s="246"/>
      <c r="K54" s="243"/>
    </row>
    <row r="55" spans="2:11" ht="15" customHeight="1">
      <c r="B55" s="242"/>
      <c r="C55" s="360" t="s">
        <v>913</v>
      </c>
      <c r="D55" s="360"/>
      <c r="E55" s="360"/>
      <c r="F55" s="360"/>
      <c r="G55" s="360"/>
      <c r="H55" s="360"/>
      <c r="I55" s="360"/>
      <c r="J55" s="360"/>
      <c r="K55" s="243"/>
    </row>
    <row r="56" spans="2:11" ht="15" customHeight="1">
      <c r="B56" s="242"/>
      <c r="C56" s="247"/>
      <c r="D56" s="360" t="s">
        <v>914</v>
      </c>
      <c r="E56" s="360"/>
      <c r="F56" s="360"/>
      <c r="G56" s="360"/>
      <c r="H56" s="360"/>
      <c r="I56" s="360"/>
      <c r="J56" s="360"/>
      <c r="K56" s="243"/>
    </row>
    <row r="57" spans="2:11" ht="15" customHeight="1">
      <c r="B57" s="242"/>
      <c r="C57" s="247"/>
      <c r="D57" s="360" t="s">
        <v>915</v>
      </c>
      <c r="E57" s="360"/>
      <c r="F57" s="360"/>
      <c r="G57" s="360"/>
      <c r="H57" s="360"/>
      <c r="I57" s="360"/>
      <c r="J57" s="360"/>
      <c r="K57" s="243"/>
    </row>
    <row r="58" spans="2:11" ht="15" customHeight="1">
      <c r="B58" s="242"/>
      <c r="C58" s="247"/>
      <c r="D58" s="360" t="s">
        <v>916</v>
      </c>
      <c r="E58" s="360"/>
      <c r="F58" s="360"/>
      <c r="G58" s="360"/>
      <c r="H58" s="360"/>
      <c r="I58" s="360"/>
      <c r="J58" s="360"/>
      <c r="K58" s="243"/>
    </row>
    <row r="59" spans="2:11" ht="15" customHeight="1">
      <c r="B59" s="242"/>
      <c r="C59" s="247"/>
      <c r="D59" s="360" t="s">
        <v>917</v>
      </c>
      <c r="E59" s="360"/>
      <c r="F59" s="360"/>
      <c r="G59" s="360"/>
      <c r="H59" s="360"/>
      <c r="I59" s="360"/>
      <c r="J59" s="360"/>
      <c r="K59" s="243"/>
    </row>
    <row r="60" spans="2:11" ht="15" customHeight="1">
      <c r="B60" s="242"/>
      <c r="C60" s="247"/>
      <c r="D60" s="362" t="s">
        <v>918</v>
      </c>
      <c r="E60" s="362"/>
      <c r="F60" s="362"/>
      <c r="G60" s="362"/>
      <c r="H60" s="362"/>
      <c r="I60" s="362"/>
      <c r="J60" s="362"/>
      <c r="K60" s="243"/>
    </row>
    <row r="61" spans="2:11" ht="15" customHeight="1">
      <c r="B61" s="242"/>
      <c r="C61" s="247"/>
      <c r="D61" s="360" t="s">
        <v>919</v>
      </c>
      <c r="E61" s="360"/>
      <c r="F61" s="360"/>
      <c r="G61" s="360"/>
      <c r="H61" s="360"/>
      <c r="I61" s="360"/>
      <c r="J61" s="360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0" t="s">
        <v>920</v>
      </c>
      <c r="E63" s="360"/>
      <c r="F63" s="360"/>
      <c r="G63" s="360"/>
      <c r="H63" s="360"/>
      <c r="I63" s="360"/>
      <c r="J63" s="360"/>
      <c r="K63" s="243"/>
    </row>
    <row r="64" spans="2:11" ht="15" customHeight="1">
      <c r="B64" s="242"/>
      <c r="C64" s="247"/>
      <c r="D64" s="362" t="s">
        <v>921</v>
      </c>
      <c r="E64" s="362"/>
      <c r="F64" s="362"/>
      <c r="G64" s="362"/>
      <c r="H64" s="362"/>
      <c r="I64" s="362"/>
      <c r="J64" s="362"/>
      <c r="K64" s="243"/>
    </row>
    <row r="65" spans="2:11" ht="15" customHeight="1">
      <c r="B65" s="242"/>
      <c r="C65" s="247"/>
      <c r="D65" s="360" t="s">
        <v>922</v>
      </c>
      <c r="E65" s="360"/>
      <c r="F65" s="360"/>
      <c r="G65" s="360"/>
      <c r="H65" s="360"/>
      <c r="I65" s="360"/>
      <c r="J65" s="360"/>
      <c r="K65" s="243"/>
    </row>
    <row r="66" spans="2:11" ht="15" customHeight="1">
      <c r="B66" s="242"/>
      <c r="C66" s="247"/>
      <c r="D66" s="360" t="s">
        <v>923</v>
      </c>
      <c r="E66" s="360"/>
      <c r="F66" s="360"/>
      <c r="G66" s="360"/>
      <c r="H66" s="360"/>
      <c r="I66" s="360"/>
      <c r="J66" s="360"/>
      <c r="K66" s="243"/>
    </row>
    <row r="67" spans="2:11" ht="15" customHeight="1">
      <c r="B67" s="242"/>
      <c r="C67" s="247"/>
      <c r="D67" s="360" t="s">
        <v>924</v>
      </c>
      <c r="E67" s="360"/>
      <c r="F67" s="360"/>
      <c r="G67" s="360"/>
      <c r="H67" s="360"/>
      <c r="I67" s="360"/>
      <c r="J67" s="360"/>
      <c r="K67" s="243"/>
    </row>
    <row r="68" spans="2:11" ht="15" customHeight="1">
      <c r="B68" s="242"/>
      <c r="C68" s="247"/>
      <c r="D68" s="360" t="s">
        <v>925</v>
      </c>
      <c r="E68" s="360"/>
      <c r="F68" s="360"/>
      <c r="G68" s="360"/>
      <c r="H68" s="360"/>
      <c r="I68" s="360"/>
      <c r="J68" s="360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1" t="s">
        <v>861</v>
      </c>
      <c r="D73" s="361"/>
      <c r="E73" s="361"/>
      <c r="F73" s="361"/>
      <c r="G73" s="361"/>
      <c r="H73" s="361"/>
      <c r="I73" s="361"/>
      <c r="J73" s="361"/>
      <c r="K73" s="260"/>
    </row>
    <row r="74" spans="2:11" ht="17.25" customHeight="1">
      <c r="B74" s="259"/>
      <c r="C74" s="261" t="s">
        <v>926</v>
      </c>
      <c r="D74" s="261"/>
      <c r="E74" s="261"/>
      <c r="F74" s="261" t="s">
        <v>927</v>
      </c>
      <c r="G74" s="262"/>
      <c r="H74" s="261" t="s">
        <v>115</v>
      </c>
      <c r="I74" s="261" t="s">
        <v>57</v>
      </c>
      <c r="J74" s="261" t="s">
        <v>928</v>
      </c>
      <c r="K74" s="260"/>
    </row>
    <row r="75" spans="2:11" ht="17.25" customHeight="1">
      <c r="B75" s="259"/>
      <c r="C75" s="263" t="s">
        <v>929</v>
      </c>
      <c r="D75" s="263"/>
      <c r="E75" s="263"/>
      <c r="F75" s="264" t="s">
        <v>930</v>
      </c>
      <c r="G75" s="265"/>
      <c r="H75" s="263"/>
      <c r="I75" s="263"/>
      <c r="J75" s="263" t="s">
        <v>931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53</v>
      </c>
      <c r="D77" s="266"/>
      <c r="E77" s="266"/>
      <c r="F77" s="268" t="s">
        <v>932</v>
      </c>
      <c r="G77" s="267"/>
      <c r="H77" s="249" t="s">
        <v>933</v>
      </c>
      <c r="I77" s="249" t="s">
        <v>934</v>
      </c>
      <c r="J77" s="249">
        <v>20</v>
      </c>
      <c r="K77" s="260"/>
    </row>
    <row r="78" spans="2:11" ht="15" customHeight="1">
      <c r="B78" s="259"/>
      <c r="C78" s="249" t="s">
        <v>935</v>
      </c>
      <c r="D78" s="249"/>
      <c r="E78" s="249"/>
      <c r="F78" s="268" t="s">
        <v>932</v>
      </c>
      <c r="G78" s="267"/>
      <c r="H78" s="249" t="s">
        <v>936</v>
      </c>
      <c r="I78" s="249" t="s">
        <v>934</v>
      </c>
      <c r="J78" s="249">
        <v>120</v>
      </c>
      <c r="K78" s="260"/>
    </row>
    <row r="79" spans="2:11" ht="15" customHeight="1">
      <c r="B79" s="269"/>
      <c r="C79" s="249" t="s">
        <v>937</v>
      </c>
      <c r="D79" s="249"/>
      <c r="E79" s="249"/>
      <c r="F79" s="268" t="s">
        <v>938</v>
      </c>
      <c r="G79" s="267"/>
      <c r="H79" s="249" t="s">
        <v>939</v>
      </c>
      <c r="I79" s="249" t="s">
        <v>934</v>
      </c>
      <c r="J79" s="249">
        <v>50</v>
      </c>
      <c r="K79" s="260"/>
    </row>
    <row r="80" spans="2:11" ht="15" customHeight="1">
      <c r="B80" s="269"/>
      <c r="C80" s="249" t="s">
        <v>940</v>
      </c>
      <c r="D80" s="249"/>
      <c r="E80" s="249"/>
      <c r="F80" s="268" t="s">
        <v>932</v>
      </c>
      <c r="G80" s="267"/>
      <c r="H80" s="249" t="s">
        <v>941</v>
      </c>
      <c r="I80" s="249" t="s">
        <v>942</v>
      </c>
      <c r="J80" s="249"/>
      <c r="K80" s="260"/>
    </row>
    <row r="81" spans="2:11" ht="15" customHeight="1">
      <c r="B81" s="269"/>
      <c r="C81" s="270" t="s">
        <v>943</v>
      </c>
      <c r="D81" s="270"/>
      <c r="E81" s="270"/>
      <c r="F81" s="271" t="s">
        <v>938</v>
      </c>
      <c r="G81" s="270"/>
      <c r="H81" s="270" t="s">
        <v>944</v>
      </c>
      <c r="I81" s="270" t="s">
        <v>934</v>
      </c>
      <c r="J81" s="270">
        <v>15</v>
      </c>
      <c r="K81" s="260"/>
    </row>
    <row r="82" spans="2:11" ht="15" customHeight="1">
      <c r="B82" s="269"/>
      <c r="C82" s="270" t="s">
        <v>945</v>
      </c>
      <c r="D82" s="270"/>
      <c r="E82" s="270"/>
      <c r="F82" s="271" t="s">
        <v>938</v>
      </c>
      <c r="G82" s="270"/>
      <c r="H82" s="270" t="s">
        <v>946</v>
      </c>
      <c r="I82" s="270" t="s">
        <v>934</v>
      </c>
      <c r="J82" s="270">
        <v>15</v>
      </c>
      <c r="K82" s="260"/>
    </row>
    <row r="83" spans="2:11" ht="15" customHeight="1">
      <c r="B83" s="269"/>
      <c r="C83" s="270" t="s">
        <v>947</v>
      </c>
      <c r="D83" s="270"/>
      <c r="E83" s="270"/>
      <c r="F83" s="271" t="s">
        <v>938</v>
      </c>
      <c r="G83" s="270"/>
      <c r="H83" s="270" t="s">
        <v>948</v>
      </c>
      <c r="I83" s="270" t="s">
        <v>934</v>
      </c>
      <c r="J83" s="270">
        <v>20</v>
      </c>
      <c r="K83" s="260"/>
    </row>
    <row r="84" spans="2:11" ht="15" customHeight="1">
      <c r="B84" s="269"/>
      <c r="C84" s="270" t="s">
        <v>949</v>
      </c>
      <c r="D84" s="270"/>
      <c r="E84" s="270"/>
      <c r="F84" s="271" t="s">
        <v>938</v>
      </c>
      <c r="G84" s="270"/>
      <c r="H84" s="270" t="s">
        <v>950</v>
      </c>
      <c r="I84" s="270" t="s">
        <v>934</v>
      </c>
      <c r="J84" s="270">
        <v>20</v>
      </c>
      <c r="K84" s="260"/>
    </row>
    <row r="85" spans="2:11" ht="15" customHeight="1">
      <c r="B85" s="269"/>
      <c r="C85" s="249" t="s">
        <v>951</v>
      </c>
      <c r="D85" s="249"/>
      <c r="E85" s="249"/>
      <c r="F85" s="268" t="s">
        <v>938</v>
      </c>
      <c r="G85" s="267"/>
      <c r="H85" s="249" t="s">
        <v>952</v>
      </c>
      <c r="I85" s="249" t="s">
        <v>934</v>
      </c>
      <c r="J85" s="249">
        <v>50</v>
      </c>
      <c r="K85" s="260"/>
    </row>
    <row r="86" spans="2:11" ht="15" customHeight="1">
      <c r="B86" s="269"/>
      <c r="C86" s="249" t="s">
        <v>953</v>
      </c>
      <c r="D86" s="249"/>
      <c r="E86" s="249"/>
      <c r="F86" s="268" t="s">
        <v>938</v>
      </c>
      <c r="G86" s="267"/>
      <c r="H86" s="249" t="s">
        <v>954</v>
      </c>
      <c r="I86" s="249" t="s">
        <v>934</v>
      </c>
      <c r="J86" s="249">
        <v>20</v>
      </c>
      <c r="K86" s="260"/>
    </row>
    <row r="87" spans="2:11" ht="15" customHeight="1">
      <c r="B87" s="269"/>
      <c r="C87" s="249" t="s">
        <v>955</v>
      </c>
      <c r="D87" s="249"/>
      <c r="E87" s="249"/>
      <c r="F87" s="268" t="s">
        <v>938</v>
      </c>
      <c r="G87" s="267"/>
      <c r="H87" s="249" t="s">
        <v>956</v>
      </c>
      <c r="I87" s="249" t="s">
        <v>934</v>
      </c>
      <c r="J87" s="249">
        <v>20</v>
      </c>
      <c r="K87" s="260"/>
    </row>
    <row r="88" spans="2:11" ht="15" customHeight="1">
      <c r="B88" s="269"/>
      <c r="C88" s="249" t="s">
        <v>957</v>
      </c>
      <c r="D88" s="249"/>
      <c r="E88" s="249"/>
      <c r="F88" s="268" t="s">
        <v>938</v>
      </c>
      <c r="G88" s="267"/>
      <c r="H88" s="249" t="s">
        <v>958</v>
      </c>
      <c r="I88" s="249" t="s">
        <v>934</v>
      </c>
      <c r="J88" s="249">
        <v>50</v>
      </c>
      <c r="K88" s="260"/>
    </row>
    <row r="89" spans="2:11" ht="15" customHeight="1">
      <c r="B89" s="269"/>
      <c r="C89" s="249" t="s">
        <v>959</v>
      </c>
      <c r="D89" s="249"/>
      <c r="E89" s="249"/>
      <c r="F89" s="268" t="s">
        <v>938</v>
      </c>
      <c r="G89" s="267"/>
      <c r="H89" s="249" t="s">
        <v>959</v>
      </c>
      <c r="I89" s="249" t="s">
        <v>934</v>
      </c>
      <c r="J89" s="249">
        <v>50</v>
      </c>
      <c r="K89" s="260"/>
    </row>
    <row r="90" spans="2:11" ht="15" customHeight="1">
      <c r="B90" s="269"/>
      <c r="C90" s="249" t="s">
        <v>120</v>
      </c>
      <c r="D90" s="249"/>
      <c r="E90" s="249"/>
      <c r="F90" s="268" t="s">
        <v>938</v>
      </c>
      <c r="G90" s="267"/>
      <c r="H90" s="249" t="s">
        <v>960</v>
      </c>
      <c r="I90" s="249" t="s">
        <v>934</v>
      </c>
      <c r="J90" s="249">
        <v>255</v>
      </c>
      <c r="K90" s="260"/>
    </row>
    <row r="91" spans="2:11" ht="15" customHeight="1">
      <c r="B91" s="269"/>
      <c r="C91" s="249" t="s">
        <v>961</v>
      </c>
      <c r="D91" s="249"/>
      <c r="E91" s="249"/>
      <c r="F91" s="268" t="s">
        <v>932</v>
      </c>
      <c r="G91" s="267"/>
      <c r="H91" s="249" t="s">
        <v>962</v>
      </c>
      <c r="I91" s="249" t="s">
        <v>963</v>
      </c>
      <c r="J91" s="249"/>
      <c r="K91" s="260"/>
    </row>
    <row r="92" spans="2:11" ht="15" customHeight="1">
      <c r="B92" s="269"/>
      <c r="C92" s="249" t="s">
        <v>964</v>
      </c>
      <c r="D92" s="249"/>
      <c r="E92" s="249"/>
      <c r="F92" s="268" t="s">
        <v>932</v>
      </c>
      <c r="G92" s="267"/>
      <c r="H92" s="249" t="s">
        <v>965</v>
      </c>
      <c r="I92" s="249" t="s">
        <v>966</v>
      </c>
      <c r="J92" s="249"/>
      <c r="K92" s="260"/>
    </row>
    <row r="93" spans="2:11" ht="15" customHeight="1">
      <c r="B93" s="269"/>
      <c r="C93" s="249" t="s">
        <v>967</v>
      </c>
      <c r="D93" s="249"/>
      <c r="E93" s="249"/>
      <c r="F93" s="268" t="s">
        <v>932</v>
      </c>
      <c r="G93" s="267"/>
      <c r="H93" s="249" t="s">
        <v>967</v>
      </c>
      <c r="I93" s="249" t="s">
        <v>966</v>
      </c>
      <c r="J93" s="249"/>
      <c r="K93" s="260"/>
    </row>
    <row r="94" spans="2:11" ht="15" customHeight="1">
      <c r="B94" s="269"/>
      <c r="C94" s="249" t="s">
        <v>38</v>
      </c>
      <c r="D94" s="249"/>
      <c r="E94" s="249"/>
      <c r="F94" s="268" t="s">
        <v>932</v>
      </c>
      <c r="G94" s="267"/>
      <c r="H94" s="249" t="s">
        <v>968</v>
      </c>
      <c r="I94" s="249" t="s">
        <v>966</v>
      </c>
      <c r="J94" s="249"/>
      <c r="K94" s="260"/>
    </row>
    <row r="95" spans="2:11" ht="15" customHeight="1">
      <c r="B95" s="269"/>
      <c r="C95" s="249" t="s">
        <v>48</v>
      </c>
      <c r="D95" s="249"/>
      <c r="E95" s="249"/>
      <c r="F95" s="268" t="s">
        <v>932</v>
      </c>
      <c r="G95" s="267"/>
      <c r="H95" s="249" t="s">
        <v>969</v>
      </c>
      <c r="I95" s="249" t="s">
        <v>966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1" t="s">
        <v>970</v>
      </c>
      <c r="D100" s="361"/>
      <c r="E100" s="361"/>
      <c r="F100" s="361"/>
      <c r="G100" s="361"/>
      <c r="H100" s="361"/>
      <c r="I100" s="361"/>
      <c r="J100" s="361"/>
      <c r="K100" s="260"/>
    </row>
    <row r="101" spans="2:11" ht="17.25" customHeight="1">
      <c r="B101" s="259"/>
      <c r="C101" s="261" t="s">
        <v>926</v>
      </c>
      <c r="D101" s="261"/>
      <c r="E101" s="261"/>
      <c r="F101" s="261" t="s">
        <v>927</v>
      </c>
      <c r="G101" s="262"/>
      <c r="H101" s="261" t="s">
        <v>115</v>
      </c>
      <c r="I101" s="261" t="s">
        <v>57</v>
      </c>
      <c r="J101" s="261" t="s">
        <v>928</v>
      </c>
      <c r="K101" s="260"/>
    </row>
    <row r="102" spans="2:11" ht="17.25" customHeight="1">
      <c r="B102" s="259"/>
      <c r="C102" s="263" t="s">
        <v>929</v>
      </c>
      <c r="D102" s="263"/>
      <c r="E102" s="263"/>
      <c r="F102" s="264" t="s">
        <v>930</v>
      </c>
      <c r="G102" s="265"/>
      <c r="H102" s="263"/>
      <c r="I102" s="263"/>
      <c r="J102" s="263" t="s">
        <v>931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53</v>
      </c>
      <c r="D104" s="266"/>
      <c r="E104" s="266"/>
      <c r="F104" s="268" t="s">
        <v>932</v>
      </c>
      <c r="G104" s="277"/>
      <c r="H104" s="249" t="s">
        <v>971</v>
      </c>
      <c r="I104" s="249" t="s">
        <v>934</v>
      </c>
      <c r="J104" s="249">
        <v>20</v>
      </c>
      <c r="K104" s="260"/>
    </row>
    <row r="105" spans="2:11" ht="15" customHeight="1">
      <c r="B105" s="259"/>
      <c r="C105" s="249" t="s">
        <v>935</v>
      </c>
      <c r="D105" s="249"/>
      <c r="E105" s="249"/>
      <c r="F105" s="268" t="s">
        <v>932</v>
      </c>
      <c r="G105" s="249"/>
      <c r="H105" s="249" t="s">
        <v>971</v>
      </c>
      <c r="I105" s="249" t="s">
        <v>934</v>
      </c>
      <c r="J105" s="249">
        <v>120</v>
      </c>
      <c r="K105" s="260"/>
    </row>
    <row r="106" spans="2:11" ht="15" customHeight="1">
      <c r="B106" s="269"/>
      <c r="C106" s="249" t="s">
        <v>937</v>
      </c>
      <c r="D106" s="249"/>
      <c r="E106" s="249"/>
      <c r="F106" s="268" t="s">
        <v>938</v>
      </c>
      <c r="G106" s="249"/>
      <c r="H106" s="249" t="s">
        <v>971</v>
      </c>
      <c r="I106" s="249" t="s">
        <v>934</v>
      </c>
      <c r="J106" s="249">
        <v>50</v>
      </c>
      <c r="K106" s="260"/>
    </row>
    <row r="107" spans="2:11" ht="15" customHeight="1">
      <c r="B107" s="269"/>
      <c r="C107" s="249" t="s">
        <v>940</v>
      </c>
      <c r="D107" s="249"/>
      <c r="E107" s="249"/>
      <c r="F107" s="268" t="s">
        <v>932</v>
      </c>
      <c r="G107" s="249"/>
      <c r="H107" s="249" t="s">
        <v>971</v>
      </c>
      <c r="I107" s="249" t="s">
        <v>942</v>
      </c>
      <c r="J107" s="249"/>
      <c r="K107" s="260"/>
    </row>
    <row r="108" spans="2:11" ht="15" customHeight="1">
      <c r="B108" s="269"/>
      <c r="C108" s="249" t="s">
        <v>951</v>
      </c>
      <c r="D108" s="249"/>
      <c r="E108" s="249"/>
      <c r="F108" s="268" t="s">
        <v>938</v>
      </c>
      <c r="G108" s="249"/>
      <c r="H108" s="249" t="s">
        <v>971</v>
      </c>
      <c r="I108" s="249" t="s">
        <v>934</v>
      </c>
      <c r="J108" s="249">
        <v>50</v>
      </c>
      <c r="K108" s="260"/>
    </row>
    <row r="109" spans="2:11" ht="15" customHeight="1">
      <c r="B109" s="269"/>
      <c r="C109" s="249" t="s">
        <v>959</v>
      </c>
      <c r="D109" s="249"/>
      <c r="E109" s="249"/>
      <c r="F109" s="268" t="s">
        <v>938</v>
      </c>
      <c r="G109" s="249"/>
      <c r="H109" s="249" t="s">
        <v>971</v>
      </c>
      <c r="I109" s="249" t="s">
        <v>934</v>
      </c>
      <c r="J109" s="249">
        <v>50</v>
      </c>
      <c r="K109" s="260"/>
    </row>
    <row r="110" spans="2:11" ht="15" customHeight="1">
      <c r="B110" s="269"/>
      <c r="C110" s="249" t="s">
        <v>957</v>
      </c>
      <c r="D110" s="249"/>
      <c r="E110" s="249"/>
      <c r="F110" s="268" t="s">
        <v>938</v>
      </c>
      <c r="G110" s="249"/>
      <c r="H110" s="249" t="s">
        <v>971</v>
      </c>
      <c r="I110" s="249" t="s">
        <v>934</v>
      </c>
      <c r="J110" s="249">
        <v>50</v>
      </c>
      <c r="K110" s="260"/>
    </row>
    <row r="111" spans="2:11" ht="15" customHeight="1">
      <c r="B111" s="269"/>
      <c r="C111" s="249" t="s">
        <v>53</v>
      </c>
      <c r="D111" s="249"/>
      <c r="E111" s="249"/>
      <c r="F111" s="268" t="s">
        <v>932</v>
      </c>
      <c r="G111" s="249"/>
      <c r="H111" s="249" t="s">
        <v>972</v>
      </c>
      <c r="I111" s="249" t="s">
        <v>934</v>
      </c>
      <c r="J111" s="249">
        <v>20</v>
      </c>
      <c r="K111" s="260"/>
    </row>
    <row r="112" spans="2:11" ht="15" customHeight="1">
      <c r="B112" s="269"/>
      <c r="C112" s="249" t="s">
        <v>973</v>
      </c>
      <c r="D112" s="249"/>
      <c r="E112" s="249"/>
      <c r="F112" s="268" t="s">
        <v>932</v>
      </c>
      <c r="G112" s="249"/>
      <c r="H112" s="249" t="s">
        <v>974</v>
      </c>
      <c r="I112" s="249" t="s">
        <v>934</v>
      </c>
      <c r="J112" s="249">
        <v>120</v>
      </c>
      <c r="K112" s="260"/>
    </row>
    <row r="113" spans="2:11" ht="15" customHeight="1">
      <c r="B113" s="269"/>
      <c r="C113" s="249" t="s">
        <v>38</v>
      </c>
      <c r="D113" s="249"/>
      <c r="E113" s="249"/>
      <c r="F113" s="268" t="s">
        <v>932</v>
      </c>
      <c r="G113" s="249"/>
      <c r="H113" s="249" t="s">
        <v>975</v>
      </c>
      <c r="I113" s="249" t="s">
        <v>966</v>
      </c>
      <c r="J113" s="249"/>
      <c r="K113" s="260"/>
    </row>
    <row r="114" spans="2:11" ht="15" customHeight="1">
      <c r="B114" s="269"/>
      <c r="C114" s="249" t="s">
        <v>48</v>
      </c>
      <c r="D114" s="249"/>
      <c r="E114" s="249"/>
      <c r="F114" s="268" t="s">
        <v>932</v>
      </c>
      <c r="G114" s="249"/>
      <c r="H114" s="249" t="s">
        <v>976</v>
      </c>
      <c r="I114" s="249" t="s">
        <v>966</v>
      </c>
      <c r="J114" s="249"/>
      <c r="K114" s="260"/>
    </row>
    <row r="115" spans="2:11" ht="15" customHeight="1">
      <c r="B115" s="269"/>
      <c r="C115" s="249" t="s">
        <v>57</v>
      </c>
      <c r="D115" s="249"/>
      <c r="E115" s="249"/>
      <c r="F115" s="268" t="s">
        <v>932</v>
      </c>
      <c r="G115" s="249"/>
      <c r="H115" s="249" t="s">
        <v>977</v>
      </c>
      <c r="I115" s="249" t="s">
        <v>978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6"/>
      <c r="D117" s="246"/>
      <c r="E117" s="246"/>
      <c r="F117" s="280"/>
      <c r="G117" s="246"/>
      <c r="H117" s="246"/>
      <c r="I117" s="246"/>
      <c r="J117" s="246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58" t="s">
        <v>979</v>
      </c>
      <c r="D120" s="358"/>
      <c r="E120" s="358"/>
      <c r="F120" s="358"/>
      <c r="G120" s="358"/>
      <c r="H120" s="358"/>
      <c r="I120" s="358"/>
      <c r="J120" s="358"/>
      <c r="K120" s="285"/>
    </row>
    <row r="121" spans="2:11" ht="17.25" customHeight="1">
      <c r="B121" s="286"/>
      <c r="C121" s="261" t="s">
        <v>926</v>
      </c>
      <c r="D121" s="261"/>
      <c r="E121" s="261"/>
      <c r="F121" s="261" t="s">
        <v>927</v>
      </c>
      <c r="G121" s="262"/>
      <c r="H121" s="261" t="s">
        <v>115</v>
      </c>
      <c r="I121" s="261" t="s">
        <v>57</v>
      </c>
      <c r="J121" s="261" t="s">
        <v>928</v>
      </c>
      <c r="K121" s="287"/>
    </row>
    <row r="122" spans="2:11" ht="17.25" customHeight="1">
      <c r="B122" s="286"/>
      <c r="C122" s="263" t="s">
        <v>929</v>
      </c>
      <c r="D122" s="263"/>
      <c r="E122" s="263"/>
      <c r="F122" s="264" t="s">
        <v>930</v>
      </c>
      <c r="G122" s="265"/>
      <c r="H122" s="263"/>
      <c r="I122" s="263"/>
      <c r="J122" s="263" t="s">
        <v>931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935</v>
      </c>
      <c r="D124" s="266"/>
      <c r="E124" s="266"/>
      <c r="F124" s="268" t="s">
        <v>932</v>
      </c>
      <c r="G124" s="249"/>
      <c r="H124" s="249" t="s">
        <v>971</v>
      </c>
      <c r="I124" s="249" t="s">
        <v>934</v>
      </c>
      <c r="J124" s="249">
        <v>120</v>
      </c>
      <c r="K124" s="290"/>
    </row>
    <row r="125" spans="2:11" ht="15" customHeight="1">
      <c r="B125" s="288"/>
      <c r="C125" s="249" t="s">
        <v>980</v>
      </c>
      <c r="D125" s="249"/>
      <c r="E125" s="249"/>
      <c r="F125" s="268" t="s">
        <v>932</v>
      </c>
      <c r="G125" s="249"/>
      <c r="H125" s="249" t="s">
        <v>981</v>
      </c>
      <c r="I125" s="249" t="s">
        <v>934</v>
      </c>
      <c r="J125" s="249" t="s">
        <v>982</v>
      </c>
      <c r="K125" s="290"/>
    </row>
    <row r="126" spans="2:11" ht="15" customHeight="1">
      <c r="B126" s="288"/>
      <c r="C126" s="249" t="s">
        <v>881</v>
      </c>
      <c r="D126" s="249"/>
      <c r="E126" s="249"/>
      <c r="F126" s="268" t="s">
        <v>932</v>
      </c>
      <c r="G126" s="249"/>
      <c r="H126" s="249" t="s">
        <v>983</v>
      </c>
      <c r="I126" s="249" t="s">
        <v>934</v>
      </c>
      <c r="J126" s="249" t="s">
        <v>982</v>
      </c>
      <c r="K126" s="290"/>
    </row>
    <row r="127" spans="2:11" ht="15" customHeight="1">
      <c r="B127" s="288"/>
      <c r="C127" s="249" t="s">
        <v>943</v>
      </c>
      <c r="D127" s="249"/>
      <c r="E127" s="249"/>
      <c r="F127" s="268" t="s">
        <v>938</v>
      </c>
      <c r="G127" s="249"/>
      <c r="H127" s="249" t="s">
        <v>944</v>
      </c>
      <c r="I127" s="249" t="s">
        <v>934</v>
      </c>
      <c r="J127" s="249">
        <v>15</v>
      </c>
      <c r="K127" s="290"/>
    </row>
    <row r="128" spans="2:11" ht="15" customHeight="1">
      <c r="B128" s="288"/>
      <c r="C128" s="270" t="s">
        <v>945</v>
      </c>
      <c r="D128" s="270"/>
      <c r="E128" s="270"/>
      <c r="F128" s="271" t="s">
        <v>938</v>
      </c>
      <c r="G128" s="270"/>
      <c r="H128" s="270" t="s">
        <v>946</v>
      </c>
      <c r="I128" s="270" t="s">
        <v>934</v>
      </c>
      <c r="J128" s="270">
        <v>15</v>
      </c>
      <c r="K128" s="290"/>
    </row>
    <row r="129" spans="2:11" ht="15" customHeight="1">
      <c r="B129" s="288"/>
      <c r="C129" s="270" t="s">
        <v>947</v>
      </c>
      <c r="D129" s="270"/>
      <c r="E129" s="270"/>
      <c r="F129" s="271" t="s">
        <v>938</v>
      </c>
      <c r="G129" s="270"/>
      <c r="H129" s="270" t="s">
        <v>948</v>
      </c>
      <c r="I129" s="270" t="s">
        <v>934</v>
      </c>
      <c r="J129" s="270">
        <v>20</v>
      </c>
      <c r="K129" s="290"/>
    </row>
    <row r="130" spans="2:11" ht="15" customHeight="1">
      <c r="B130" s="288"/>
      <c r="C130" s="270" t="s">
        <v>949</v>
      </c>
      <c r="D130" s="270"/>
      <c r="E130" s="270"/>
      <c r="F130" s="271" t="s">
        <v>938</v>
      </c>
      <c r="G130" s="270"/>
      <c r="H130" s="270" t="s">
        <v>950</v>
      </c>
      <c r="I130" s="270" t="s">
        <v>934</v>
      </c>
      <c r="J130" s="270">
        <v>20</v>
      </c>
      <c r="K130" s="290"/>
    </row>
    <row r="131" spans="2:11" ht="15" customHeight="1">
      <c r="B131" s="288"/>
      <c r="C131" s="249" t="s">
        <v>937</v>
      </c>
      <c r="D131" s="249"/>
      <c r="E131" s="249"/>
      <c r="F131" s="268" t="s">
        <v>938</v>
      </c>
      <c r="G131" s="249"/>
      <c r="H131" s="249" t="s">
        <v>971</v>
      </c>
      <c r="I131" s="249" t="s">
        <v>934</v>
      </c>
      <c r="J131" s="249">
        <v>50</v>
      </c>
      <c r="K131" s="290"/>
    </row>
    <row r="132" spans="2:11" ht="15" customHeight="1">
      <c r="B132" s="288"/>
      <c r="C132" s="249" t="s">
        <v>951</v>
      </c>
      <c r="D132" s="249"/>
      <c r="E132" s="249"/>
      <c r="F132" s="268" t="s">
        <v>938</v>
      </c>
      <c r="G132" s="249"/>
      <c r="H132" s="249" t="s">
        <v>971</v>
      </c>
      <c r="I132" s="249" t="s">
        <v>934</v>
      </c>
      <c r="J132" s="249">
        <v>50</v>
      </c>
      <c r="K132" s="290"/>
    </row>
    <row r="133" spans="2:11" ht="15" customHeight="1">
      <c r="B133" s="288"/>
      <c r="C133" s="249" t="s">
        <v>957</v>
      </c>
      <c r="D133" s="249"/>
      <c r="E133" s="249"/>
      <c r="F133" s="268" t="s">
        <v>938</v>
      </c>
      <c r="G133" s="249"/>
      <c r="H133" s="249" t="s">
        <v>971</v>
      </c>
      <c r="I133" s="249" t="s">
        <v>934</v>
      </c>
      <c r="J133" s="249">
        <v>50</v>
      </c>
      <c r="K133" s="290"/>
    </row>
    <row r="134" spans="2:11" ht="15" customHeight="1">
      <c r="B134" s="288"/>
      <c r="C134" s="249" t="s">
        <v>959</v>
      </c>
      <c r="D134" s="249"/>
      <c r="E134" s="249"/>
      <c r="F134" s="268" t="s">
        <v>938</v>
      </c>
      <c r="G134" s="249"/>
      <c r="H134" s="249" t="s">
        <v>971</v>
      </c>
      <c r="I134" s="249" t="s">
        <v>934</v>
      </c>
      <c r="J134" s="249">
        <v>50</v>
      </c>
      <c r="K134" s="290"/>
    </row>
    <row r="135" spans="2:11" ht="15" customHeight="1">
      <c r="B135" s="288"/>
      <c r="C135" s="249" t="s">
        <v>120</v>
      </c>
      <c r="D135" s="249"/>
      <c r="E135" s="249"/>
      <c r="F135" s="268" t="s">
        <v>938</v>
      </c>
      <c r="G135" s="249"/>
      <c r="H135" s="249" t="s">
        <v>984</v>
      </c>
      <c r="I135" s="249" t="s">
        <v>934</v>
      </c>
      <c r="J135" s="249">
        <v>255</v>
      </c>
      <c r="K135" s="290"/>
    </row>
    <row r="136" spans="2:11" ht="15" customHeight="1">
      <c r="B136" s="288"/>
      <c r="C136" s="249" t="s">
        <v>961</v>
      </c>
      <c r="D136" s="249"/>
      <c r="E136" s="249"/>
      <c r="F136" s="268" t="s">
        <v>932</v>
      </c>
      <c r="G136" s="249"/>
      <c r="H136" s="249" t="s">
        <v>985</v>
      </c>
      <c r="I136" s="249" t="s">
        <v>963</v>
      </c>
      <c r="J136" s="249"/>
      <c r="K136" s="290"/>
    </row>
    <row r="137" spans="2:11" ht="15" customHeight="1">
      <c r="B137" s="288"/>
      <c r="C137" s="249" t="s">
        <v>964</v>
      </c>
      <c r="D137" s="249"/>
      <c r="E137" s="249"/>
      <c r="F137" s="268" t="s">
        <v>932</v>
      </c>
      <c r="G137" s="249"/>
      <c r="H137" s="249" t="s">
        <v>986</v>
      </c>
      <c r="I137" s="249" t="s">
        <v>966</v>
      </c>
      <c r="J137" s="249"/>
      <c r="K137" s="290"/>
    </row>
    <row r="138" spans="2:11" ht="15" customHeight="1">
      <c r="B138" s="288"/>
      <c r="C138" s="249" t="s">
        <v>967</v>
      </c>
      <c r="D138" s="249"/>
      <c r="E138" s="249"/>
      <c r="F138" s="268" t="s">
        <v>932</v>
      </c>
      <c r="G138" s="249"/>
      <c r="H138" s="249" t="s">
        <v>967</v>
      </c>
      <c r="I138" s="249" t="s">
        <v>966</v>
      </c>
      <c r="J138" s="249"/>
      <c r="K138" s="290"/>
    </row>
    <row r="139" spans="2:11" ht="15" customHeight="1">
      <c r="B139" s="288"/>
      <c r="C139" s="249" t="s">
        <v>38</v>
      </c>
      <c r="D139" s="249"/>
      <c r="E139" s="249"/>
      <c r="F139" s="268" t="s">
        <v>932</v>
      </c>
      <c r="G139" s="249"/>
      <c r="H139" s="249" t="s">
        <v>987</v>
      </c>
      <c r="I139" s="249" t="s">
        <v>966</v>
      </c>
      <c r="J139" s="249"/>
      <c r="K139" s="290"/>
    </row>
    <row r="140" spans="2:11" ht="15" customHeight="1">
      <c r="B140" s="288"/>
      <c r="C140" s="249" t="s">
        <v>988</v>
      </c>
      <c r="D140" s="249"/>
      <c r="E140" s="249"/>
      <c r="F140" s="268" t="s">
        <v>932</v>
      </c>
      <c r="G140" s="249"/>
      <c r="H140" s="249" t="s">
        <v>989</v>
      </c>
      <c r="I140" s="249" t="s">
        <v>966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6"/>
      <c r="C142" s="246"/>
      <c r="D142" s="246"/>
      <c r="E142" s="246"/>
      <c r="F142" s="280"/>
      <c r="G142" s="246"/>
      <c r="H142" s="246"/>
      <c r="I142" s="246"/>
      <c r="J142" s="246"/>
      <c r="K142" s="246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1" t="s">
        <v>990</v>
      </c>
      <c r="D145" s="361"/>
      <c r="E145" s="361"/>
      <c r="F145" s="361"/>
      <c r="G145" s="361"/>
      <c r="H145" s="361"/>
      <c r="I145" s="361"/>
      <c r="J145" s="361"/>
      <c r="K145" s="260"/>
    </row>
    <row r="146" spans="2:11" ht="17.25" customHeight="1">
      <c r="B146" s="259"/>
      <c r="C146" s="261" t="s">
        <v>926</v>
      </c>
      <c r="D146" s="261"/>
      <c r="E146" s="261"/>
      <c r="F146" s="261" t="s">
        <v>927</v>
      </c>
      <c r="G146" s="262"/>
      <c r="H146" s="261" t="s">
        <v>115</v>
      </c>
      <c r="I146" s="261" t="s">
        <v>57</v>
      </c>
      <c r="J146" s="261" t="s">
        <v>928</v>
      </c>
      <c r="K146" s="260"/>
    </row>
    <row r="147" spans="2:11" ht="17.25" customHeight="1">
      <c r="B147" s="259"/>
      <c r="C147" s="263" t="s">
        <v>929</v>
      </c>
      <c r="D147" s="263"/>
      <c r="E147" s="263"/>
      <c r="F147" s="264" t="s">
        <v>930</v>
      </c>
      <c r="G147" s="265"/>
      <c r="H147" s="263"/>
      <c r="I147" s="263"/>
      <c r="J147" s="263" t="s">
        <v>931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935</v>
      </c>
      <c r="D149" s="249"/>
      <c r="E149" s="249"/>
      <c r="F149" s="295" t="s">
        <v>932</v>
      </c>
      <c r="G149" s="249"/>
      <c r="H149" s="294" t="s">
        <v>971</v>
      </c>
      <c r="I149" s="294" t="s">
        <v>934</v>
      </c>
      <c r="J149" s="294">
        <v>120</v>
      </c>
      <c r="K149" s="290"/>
    </row>
    <row r="150" spans="2:11" ht="15" customHeight="1">
      <c r="B150" s="269"/>
      <c r="C150" s="294" t="s">
        <v>980</v>
      </c>
      <c r="D150" s="249"/>
      <c r="E150" s="249"/>
      <c r="F150" s="295" t="s">
        <v>932</v>
      </c>
      <c r="G150" s="249"/>
      <c r="H150" s="294" t="s">
        <v>991</v>
      </c>
      <c r="I150" s="294" t="s">
        <v>934</v>
      </c>
      <c r="J150" s="294" t="s">
        <v>982</v>
      </c>
      <c r="K150" s="290"/>
    </row>
    <row r="151" spans="2:11" ht="15" customHeight="1">
      <c r="B151" s="269"/>
      <c r="C151" s="294" t="s">
        <v>881</v>
      </c>
      <c r="D151" s="249"/>
      <c r="E151" s="249"/>
      <c r="F151" s="295" t="s">
        <v>932</v>
      </c>
      <c r="G151" s="249"/>
      <c r="H151" s="294" t="s">
        <v>992</v>
      </c>
      <c r="I151" s="294" t="s">
        <v>934</v>
      </c>
      <c r="J151" s="294" t="s">
        <v>982</v>
      </c>
      <c r="K151" s="290"/>
    </row>
    <row r="152" spans="2:11" ht="15" customHeight="1">
      <c r="B152" s="269"/>
      <c r="C152" s="294" t="s">
        <v>937</v>
      </c>
      <c r="D152" s="249"/>
      <c r="E152" s="249"/>
      <c r="F152" s="295" t="s">
        <v>938</v>
      </c>
      <c r="G152" s="249"/>
      <c r="H152" s="294" t="s">
        <v>971</v>
      </c>
      <c r="I152" s="294" t="s">
        <v>934</v>
      </c>
      <c r="J152" s="294">
        <v>50</v>
      </c>
      <c r="K152" s="290"/>
    </row>
    <row r="153" spans="2:11" ht="15" customHeight="1">
      <c r="B153" s="269"/>
      <c r="C153" s="294" t="s">
        <v>940</v>
      </c>
      <c r="D153" s="249"/>
      <c r="E153" s="249"/>
      <c r="F153" s="295" t="s">
        <v>932</v>
      </c>
      <c r="G153" s="249"/>
      <c r="H153" s="294" t="s">
        <v>971</v>
      </c>
      <c r="I153" s="294" t="s">
        <v>942</v>
      </c>
      <c r="J153" s="294"/>
      <c r="K153" s="290"/>
    </row>
    <row r="154" spans="2:11" ht="15" customHeight="1">
      <c r="B154" s="269"/>
      <c r="C154" s="294" t="s">
        <v>951</v>
      </c>
      <c r="D154" s="249"/>
      <c r="E154" s="249"/>
      <c r="F154" s="295" t="s">
        <v>938</v>
      </c>
      <c r="G154" s="249"/>
      <c r="H154" s="294" t="s">
        <v>971</v>
      </c>
      <c r="I154" s="294" t="s">
        <v>934</v>
      </c>
      <c r="J154" s="294">
        <v>50</v>
      </c>
      <c r="K154" s="290"/>
    </row>
    <row r="155" spans="2:11" ht="15" customHeight="1">
      <c r="B155" s="269"/>
      <c r="C155" s="294" t="s">
        <v>959</v>
      </c>
      <c r="D155" s="249"/>
      <c r="E155" s="249"/>
      <c r="F155" s="295" t="s">
        <v>938</v>
      </c>
      <c r="G155" s="249"/>
      <c r="H155" s="294" t="s">
        <v>971</v>
      </c>
      <c r="I155" s="294" t="s">
        <v>934</v>
      </c>
      <c r="J155" s="294">
        <v>50</v>
      </c>
      <c r="K155" s="290"/>
    </row>
    <row r="156" spans="2:11" ht="15" customHeight="1">
      <c r="B156" s="269"/>
      <c r="C156" s="294" t="s">
        <v>957</v>
      </c>
      <c r="D156" s="249"/>
      <c r="E156" s="249"/>
      <c r="F156" s="295" t="s">
        <v>938</v>
      </c>
      <c r="G156" s="249"/>
      <c r="H156" s="294" t="s">
        <v>971</v>
      </c>
      <c r="I156" s="294" t="s">
        <v>934</v>
      </c>
      <c r="J156" s="294">
        <v>50</v>
      </c>
      <c r="K156" s="290"/>
    </row>
    <row r="157" spans="2:11" ht="15" customHeight="1">
      <c r="B157" s="269"/>
      <c r="C157" s="294" t="s">
        <v>87</v>
      </c>
      <c r="D157" s="249"/>
      <c r="E157" s="249"/>
      <c r="F157" s="295" t="s">
        <v>932</v>
      </c>
      <c r="G157" s="249"/>
      <c r="H157" s="294" t="s">
        <v>993</v>
      </c>
      <c r="I157" s="294" t="s">
        <v>934</v>
      </c>
      <c r="J157" s="294" t="s">
        <v>994</v>
      </c>
      <c r="K157" s="290"/>
    </row>
    <row r="158" spans="2:11" ht="15" customHeight="1">
      <c r="B158" s="269"/>
      <c r="C158" s="294" t="s">
        <v>995</v>
      </c>
      <c r="D158" s="249"/>
      <c r="E158" s="249"/>
      <c r="F158" s="295" t="s">
        <v>932</v>
      </c>
      <c r="G158" s="249"/>
      <c r="H158" s="294" t="s">
        <v>996</v>
      </c>
      <c r="I158" s="294" t="s">
        <v>966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6"/>
      <c r="C160" s="249"/>
      <c r="D160" s="249"/>
      <c r="E160" s="249"/>
      <c r="F160" s="268"/>
      <c r="G160" s="249"/>
      <c r="H160" s="249"/>
      <c r="I160" s="249"/>
      <c r="J160" s="249"/>
      <c r="K160" s="246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58" t="s">
        <v>997</v>
      </c>
      <c r="D163" s="358"/>
      <c r="E163" s="358"/>
      <c r="F163" s="358"/>
      <c r="G163" s="358"/>
      <c r="H163" s="358"/>
      <c r="I163" s="358"/>
      <c r="J163" s="358"/>
      <c r="K163" s="240"/>
    </row>
    <row r="164" spans="2:11" ht="17.25" customHeight="1">
      <c r="B164" s="239"/>
      <c r="C164" s="261" t="s">
        <v>926</v>
      </c>
      <c r="D164" s="261"/>
      <c r="E164" s="261"/>
      <c r="F164" s="261" t="s">
        <v>927</v>
      </c>
      <c r="G164" s="298"/>
      <c r="H164" s="299" t="s">
        <v>115</v>
      </c>
      <c r="I164" s="299" t="s">
        <v>57</v>
      </c>
      <c r="J164" s="261" t="s">
        <v>928</v>
      </c>
      <c r="K164" s="240"/>
    </row>
    <row r="165" spans="2:11" ht="17.25" customHeight="1">
      <c r="B165" s="242"/>
      <c r="C165" s="263" t="s">
        <v>929</v>
      </c>
      <c r="D165" s="263"/>
      <c r="E165" s="263"/>
      <c r="F165" s="264" t="s">
        <v>930</v>
      </c>
      <c r="G165" s="300"/>
      <c r="H165" s="301"/>
      <c r="I165" s="301"/>
      <c r="J165" s="263" t="s">
        <v>931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935</v>
      </c>
      <c r="D167" s="249"/>
      <c r="E167" s="249"/>
      <c r="F167" s="268" t="s">
        <v>932</v>
      </c>
      <c r="G167" s="249"/>
      <c r="H167" s="249" t="s">
        <v>971</v>
      </c>
      <c r="I167" s="249" t="s">
        <v>934</v>
      </c>
      <c r="J167" s="249">
        <v>120</v>
      </c>
      <c r="K167" s="290"/>
    </row>
    <row r="168" spans="2:11" ht="15" customHeight="1">
      <c r="B168" s="269"/>
      <c r="C168" s="249" t="s">
        <v>980</v>
      </c>
      <c r="D168" s="249"/>
      <c r="E168" s="249"/>
      <c r="F168" s="268" t="s">
        <v>932</v>
      </c>
      <c r="G168" s="249"/>
      <c r="H168" s="249" t="s">
        <v>981</v>
      </c>
      <c r="I168" s="249" t="s">
        <v>934</v>
      </c>
      <c r="J168" s="249" t="s">
        <v>982</v>
      </c>
      <c r="K168" s="290"/>
    </row>
    <row r="169" spans="2:11" ht="15" customHeight="1">
      <c r="B169" s="269"/>
      <c r="C169" s="249" t="s">
        <v>881</v>
      </c>
      <c r="D169" s="249"/>
      <c r="E169" s="249"/>
      <c r="F169" s="268" t="s">
        <v>932</v>
      </c>
      <c r="G169" s="249"/>
      <c r="H169" s="249" t="s">
        <v>998</v>
      </c>
      <c r="I169" s="249" t="s">
        <v>934</v>
      </c>
      <c r="J169" s="249" t="s">
        <v>982</v>
      </c>
      <c r="K169" s="290"/>
    </row>
    <row r="170" spans="2:11" ht="15" customHeight="1">
      <c r="B170" s="269"/>
      <c r="C170" s="249" t="s">
        <v>937</v>
      </c>
      <c r="D170" s="249"/>
      <c r="E170" s="249"/>
      <c r="F170" s="268" t="s">
        <v>938</v>
      </c>
      <c r="G170" s="249"/>
      <c r="H170" s="249" t="s">
        <v>998</v>
      </c>
      <c r="I170" s="249" t="s">
        <v>934</v>
      </c>
      <c r="J170" s="249">
        <v>50</v>
      </c>
      <c r="K170" s="290"/>
    </row>
    <row r="171" spans="2:11" ht="15" customHeight="1">
      <c r="B171" s="269"/>
      <c r="C171" s="249" t="s">
        <v>940</v>
      </c>
      <c r="D171" s="249"/>
      <c r="E171" s="249"/>
      <c r="F171" s="268" t="s">
        <v>932</v>
      </c>
      <c r="G171" s="249"/>
      <c r="H171" s="249" t="s">
        <v>998</v>
      </c>
      <c r="I171" s="249" t="s">
        <v>942</v>
      </c>
      <c r="J171" s="249"/>
      <c r="K171" s="290"/>
    </row>
    <row r="172" spans="2:11" ht="15" customHeight="1">
      <c r="B172" s="269"/>
      <c r="C172" s="249" t="s">
        <v>951</v>
      </c>
      <c r="D172" s="249"/>
      <c r="E172" s="249"/>
      <c r="F172" s="268" t="s">
        <v>938</v>
      </c>
      <c r="G172" s="249"/>
      <c r="H172" s="249" t="s">
        <v>998</v>
      </c>
      <c r="I172" s="249" t="s">
        <v>934</v>
      </c>
      <c r="J172" s="249">
        <v>50</v>
      </c>
      <c r="K172" s="290"/>
    </row>
    <row r="173" spans="2:11" ht="15" customHeight="1">
      <c r="B173" s="269"/>
      <c r="C173" s="249" t="s">
        <v>959</v>
      </c>
      <c r="D173" s="249"/>
      <c r="E173" s="249"/>
      <c r="F173" s="268" t="s">
        <v>938</v>
      </c>
      <c r="G173" s="249"/>
      <c r="H173" s="249" t="s">
        <v>998</v>
      </c>
      <c r="I173" s="249" t="s">
        <v>934</v>
      </c>
      <c r="J173" s="249">
        <v>50</v>
      </c>
      <c r="K173" s="290"/>
    </row>
    <row r="174" spans="2:11" ht="15" customHeight="1">
      <c r="B174" s="269"/>
      <c r="C174" s="249" t="s">
        <v>957</v>
      </c>
      <c r="D174" s="249"/>
      <c r="E174" s="249"/>
      <c r="F174" s="268" t="s">
        <v>938</v>
      </c>
      <c r="G174" s="249"/>
      <c r="H174" s="249" t="s">
        <v>998</v>
      </c>
      <c r="I174" s="249" t="s">
        <v>934</v>
      </c>
      <c r="J174" s="249">
        <v>50</v>
      </c>
      <c r="K174" s="290"/>
    </row>
    <row r="175" spans="2:11" ht="15" customHeight="1">
      <c r="B175" s="269"/>
      <c r="C175" s="249" t="s">
        <v>114</v>
      </c>
      <c r="D175" s="249"/>
      <c r="E175" s="249"/>
      <c r="F175" s="268" t="s">
        <v>932</v>
      </c>
      <c r="G175" s="249"/>
      <c r="H175" s="249" t="s">
        <v>999</v>
      </c>
      <c r="I175" s="249" t="s">
        <v>1000</v>
      </c>
      <c r="J175" s="249"/>
      <c r="K175" s="290"/>
    </row>
    <row r="176" spans="2:11" ht="15" customHeight="1">
      <c r="B176" s="269"/>
      <c r="C176" s="249" t="s">
        <v>57</v>
      </c>
      <c r="D176" s="249"/>
      <c r="E176" s="249"/>
      <c r="F176" s="268" t="s">
        <v>932</v>
      </c>
      <c r="G176" s="249"/>
      <c r="H176" s="249" t="s">
        <v>1001</v>
      </c>
      <c r="I176" s="249" t="s">
        <v>1002</v>
      </c>
      <c r="J176" s="249">
        <v>1</v>
      </c>
      <c r="K176" s="290"/>
    </row>
    <row r="177" spans="2:11" ht="15" customHeight="1">
      <c r="B177" s="269"/>
      <c r="C177" s="249" t="s">
        <v>53</v>
      </c>
      <c r="D177" s="249"/>
      <c r="E177" s="249"/>
      <c r="F177" s="268" t="s">
        <v>932</v>
      </c>
      <c r="G177" s="249"/>
      <c r="H177" s="249" t="s">
        <v>1003</v>
      </c>
      <c r="I177" s="249" t="s">
        <v>934</v>
      </c>
      <c r="J177" s="249">
        <v>20</v>
      </c>
      <c r="K177" s="290"/>
    </row>
    <row r="178" spans="2:11" ht="15" customHeight="1">
      <c r="B178" s="269"/>
      <c r="C178" s="249" t="s">
        <v>115</v>
      </c>
      <c r="D178" s="249"/>
      <c r="E178" s="249"/>
      <c r="F178" s="268" t="s">
        <v>932</v>
      </c>
      <c r="G178" s="249"/>
      <c r="H178" s="249" t="s">
        <v>1004</v>
      </c>
      <c r="I178" s="249" t="s">
        <v>934</v>
      </c>
      <c r="J178" s="249">
        <v>255</v>
      </c>
      <c r="K178" s="290"/>
    </row>
    <row r="179" spans="2:11" ht="15" customHeight="1">
      <c r="B179" s="269"/>
      <c r="C179" s="249" t="s">
        <v>116</v>
      </c>
      <c r="D179" s="249"/>
      <c r="E179" s="249"/>
      <c r="F179" s="268" t="s">
        <v>932</v>
      </c>
      <c r="G179" s="249"/>
      <c r="H179" s="249" t="s">
        <v>897</v>
      </c>
      <c r="I179" s="249" t="s">
        <v>934</v>
      </c>
      <c r="J179" s="249">
        <v>10</v>
      </c>
      <c r="K179" s="290"/>
    </row>
    <row r="180" spans="2:11" ht="15" customHeight="1">
      <c r="B180" s="269"/>
      <c r="C180" s="249" t="s">
        <v>117</v>
      </c>
      <c r="D180" s="249"/>
      <c r="E180" s="249"/>
      <c r="F180" s="268" t="s">
        <v>932</v>
      </c>
      <c r="G180" s="249"/>
      <c r="H180" s="249" t="s">
        <v>1005</v>
      </c>
      <c r="I180" s="249" t="s">
        <v>966</v>
      </c>
      <c r="J180" s="249"/>
      <c r="K180" s="290"/>
    </row>
    <row r="181" spans="2:11" ht="15" customHeight="1">
      <c r="B181" s="269"/>
      <c r="C181" s="249" t="s">
        <v>1006</v>
      </c>
      <c r="D181" s="249"/>
      <c r="E181" s="249"/>
      <c r="F181" s="268" t="s">
        <v>932</v>
      </c>
      <c r="G181" s="249"/>
      <c r="H181" s="249" t="s">
        <v>1007</v>
      </c>
      <c r="I181" s="249" t="s">
        <v>966</v>
      </c>
      <c r="J181" s="249"/>
      <c r="K181" s="290"/>
    </row>
    <row r="182" spans="2:11" ht="15" customHeight="1">
      <c r="B182" s="269"/>
      <c r="C182" s="249" t="s">
        <v>995</v>
      </c>
      <c r="D182" s="249"/>
      <c r="E182" s="249"/>
      <c r="F182" s="268" t="s">
        <v>932</v>
      </c>
      <c r="G182" s="249"/>
      <c r="H182" s="249" t="s">
        <v>1008</v>
      </c>
      <c r="I182" s="249" t="s">
        <v>966</v>
      </c>
      <c r="J182" s="249"/>
      <c r="K182" s="290"/>
    </row>
    <row r="183" spans="2:11" ht="15" customHeight="1">
      <c r="B183" s="269"/>
      <c r="C183" s="249" t="s">
        <v>119</v>
      </c>
      <c r="D183" s="249"/>
      <c r="E183" s="249"/>
      <c r="F183" s="268" t="s">
        <v>938</v>
      </c>
      <c r="G183" s="249"/>
      <c r="H183" s="249" t="s">
        <v>1009</v>
      </c>
      <c r="I183" s="249" t="s">
        <v>934</v>
      </c>
      <c r="J183" s="249">
        <v>50</v>
      </c>
      <c r="K183" s="290"/>
    </row>
    <row r="184" spans="2:11" ht="15" customHeight="1">
      <c r="B184" s="269"/>
      <c r="C184" s="249" t="s">
        <v>1010</v>
      </c>
      <c r="D184" s="249"/>
      <c r="E184" s="249"/>
      <c r="F184" s="268" t="s">
        <v>938</v>
      </c>
      <c r="G184" s="249"/>
      <c r="H184" s="249" t="s">
        <v>1011</v>
      </c>
      <c r="I184" s="249" t="s">
        <v>1012</v>
      </c>
      <c r="J184" s="249"/>
      <c r="K184" s="290"/>
    </row>
    <row r="185" spans="2:11" ht="15" customHeight="1">
      <c r="B185" s="269"/>
      <c r="C185" s="249" t="s">
        <v>1013</v>
      </c>
      <c r="D185" s="249"/>
      <c r="E185" s="249"/>
      <c r="F185" s="268" t="s">
        <v>938</v>
      </c>
      <c r="G185" s="249"/>
      <c r="H185" s="249" t="s">
        <v>1014</v>
      </c>
      <c r="I185" s="249" t="s">
        <v>1012</v>
      </c>
      <c r="J185" s="249"/>
      <c r="K185" s="290"/>
    </row>
    <row r="186" spans="2:11" ht="15" customHeight="1">
      <c r="B186" s="269"/>
      <c r="C186" s="249" t="s">
        <v>1015</v>
      </c>
      <c r="D186" s="249"/>
      <c r="E186" s="249"/>
      <c r="F186" s="268" t="s">
        <v>938</v>
      </c>
      <c r="G186" s="249"/>
      <c r="H186" s="249" t="s">
        <v>1016</v>
      </c>
      <c r="I186" s="249" t="s">
        <v>1012</v>
      </c>
      <c r="J186" s="249"/>
      <c r="K186" s="290"/>
    </row>
    <row r="187" spans="2:11" ht="15" customHeight="1">
      <c r="B187" s="269"/>
      <c r="C187" s="302" t="s">
        <v>1017</v>
      </c>
      <c r="D187" s="249"/>
      <c r="E187" s="249"/>
      <c r="F187" s="268" t="s">
        <v>938</v>
      </c>
      <c r="G187" s="249"/>
      <c r="H187" s="249" t="s">
        <v>1018</v>
      </c>
      <c r="I187" s="249" t="s">
        <v>1019</v>
      </c>
      <c r="J187" s="303" t="s">
        <v>1020</v>
      </c>
      <c r="K187" s="290"/>
    </row>
    <row r="188" spans="2:11" ht="15" customHeight="1">
      <c r="B188" s="269"/>
      <c r="C188" s="254" t="s">
        <v>42</v>
      </c>
      <c r="D188" s="249"/>
      <c r="E188" s="249"/>
      <c r="F188" s="268" t="s">
        <v>932</v>
      </c>
      <c r="G188" s="249"/>
      <c r="H188" s="246" t="s">
        <v>1021</v>
      </c>
      <c r="I188" s="249" t="s">
        <v>1022</v>
      </c>
      <c r="J188" s="249"/>
      <c r="K188" s="290"/>
    </row>
    <row r="189" spans="2:11" ht="15" customHeight="1">
      <c r="B189" s="269"/>
      <c r="C189" s="254" t="s">
        <v>1023</v>
      </c>
      <c r="D189" s="249"/>
      <c r="E189" s="249"/>
      <c r="F189" s="268" t="s">
        <v>932</v>
      </c>
      <c r="G189" s="249"/>
      <c r="H189" s="249" t="s">
        <v>1024</v>
      </c>
      <c r="I189" s="249" t="s">
        <v>966</v>
      </c>
      <c r="J189" s="249"/>
      <c r="K189" s="290"/>
    </row>
    <row r="190" spans="2:11" ht="15" customHeight="1">
      <c r="B190" s="269"/>
      <c r="C190" s="254" t="s">
        <v>1025</v>
      </c>
      <c r="D190" s="249"/>
      <c r="E190" s="249"/>
      <c r="F190" s="268" t="s">
        <v>932</v>
      </c>
      <c r="G190" s="249"/>
      <c r="H190" s="249" t="s">
        <v>1026</v>
      </c>
      <c r="I190" s="249" t="s">
        <v>966</v>
      </c>
      <c r="J190" s="249"/>
      <c r="K190" s="290"/>
    </row>
    <row r="191" spans="2:11" ht="15" customHeight="1">
      <c r="B191" s="269"/>
      <c r="C191" s="254" t="s">
        <v>1027</v>
      </c>
      <c r="D191" s="249"/>
      <c r="E191" s="249"/>
      <c r="F191" s="268" t="s">
        <v>938</v>
      </c>
      <c r="G191" s="249"/>
      <c r="H191" s="249" t="s">
        <v>1028</v>
      </c>
      <c r="I191" s="249" t="s">
        <v>966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6"/>
      <c r="C193" s="249"/>
      <c r="D193" s="249"/>
      <c r="E193" s="249"/>
      <c r="F193" s="268"/>
      <c r="G193" s="249"/>
      <c r="H193" s="249"/>
      <c r="I193" s="249"/>
      <c r="J193" s="249"/>
      <c r="K193" s="246"/>
    </row>
    <row r="194" spans="2:11" ht="18.75" customHeight="1">
      <c r="B194" s="246"/>
      <c r="C194" s="249"/>
      <c r="D194" s="249"/>
      <c r="E194" s="249"/>
      <c r="F194" s="268"/>
      <c r="G194" s="249"/>
      <c r="H194" s="249"/>
      <c r="I194" s="249"/>
      <c r="J194" s="249"/>
      <c r="K194" s="246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58" t="s">
        <v>1029</v>
      </c>
      <c r="D197" s="358"/>
      <c r="E197" s="358"/>
      <c r="F197" s="358"/>
      <c r="G197" s="358"/>
      <c r="H197" s="358"/>
      <c r="I197" s="358"/>
      <c r="J197" s="358"/>
      <c r="K197" s="240"/>
    </row>
    <row r="198" spans="2:11" ht="25.5" customHeight="1">
      <c r="B198" s="239"/>
      <c r="C198" s="305" t="s">
        <v>1030</v>
      </c>
      <c r="D198" s="305"/>
      <c r="E198" s="305"/>
      <c r="F198" s="305" t="s">
        <v>1031</v>
      </c>
      <c r="G198" s="306"/>
      <c r="H198" s="359" t="s">
        <v>1032</v>
      </c>
      <c r="I198" s="359"/>
      <c r="J198" s="359"/>
      <c r="K198" s="240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1022</v>
      </c>
      <c r="D200" s="249"/>
      <c r="E200" s="249"/>
      <c r="F200" s="268" t="s">
        <v>43</v>
      </c>
      <c r="G200" s="249"/>
      <c r="H200" s="357" t="s">
        <v>1033</v>
      </c>
      <c r="I200" s="357"/>
      <c r="J200" s="357"/>
      <c r="K200" s="290"/>
    </row>
    <row r="201" spans="2:11" ht="15" customHeight="1">
      <c r="B201" s="269"/>
      <c r="C201" s="275"/>
      <c r="D201" s="249"/>
      <c r="E201" s="249"/>
      <c r="F201" s="268" t="s">
        <v>44</v>
      </c>
      <c r="G201" s="249"/>
      <c r="H201" s="357" t="s">
        <v>1034</v>
      </c>
      <c r="I201" s="357"/>
      <c r="J201" s="357"/>
      <c r="K201" s="290"/>
    </row>
    <row r="202" spans="2:11" ht="15" customHeight="1">
      <c r="B202" s="269"/>
      <c r="C202" s="275"/>
      <c r="D202" s="249"/>
      <c r="E202" s="249"/>
      <c r="F202" s="268" t="s">
        <v>47</v>
      </c>
      <c r="G202" s="249"/>
      <c r="H202" s="357" t="s">
        <v>1035</v>
      </c>
      <c r="I202" s="357"/>
      <c r="J202" s="357"/>
      <c r="K202" s="290"/>
    </row>
    <row r="203" spans="2:11" ht="15" customHeight="1">
      <c r="B203" s="269"/>
      <c r="C203" s="249"/>
      <c r="D203" s="249"/>
      <c r="E203" s="249"/>
      <c r="F203" s="268" t="s">
        <v>45</v>
      </c>
      <c r="G203" s="249"/>
      <c r="H203" s="357" t="s">
        <v>1036</v>
      </c>
      <c r="I203" s="357"/>
      <c r="J203" s="357"/>
      <c r="K203" s="290"/>
    </row>
    <row r="204" spans="2:11" ht="15" customHeight="1">
      <c r="B204" s="269"/>
      <c r="C204" s="249"/>
      <c r="D204" s="249"/>
      <c r="E204" s="249"/>
      <c r="F204" s="268" t="s">
        <v>46</v>
      </c>
      <c r="G204" s="249"/>
      <c r="H204" s="357" t="s">
        <v>1037</v>
      </c>
      <c r="I204" s="357"/>
      <c r="J204" s="357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978</v>
      </c>
      <c r="D206" s="249"/>
      <c r="E206" s="249"/>
      <c r="F206" s="268" t="s">
        <v>77</v>
      </c>
      <c r="G206" s="249"/>
      <c r="H206" s="357" t="s">
        <v>1038</v>
      </c>
      <c r="I206" s="357"/>
      <c r="J206" s="357"/>
      <c r="K206" s="290"/>
    </row>
    <row r="207" spans="2:11" ht="15" customHeight="1">
      <c r="B207" s="269"/>
      <c r="C207" s="275"/>
      <c r="D207" s="249"/>
      <c r="E207" s="249"/>
      <c r="F207" s="268" t="s">
        <v>875</v>
      </c>
      <c r="G207" s="249"/>
      <c r="H207" s="357" t="s">
        <v>876</v>
      </c>
      <c r="I207" s="357"/>
      <c r="J207" s="357"/>
      <c r="K207" s="290"/>
    </row>
    <row r="208" spans="2:11" ht="15" customHeight="1">
      <c r="B208" s="269"/>
      <c r="C208" s="249"/>
      <c r="D208" s="249"/>
      <c r="E208" s="249"/>
      <c r="F208" s="268" t="s">
        <v>873</v>
      </c>
      <c r="G208" s="249"/>
      <c r="H208" s="357" t="s">
        <v>1039</v>
      </c>
      <c r="I208" s="357"/>
      <c r="J208" s="357"/>
      <c r="K208" s="290"/>
    </row>
    <row r="209" spans="2:11" ht="15" customHeight="1">
      <c r="B209" s="307"/>
      <c r="C209" s="275"/>
      <c r="D209" s="275"/>
      <c r="E209" s="275"/>
      <c r="F209" s="268" t="s">
        <v>877</v>
      </c>
      <c r="G209" s="254"/>
      <c r="H209" s="356" t="s">
        <v>878</v>
      </c>
      <c r="I209" s="356"/>
      <c r="J209" s="356"/>
      <c r="K209" s="308"/>
    </row>
    <row r="210" spans="2:11" ht="15" customHeight="1">
      <c r="B210" s="307"/>
      <c r="C210" s="275"/>
      <c r="D210" s="275"/>
      <c r="E210" s="275"/>
      <c r="F210" s="268" t="s">
        <v>879</v>
      </c>
      <c r="G210" s="254"/>
      <c r="H210" s="356" t="s">
        <v>677</v>
      </c>
      <c r="I210" s="356"/>
      <c r="J210" s="356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1002</v>
      </c>
      <c r="D212" s="275"/>
      <c r="E212" s="275"/>
      <c r="F212" s="268">
        <v>1</v>
      </c>
      <c r="G212" s="254"/>
      <c r="H212" s="356" t="s">
        <v>1040</v>
      </c>
      <c r="I212" s="356"/>
      <c r="J212" s="356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56" t="s">
        <v>1041</v>
      </c>
      <c r="I213" s="356"/>
      <c r="J213" s="356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56" t="s">
        <v>1042</v>
      </c>
      <c r="I214" s="356"/>
      <c r="J214" s="356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56" t="s">
        <v>1043</v>
      </c>
      <c r="I215" s="356"/>
      <c r="J215" s="356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ACG\KROS</dc:creator>
  <cp:keywords/>
  <dc:description/>
  <cp:lastModifiedBy>Zuzana Konhefrová</cp:lastModifiedBy>
  <dcterms:created xsi:type="dcterms:W3CDTF">2016-10-21T08:29:41Z</dcterms:created>
  <dcterms:modified xsi:type="dcterms:W3CDTF">2016-10-21T10:26:29Z</dcterms:modified>
  <cp:category/>
  <cp:version/>
  <cp:contentType/>
  <cp:contentStatus/>
</cp:coreProperties>
</file>