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Rekapitulace stavby" sheetId="1" r:id="rId1"/>
    <sheet name="2017031 - Okna Radnice" sheetId="2" r:id="rId2"/>
    <sheet name="Pokyny pro vyplnění" sheetId="3" r:id="rId3"/>
  </sheets>
  <definedNames>
    <definedName name="_xlnm._FilterDatabase" localSheetId="1" hidden="1">'2017031 - Okna Radnice'!$C$81:$K$855</definedName>
    <definedName name="_xlnm.Print_Titles" localSheetId="1">'2017031 - Okna Radnice'!$81:$81</definedName>
    <definedName name="_xlnm.Print_Titles" localSheetId="0">'Rekapitulace stavby'!$49:$49</definedName>
    <definedName name="_xlnm.Print_Area" localSheetId="1">'2017031 - Okna Radnice'!$C$4:$J$34,'2017031 - Okna Radnice'!$C$40:$J$65,'2017031 - Okna Radnice'!$C$71:$K$855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14210" fullCalcOnLoad="1"/>
</workbook>
</file>

<file path=xl/calcChain.xml><?xml version="1.0" encoding="utf-8"?>
<calcChain xmlns="http://schemas.openxmlformats.org/spreadsheetml/2006/main">
  <c r="T852" i="2" l="1"/>
  <c r="T853" i="2"/>
  <c r="T854" i="2"/>
  <c r="T855" i="2"/>
  <c r="T851" i="2"/>
  <c r="R852" i="2"/>
  <c r="R853" i="2"/>
  <c r="R854" i="2"/>
  <c r="R855" i="2"/>
  <c r="R851" i="2"/>
  <c r="P852" i="2"/>
  <c r="P853" i="2"/>
  <c r="P854" i="2"/>
  <c r="P855" i="2"/>
  <c r="P851" i="2"/>
  <c r="BK852" i="2"/>
  <c r="BK853" i="2"/>
  <c r="BK854" i="2"/>
  <c r="BK855" i="2"/>
  <c r="BK851" i="2"/>
  <c r="J851" i="2"/>
  <c r="T834" i="2"/>
  <c r="T848" i="2"/>
  <c r="T849" i="2"/>
  <c r="T850" i="2"/>
  <c r="T833" i="2"/>
  <c r="R834" i="2"/>
  <c r="R848" i="2"/>
  <c r="R849" i="2"/>
  <c r="R850" i="2"/>
  <c r="R833" i="2"/>
  <c r="P834" i="2"/>
  <c r="P848" i="2"/>
  <c r="P849" i="2"/>
  <c r="P850" i="2"/>
  <c r="P833" i="2"/>
  <c r="BK834" i="2"/>
  <c r="BK848" i="2"/>
  <c r="BK849" i="2"/>
  <c r="BK850" i="2"/>
  <c r="BK833" i="2"/>
  <c r="J833" i="2"/>
  <c r="T788" i="2"/>
  <c r="T829" i="2"/>
  <c r="T830" i="2"/>
  <c r="T787" i="2"/>
  <c r="R788" i="2"/>
  <c r="R829" i="2"/>
  <c r="R830" i="2"/>
  <c r="R787" i="2"/>
  <c r="P788" i="2"/>
  <c r="P829" i="2"/>
  <c r="P830" i="2"/>
  <c r="P787" i="2"/>
  <c r="BK788" i="2"/>
  <c r="BK829" i="2"/>
  <c r="BK830" i="2"/>
  <c r="BK787" i="2"/>
  <c r="J787" i="2"/>
  <c r="T670" i="2"/>
  <c r="T676" i="2"/>
  <c r="T696" i="2"/>
  <c r="T712" i="2"/>
  <c r="T723" i="2"/>
  <c r="T727" i="2"/>
  <c r="T731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669" i="2"/>
  <c r="R670" i="2"/>
  <c r="R676" i="2"/>
  <c r="R696" i="2"/>
  <c r="R712" i="2"/>
  <c r="R723" i="2"/>
  <c r="R727" i="2"/>
  <c r="R731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669" i="2"/>
  <c r="P670" i="2"/>
  <c r="P676" i="2"/>
  <c r="P696" i="2"/>
  <c r="P712" i="2"/>
  <c r="P723" i="2"/>
  <c r="P727" i="2"/>
  <c r="P731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669" i="2"/>
  <c r="BK670" i="2"/>
  <c r="BK676" i="2"/>
  <c r="BK696" i="2"/>
  <c r="BK712" i="2"/>
  <c r="BK723" i="2"/>
  <c r="BK727" i="2"/>
  <c r="BK731" i="2"/>
  <c r="BK754" i="2"/>
  <c r="BK755" i="2"/>
  <c r="BK756" i="2"/>
  <c r="BK757" i="2"/>
  <c r="BK758" i="2"/>
  <c r="BK759" i="2"/>
  <c r="BK760" i="2"/>
  <c r="BK761" i="2"/>
  <c r="BK762" i="2"/>
  <c r="BK763" i="2"/>
  <c r="BK764" i="2"/>
  <c r="BK765" i="2"/>
  <c r="BK766" i="2"/>
  <c r="BK767" i="2"/>
  <c r="BK768" i="2"/>
  <c r="BK769" i="2"/>
  <c r="BK770" i="2"/>
  <c r="BK771" i="2"/>
  <c r="BK772" i="2"/>
  <c r="BK773" i="2"/>
  <c r="BK774" i="2"/>
  <c r="BK775" i="2"/>
  <c r="BK776" i="2"/>
  <c r="BK777" i="2"/>
  <c r="BK778" i="2"/>
  <c r="BK779" i="2"/>
  <c r="BK780" i="2"/>
  <c r="BK781" i="2"/>
  <c r="BK782" i="2"/>
  <c r="BK783" i="2"/>
  <c r="BK784" i="2"/>
  <c r="BK785" i="2"/>
  <c r="BK786" i="2"/>
  <c r="BK669" i="2"/>
  <c r="J669" i="2"/>
  <c r="T557" i="2"/>
  <c r="T594" i="2"/>
  <c r="T595" i="2"/>
  <c r="T631" i="2"/>
  <c r="T667" i="2"/>
  <c r="T668" i="2"/>
  <c r="T556" i="2"/>
  <c r="R557" i="2"/>
  <c r="R594" i="2"/>
  <c r="R595" i="2"/>
  <c r="R631" i="2"/>
  <c r="R667" i="2"/>
  <c r="R668" i="2"/>
  <c r="R556" i="2"/>
  <c r="P557" i="2"/>
  <c r="P594" i="2"/>
  <c r="P595" i="2"/>
  <c r="P631" i="2"/>
  <c r="P667" i="2"/>
  <c r="P668" i="2"/>
  <c r="P556" i="2"/>
  <c r="BK557" i="2"/>
  <c r="BK594" i="2"/>
  <c r="BK595" i="2"/>
  <c r="BK631" i="2"/>
  <c r="BK667" i="2"/>
  <c r="BK668" i="2"/>
  <c r="BK556" i="2"/>
  <c r="J556" i="2"/>
  <c r="T515" i="2"/>
  <c r="T554" i="2"/>
  <c r="T555" i="2"/>
  <c r="T514" i="2"/>
  <c r="R515" i="2"/>
  <c r="R554" i="2"/>
  <c r="R555" i="2"/>
  <c r="R514" i="2"/>
  <c r="P515" i="2"/>
  <c r="P554" i="2"/>
  <c r="P555" i="2"/>
  <c r="P514" i="2"/>
  <c r="BK515" i="2"/>
  <c r="BK554" i="2"/>
  <c r="BK555" i="2"/>
  <c r="BK514" i="2"/>
  <c r="J514" i="2"/>
  <c r="T513" i="2"/>
  <c r="R513" i="2"/>
  <c r="P513" i="2"/>
  <c r="BK513" i="2"/>
  <c r="J513" i="2"/>
  <c r="T512" i="2"/>
  <c r="T511" i="2"/>
  <c r="R512" i="2"/>
  <c r="R511" i="2"/>
  <c r="P512" i="2"/>
  <c r="P511" i="2"/>
  <c r="BK512" i="2"/>
  <c r="BK511" i="2"/>
  <c r="J511" i="2"/>
  <c r="T505" i="2"/>
  <c r="T506" i="2"/>
  <c r="T507" i="2"/>
  <c r="T509" i="2"/>
  <c r="T510" i="2"/>
  <c r="T504" i="2"/>
  <c r="R505" i="2"/>
  <c r="R506" i="2"/>
  <c r="R507" i="2"/>
  <c r="R509" i="2"/>
  <c r="R510" i="2"/>
  <c r="R504" i="2"/>
  <c r="P505" i="2"/>
  <c r="P506" i="2"/>
  <c r="P507" i="2"/>
  <c r="P509" i="2"/>
  <c r="P510" i="2"/>
  <c r="P504" i="2"/>
  <c r="BK505" i="2"/>
  <c r="BK506" i="2"/>
  <c r="BK507" i="2"/>
  <c r="BK509" i="2"/>
  <c r="BK510" i="2"/>
  <c r="BK504" i="2"/>
  <c r="J504" i="2"/>
  <c r="T368" i="2"/>
  <c r="T371" i="2"/>
  <c r="T373" i="2"/>
  <c r="T374" i="2"/>
  <c r="T384" i="2"/>
  <c r="T405" i="2"/>
  <c r="T422" i="2"/>
  <c r="T426" i="2"/>
  <c r="T464" i="2"/>
  <c r="T367" i="2"/>
  <c r="R368" i="2"/>
  <c r="R371" i="2"/>
  <c r="R373" i="2"/>
  <c r="R374" i="2"/>
  <c r="R384" i="2"/>
  <c r="R405" i="2"/>
  <c r="R422" i="2"/>
  <c r="R426" i="2"/>
  <c r="R464" i="2"/>
  <c r="R367" i="2"/>
  <c r="P368" i="2"/>
  <c r="P371" i="2"/>
  <c r="P373" i="2"/>
  <c r="P374" i="2"/>
  <c r="P384" i="2"/>
  <c r="P405" i="2"/>
  <c r="P422" i="2"/>
  <c r="P426" i="2"/>
  <c r="P464" i="2"/>
  <c r="P367" i="2"/>
  <c r="BK368" i="2"/>
  <c r="BK371" i="2"/>
  <c r="BK373" i="2"/>
  <c r="BK374" i="2"/>
  <c r="BK384" i="2"/>
  <c r="BK405" i="2"/>
  <c r="BK422" i="2"/>
  <c r="BK426" i="2"/>
  <c r="BK464" i="2"/>
  <c r="BK367" i="2"/>
  <c r="J367" i="2"/>
  <c r="T85" i="2"/>
  <c r="T125" i="2"/>
  <c r="T166" i="2"/>
  <c r="T206" i="2"/>
  <c r="T208" i="2"/>
  <c r="T245" i="2"/>
  <c r="T247" i="2"/>
  <c r="T286" i="2"/>
  <c r="T288" i="2"/>
  <c r="T330" i="2"/>
  <c r="T84" i="2"/>
  <c r="R85" i="2"/>
  <c r="R125" i="2"/>
  <c r="R166" i="2"/>
  <c r="R206" i="2"/>
  <c r="R208" i="2"/>
  <c r="R245" i="2"/>
  <c r="R247" i="2"/>
  <c r="R286" i="2"/>
  <c r="R288" i="2"/>
  <c r="R330" i="2"/>
  <c r="R84" i="2"/>
  <c r="P85" i="2"/>
  <c r="P125" i="2"/>
  <c r="P166" i="2"/>
  <c r="P206" i="2"/>
  <c r="P208" i="2"/>
  <c r="P245" i="2"/>
  <c r="P247" i="2"/>
  <c r="P286" i="2"/>
  <c r="P288" i="2"/>
  <c r="P330" i="2"/>
  <c r="P84" i="2"/>
  <c r="BK85" i="2"/>
  <c r="BK125" i="2"/>
  <c r="BK166" i="2"/>
  <c r="BK206" i="2"/>
  <c r="BK208" i="2"/>
  <c r="BK245" i="2"/>
  <c r="BK247" i="2"/>
  <c r="BK286" i="2"/>
  <c r="BK288" i="2"/>
  <c r="BK330" i="2"/>
  <c r="BK84" i="2"/>
  <c r="J84" i="2"/>
  <c r="T83" i="2"/>
  <c r="R83" i="2"/>
  <c r="P83" i="2"/>
  <c r="BK83" i="2"/>
  <c r="J83" i="2"/>
  <c r="T82" i="2"/>
  <c r="R82" i="2"/>
  <c r="P82" i="2"/>
  <c r="BK82" i="2"/>
  <c r="J82" i="2"/>
  <c r="BI85" i="2"/>
  <c r="BI125" i="2"/>
  <c r="BI166" i="2"/>
  <c r="BI206" i="2"/>
  <c r="BI208" i="2"/>
  <c r="BI245" i="2"/>
  <c r="BI247" i="2"/>
  <c r="BI286" i="2"/>
  <c r="BI288" i="2"/>
  <c r="BI330" i="2"/>
  <c r="BI368" i="2"/>
  <c r="BI371" i="2"/>
  <c r="BI373" i="2"/>
  <c r="BI374" i="2"/>
  <c r="BI384" i="2"/>
  <c r="BI405" i="2"/>
  <c r="BI422" i="2"/>
  <c r="BI426" i="2"/>
  <c r="BI464" i="2"/>
  <c r="BI505" i="2"/>
  <c r="BI506" i="2"/>
  <c r="BI507" i="2"/>
  <c r="BI509" i="2"/>
  <c r="BI510" i="2"/>
  <c r="BI512" i="2"/>
  <c r="BI515" i="2"/>
  <c r="BI554" i="2"/>
  <c r="BI555" i="2"/>
  <c r="BI557" i="2"/>
  <c r="BI594" i="2"/>
  <c r="BI595" i="2"/>
  <c r="BI631" i="2"/>
  <c r="BI667" i="2"/>
  <c r="BI668" i="2"/>
  <c r="BI670" i="2"/>
  <c r="BI676" i="2"/>
  <c r="BI696" i="2"/>
  <c r="BI712" i="2"/>
  <c r="BI723" i="2"/>
  <c r="BI727" i="2"/>
  <c r="BI731" i="2"/>
  <c r="BI754" i="2"/>
  <c r="BI755" i="2"/>
  <c r="BI756" i="2"/>
  <c r="BI757" i="2"/>
  <c r="BI758" i="2"/>
  <c r="BI759" i="2"/>
  <c r="BI760" i="2"/>
  <c r="BI761" i="2"/>
  <c r="BI762" i="2"/>
  <c r="BI763" i="2"/>
  <c r="BI764" i="2"/>
  <c r="BI765" i="2"/>
  <c r="BI766" i="2"/>
  <c r="BI767" i="2"/>
  <c r="BI768" i="2"/>
  <c r="BI769" i="2"/>
  <c r="BI770" i="2"/>
  <c r="BI771" i="2"/>
  <c r="BI772" i="2"/>
  <c r="BI773" i="2"/>
  <c r="BI774" i="2"/>
  <c r="BI775" i="2"/>
  <c r="BI776" i="2"/>
  <c r="BI777" i="2"/>
  <c r="BI778" i="2"/>
  <c r="BI779" i="2"/>
  <c r="BI780" i="2"/>
  <c r="BI781" i="2"/>
  <c r="BI782" i="2"/>
  <c r="BI783" i="2"/>
  <c r="BI784" i="2"/>
  <c r="BI785" i="2"/>
  <c r="BI786" i="2"/>
  <c r="BI788" i="2"/>
  <c r="BI829" i="2"/>
  <c r="BI830" i="2"/>
  <c r="BI834" i="2"/>
  <c r="BI848" i="2"/>
  <c r="BI849" i="2"/>
  <c r="BI850" i="2"/>
  <c r="BI852" i="2"/>
  <c r="BI853" i="2"/>
  <c r="BI854" i="2"/>
  <c r="BI855" i="2"/>
  <c r="F32" i="2"/>
  <c r="BD52" i="1"/>
  <c r="BH85" i="2"/>
  <c r="BH125" i="2"/>
  <c r="BH166" i="2"/>
  <c r="BH206" i="2"/>
  <c r="BH208" i="2"/>
  <c r="BH245" i="2"/>
  <c r="BH247" i="2"/>
  <c r="BH286" i="2"/>
  <c r="BH288" i="2"/>
  <c r="BH330" i="2"/>
  <c r="BH368" i="2"/>
  <c r="BH371" i="2"/>
  <c r="BH373" i="2"/>
  <c r="BH374" i="2"/>
  <c r="BH384" i="2"/>
  <c r="BH405" i="2"/>
  <c r="BH422" i="2"/>
  <c r="BH426" i="2"/>
  <c r="BH464" i="2"/>
  <c r="BH505" i="2"/>
  <c r="BH506" i="2"/>
  <c r="BH507" i="2"/>
  <c r="BH509" i="2"/>
  <c r="BH510" i="2"/>
  <c r="BH512" i="2"/>
  <c r="BH515" i="2"/>
  <c r="BH554" i="2"/>
  <c r="BH555" i="2"/>
  <c r="BH557" i="2"/>
  <c r="BH594" i="2"/>
  <c r="BH595" i="2"/>
  <c r="BH631" i="2"/>
  <c r="BH667" i="2"/>
  <c r="BH668" i="2"/>
  <c r="BH670" i="2"/>
  <c r="BH676" i="2"/>
  <c r="BH696" i="2"/>
  <c r="BH712" i="2"/>
  <c r="BH723" i="2"/>
  <c r="BH727" i="2"/>
  <c r="BH731" i="2"/>
  <c r="BH754" i="2"/>
  <c r="BH755" i="2"/>
  <c r="BH756" i="2"/>
  <c r="BH757" i="2"/>
  <c r="BH758" i="2"/>
  <c r="BH759" i="2"/>
  <c r="BH760" i="2"/>
  <c r="BH761" i="2"/>
  <c r="BH762" i="2"/>
  <c r="BH763" i="2"/>
  <c r="BH764" i="2"/>
  <c r="BH765" i="2"/>
  <c r="BH766" i="2"/>
  <c r="BH767" i="2"/>
  <c r="BH768" i="2"/>
  <c r="BH769" i="2"/>
  <c r="BH770" i="2"/>
  <c r="BH771" i="2"/>
  <c r="BH772" i="2"/>
  <c r="BH773" i="2"/>
  <c r="BH774" i="2"/>
  <c r="BH775" i="2"/>
  <c r="BH776" i="2"/>
  <c r="BH777" i="2"/>
  <c r="BH778" i="2"/>
  <c r="BH779" i="2"/>
  <c r="BH780" i="2"/>
  <c r="BH781" i="2"/>
  <c r="BH782" i="2"/>
  <c r="BH783" i="2"/>
  <c r="BH784" i="2"/>
  <c r="BH785" i="2"/>
  <c r="BH786" i="2"/>
  <c r="BH788" i="2"/>
  <c r="BH829" i="2"/>
  <c r="BH830" i="2"/>
  <c r="BH834" i="2"/>
  <c r="BH848" i="2"/>
  <c r="BH849" i="2"/>
  <c r="BH850" i="2"/>
  <c r="BH852" i="2"/>
  <c r="BH853" i="2"/>
  <c r="BH854" i="2"/>
  <c r="BH855" i="2"/>
  <c r="F31" i="2"/>
  <c r="BC52" i="1"/>
  <c r="BG85" i="2"/>
  <c r="BG125" i="2"/>
  <c r="BG166" i="2"/>
  <c r="BG206" i="2"/>
  <c r="BG208" i="2"/>
  <c r="BG245" i="2"/>
  <c r="BG247" i="2"/>
  <c r="BG286" i="2"/>
  <c r="BG288" i="2"/>
  <c r="BG330" i="2"/>
  <c r="BG368" i="2"/>
  <c r="BG371" i="2"/>
  <c r="BG373" i="2"/>
  <c r="BG374" i="2"/>
  <c r="BG384" i="2"/>
  <c r="BG405" i="2"/>
  <c r="BG422" i="2"/>
  <c r="BG426" i="2"/>
  <c r="BG464" i="2"/>
  <c r="BG505" i="2"/>
  <c r="BG506" i="2"/>
  <c r="BG507" i="2"/>
  <c r="BG509" i="2"/>
  <c r="BG510" i="2"/>
  <c r="BG512" i="2"/>
  <c r="BG515" i="2"/>
  <c r="BG554" i="2"/>
  <c r="BG555" i="2"/>
  <c r="BG557" i="2"/>
  <c r="BG594" i="2"/>
  <c r="BG595" i="2"/>
  <c r="BG631" i="2"/>
  <c r="BG667" i="2"/>
  <c r="BG668" i="2"/>
  <c r="BG670" i="2"/>
  <c r="BG676" i="2"/>
  <c r="BG696" i="2"/>
  <c r="BG712" i="2"/>
  <c r="BG723" i="2"/>
  <c r="BG727" i="2"/>
  <c r="BG731" i="2"/>
  <c r="BG754" i="2"/>
  <c r="BG755" i="2"/>
  <c r="BG756" i="2"/>
  <c r="BG757" i="2"/>
  <c r="BG758" i="2"/>
  <c r="BG759" i="2"/>
  <c r="BG760" i="2"/>
  <c r="BG761" i="2"/>
  <c r="BG762" i="2"/>
  <c r="BG763" i="2"/>
  <c r="BG764" i="2"/>
  <c r="BG765" i="2"/>
  <c r="BG766" i="2"/>
  <c r="BG767" i="2"/>
  <c r="BG768" i="2"/>
  <c r="BG769" i="2"/>
  <c r="BG770" i="2"/>
  <c r="BG771" i="2"/>
  <c r="BG772" i="2"/>
  <c r="BG773" i="2"/>
  <c r="BG774" i="2"/>
  <c r="BG775" i="2"/>
  <c r="BG776" i="2"/>
  <c r="BG777" i="2"/>
  <c r="BG778" i="2"/>
  <c r="BG779" i="2"/>
  <c r="BG780" i="2"/>
  <c r="BG781" i="2"/>
  <c r="BG782" i="2"/>
  <c r="BG783" i="2"/>
  <c r="BG784" i="2"/>
  <c r="BG785" i="2"/>
  <c r="BG786" i="2"/>
  <c r="BG788" i="2"/>
  <c r="BG829" i="2"/>
  <c r="BG830" i="2"/>
  <c r="BG834" i="2"/>
  <c r="BG848" i="2"/>
  <c r="BG849" i="2"/>
  <c r="BG850" i="2"/>
  <c r="BG852" i="2"/>
  <c r="BG853" i="2"/>
  <c r="BG854" i="2"/>
  <c r="BG855" i="2"/>
  <c r="F30" i="2"/>
  <c r="BB52" i="1"/>
  <c r="BF85" i="2"/>
  <c r="BF125" i="2"/>
  <c r="BF166" i="2"/>
  <c r="BF206" i="2"/>
  <c r="BF208" i="2"/>
  <c r="BF245" i="2"/>
  <c r="BF247" i="2"/>
  <c r="BF286" i="2"/>
  <c r="BF288" i="2"/>
  <c r="BF330" i="2"/>
  <c r="BF368" i="2"/>
  <c r="BF371" i="2"/>
  <c r="BF373" i="2"/>
  <c r="BF374" i="2"/>
  <c r="BF384" i="2"/>
  <c r="BF405" i="2"/>
  <c r="BF422" i="2"/>
  <c r="BF426" i="2"/>
  <c r="BF464" i="2"/>
  <c r="BF505" i="2"/>
  <c r="BF506" i="2"/>
  <c r="BF507" i="2"/>
  <c r="BF509" i="2"/>
  <c r="BF510" i="2"/>
  <c r="BF512" i="2"/>
  <c r="BF515" i="2"/>
  <c r="BF554" i="2"/>
  <c r="BF555" i="2"/>
  <c r="BF557" i="2"/>
  <c r="BF594" i="2"/>
  <c r="BF595" i="2"/>
  <c r="BF631" i="2"/>
  <c r="BF667" i="2"/>
  <c r="BF668" i="2"/>
  <c r="BF670" i="2"/>
  <c r="BF676" i="2"/>
  <c r="BF696" i="2"/>
  <c r="BF712" i="2"/>
  <c r="BF723" i="2"/>
  <c r="BF727" i="2"/>
  <c r="BF731" i="2"/>
  <c r="BF754" i="2"/>
  <c r="BF755" i="2"/>
  <c r="BF756" i="2"/>
  <c r="BF757" i="2"/>
  <c r="BF758" i="2"/>
  <c r="BF759" i="2"/>
  <c r="BF760" i="2"/>
  <c r="BF761" i="2"/>
  <c r="BF762" i="2"/>
  <c r="BF763" i="2"/>
  <c r="BF764" i="2"/>
  <c r="BF765" i="2"/>
  <c r="BF766" i="2"/>
  <c r="BF767" i="2"/>
  <c r="BF768" i="2"/>
  <c r="BF769" i="2"/>
  <c r="BF770" i="2"/>
  <c r="BF771" i="2"/>
  <c r="BF772" i="2"/>
  <c r="BF773" i="2"/>
  <c r="BF774" i="2"/>
  <c r="BF775" i="2"/>
  <c r="BF776" i="2"/>
  <c r="BF777" i="2"/>
  <c r="BF778" i="2"/>
  <c r="BF779" i="2"/>
  <c r="BF780" i="2"/>
  <c r="BF781" i="2"/>
  <c r="BF782" i="2"/>
  <c r="BF783" i="2"/>
  <c r="BF784" i="2"/>
  <c r="BF785" i="2"/>
  <c r="BF786" i="2"/>
  <c r="BF788" i="2"/>
  <c r="BF829" i="2"/>
  <c r="BF830" i="2"/>
  <c r="BF834" i="2"/>
  <c r="BF848" i="2"/>
  <c r="BF849" i="2"/>
  <c r="BF850" i="2"/>
  <c r="BF852" i="2"/>
  <c r="BF853" i="2"/>
  <c r="BF854" i="2"/>
  <c r="BF855" i="2"/>
  <c r="F29" i="2"/>
  <c r="BA52" i="1"/>
  <c r="J85" i="2"/>
  <c r="BE85" i="2"/>
  <c r="J125" i="2"/>
  <c r="BE125" i="2"/>
  <c r="J166" i="2"/>
  <c r="BE166" i="2"/>
  <c r="J206" i="2"/>
  <c r="BE206" i="2"/>
  <c r="J208" i="2"/>
  <c r="BE208" i="2"/>
  <c r="J245" i="2"/>
  <c r="BE245" i="2"/>
  <c r="J247" i="2"/>
  <c r="BE247" i="2"/>
  <c r="J286" i="2"/>
  <c r="BE286" i="2"/>
  <c r="J288" i="2"/>
  <c r="BE288" i="2"/>
  <c r="J330" i="2"/>
  <c r="BE330" i="2"/>
  <c r="J368" i="2"/>
  <c r="BE368" i="2"/>
  <c r="J371" i="2"/>
  <c r="BE371" i="2"/>
  <c r="J373" i="2"/>
  <c r="BE373" i="2"/>
  <c r="J374" i="2"/>
  <c r="BE374" i="2"/>
  <c r="J384" i="2"/>
  <c r="BE384" i="2"/>
  <c r="J405" i="2"/>
  <c r="BE405" i="2"/>
  <c r="J422" i="2"/>
  <c r="BE422" i="2"/>
  <c r="J426" i="2"/>
  <c r="BE426" i="2"/>
  <c r="J464" i="2"/>
  <c r="BE464" i="2"/>
  <c r="J505" i="2"/>
  <c r="BE505" i="2"/>
  <c r="J506" i="2"/>
  <c r="BE506" i="2"/>
  <c r="J507" i="2"/>
  <c r="BE507" i="2"/>
  <c r="J509" i="2"/>
  <c r="BE509" i="2"/>
  <c r="J510" i="2"/>
  <c r="BE510" i="2"/>
  <c r="J512" i="2"/>
  <c r="BE512" i="2"/>
  <c r="J515" i="2"/>
  <c r="BE515" i="2"/>
  <c r="J554" i="2"/>
  <c r="BE554" i="2"/>
  <c r="J555" i="2"/>
  <c r="BE555" i="2"/>
  <c r="J557" i="2"/>
  <c r="BE557" i="2"/>
  <c r="J594" i="2"/>
  <c r="BE594" i="2"/>
  <c r="J595" i="2"/>
  <c r="BE595" i="2"/>
  <c r="J631" i="2"/>
  <c r="BE631" i="2"/>
  <c r="J667" i="2"/>
  <c r="BE667" i="2"/>
  <c r="J668" i="2"/>
  <c r="BE668" i="2"/>
  <c r="J670" i="2"/>
  <c r="BE670" i="2"/>
  <c r="J676" i="2"/>
  <c r="BE676" i="2"/>
  <c r="J696" i="2"/>
  <c r="BE696" i="2"/>
  <c r="J712" i="2"/>
  <c r="BE712" i="2"/>
  <c r="J723" i="2"/>
  <c r="BE723" i="2"/>
  <c r="J727" i="2"/>
  <c r="BE727" i="2"/>
  <c r="J731" i="2"/>
  <c r="BE731" i="2"/>
  <c r="J754" i="2"/>
  <c r="BE754" i="2"/>
  <c r="J755" i="2"/>
  <c r="BE755" i="2"/>
  <c r="J756" i="2"/>
  <c r="BE756" i="2"/>
  <c r="J757" i="2"/>
  <c r="BE757" i="2"/>
  <c r="J758" i="2"/>
  <c r="BE758" i="2"/>
  <c r="J759" i="2"/>
  <c r="BE759" i="2"/>
  <c r="J760" i="2"/>
  <c r="BE760" i="2"/>
  <c r="J761" i="2"/>
  <c r="BE761" i="2"/>
  <c r="J762" i="2"/>
  <c r="BE762" i="2"/>
  <c r="J763" i="2"/>
  <c r="BE763" i="2"/>
  <c r="J764" i="2"/>
  <c r="BE764" i="2"/>
  <c r="J765" i="2"/>
  <c r="BE765" i="2"/>
  <c r="J766" i="2"/>
  <c r="BE766" i="2"/>
  <c r="J767" i="2"/>
  <c r="BE767" i="2"/>
  <c r="J768" i="2"/>
  <c r="BE768" i="2"/>
  <c r="J769" i="2"/>
  <c r="BE769" i="2"/>
  <c r="J770" i="2"/>
  <c r="BE770" i="2"/>
  <c r="J771" i="2"/>
  <c r="BE771" i="2"/>
  <c r="J772" i="2"/>
  <c r="BE772" i="2"/>
  <c r="J773" i="2"/>
  <c r="BE773" i="2"/>
  <c r="J774" i="2"/>
  <c r="BE774" i="2"/>
  <c r="J775" i="2"/>
  <c r="BE775" i="2"/>
  <c r="J776" i="2"/>
  <c r="BE776" i="2"/>
  <c r="J777" i="2"/>
  <c r="BE777" i="2"/>
  <c r="J778" i="2"/>
  <c r="BE778" i="2"/>
  <c r="J779" i="2"/>
  <c r="BE779" i="2"/>
  <c r="J780" i="2"/>
  <c r="BE780" i="2"/>
  <c r="J781" i="2"/>
  <c r="BE781" i="2"/>
  <c r="J782" i="2"/>
  <c r="BE782" i="2"/>
  <c r="J783" i="2"/>
  <c r="BE783" i="2"/>
  <c r="J784" i="2"/>
  <c r="BE784" i="2"/>
  <c r="J785" i="2"/>
  <c r="BE785" i="2"/>
  <c r="J786" i="2"/>
  <c r="BE786" i="2"/>
  <c r="J788" i="2"/>
  <c r="BE788" i="2"/>
  <c r="J829" i="2"/>
  <c r="BE829" i="2"/>
  <c r="J830" i="2"/>
  <c r="BE830" i="2"/>
  <c r="J834" i="2"/>
  <c r="BE834" i="2"/>
  <c r="J848" i="2"/>
  <c r="BE848" i="2"/>
  <c r="J849" i="2"/>
  <c r="BE849" i="2"/>
  <c r="J850" i="2"/>
  <c r="BE850" i="2"/>
  <c r="J852" i="2"/>
  <c r="BE852" i="2"/>
  <c r="J853" i="2"/>
  <c r="BE853" i="2"/>
  <c r="J854" i="2"/>
  <c r="BE854" i="2"/>
  <c r="J855" i="2"/>
  <c r="BE855" i="2"/>
  <c r="F28" i="2"/>
  <c r="AZ52" i="1"/>
  <c r="AY52" i="1"/>
  <c r="AX52" i="1"/>
  <c r="J29" i="2"/>
  <c r="AW52" i="1"/>
  <c r="J28" i="2"/>
  <c r="AV52" i="1"/>
  <c r="AU52" i="1"/>
  <c r="J25" i="2"/>
  <c r="AG52" i="1"/>
  <c r="J52" i="2"/>
  <c r="J64" i="2"/>
  <c r="J63" i="2"/>
  <c r="J62" i="2"/>
  <c r="J61" i="2"/>
  <c r="J60" i="2"/>
  <c r="J59" i="2"/>
  <c r="J58" i="2"/>
  <c r="J57" i="2"/>
  <c r="J56" i="2"/>
  <c r="J55" i="2"/>
  <c r="J54" i="2"/>
  <c r="J53" i="2"/>
  <c r="E16" i="2"/>
  <c r="F79" i="2"/>
  <c r="J78" i="2"/>
  <c r="E13" i="2"/>
  <c r="F78" i="2"/>
  <c r="J10" i="2"/>
  <c r="J76" i="2"/>
  <c r="F76" i="2"/>
  <c r="E74" i="2"/>
  <c r="F48" i="2"/>
  <c r="J47" i="2"/>
  <c r="F47" i="2"/>
  <c r="J45" i="2"/>
  <c r="F45" i="2"/>
  <c r="E43" i="2"/>
  <c r="J34" i="2"/>
  <c r="J16" i="2"/>
  <c r="J15" i="2"/>
  <c r="J13" i="2"/>
  <c r="J12" i="2"/>
  <c r="BD51" i="1"/>
  <c r="W30" i="1"/>
  <c r="BC51" i="1"/>
  <c r="W29" i="1"/>
  <c r="BB51" i="1"/>
  <c r="W28" i="1"/>
  <c r="BA51" i="1"/>
  <c r="AW51" i="1"/>
  <c r="AK27" i="1"/>
  <c r="W27" i="1"/>
  <c r="AZ51" i="1"/>
  <c r="AV51" i="1"/>
  <c r="AK26" i="1"/>
  <c r="W26" i="1"/>
  <c r="AG51" i="1"/>
  <c r="AK23" i="1"/>
  <c r="AY51" i="1"/>
  <c r="AX51" i="1"/>
  <c r="AU51" i="1"/>
  <c r="AT51" i="1"/>
  <c r="AS51" i="1"/>
  <c r="AT52" i="1"/>
  <c r="AN52" i="1"/>
  <c r="AN51" i="1"/>
  <c r="L47" i="1"/>
  <c r="AM46" i="1"/>
  <c r="L46" i="1"/>
  <c r="AM44" i="1"/>
  <c r="L44" i="1"/>
  <c r="L42" i="1"/>
  <c r="L41" i="1"/>
  <c r="AK32" i="1"/>
</calcChain>
</file>

<file path=xl/sharedStrings.xml><?xml version="1.0" encoding="utf-8"?>
<sst xmlns="http://schemas.openxmlformats.org/spreadsheetml/2006/main" count="8257" uniqueCount="830">
  <si>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</si>
  <si>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</si>
  <si>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</si>
  <si>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</si>
  <si>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</si>
  <si>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</si>
  <si>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</si>
  <si>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{ca853e1c-f5a3-4cb9-a6e4-f94dcdb11f1e}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</si>
  <si>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</si>
  <si>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</si>
  <si>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</si>
  <si>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</si>
  <si>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</si>
  <si>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</si>
  <si>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</si>
  <si>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</si>
  <si>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2017031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</si>
  <si>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</si>
  <si>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</si>
  <si>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Okna Radnice</t>
  </si>
  <si>
    <t>KSO:</t>
  </si>
  <si>
    <t/>
  </si>
  <si>
    <t>CC-CZ:</t>
  </si>
  <si>
    <t>Místo:</t>
  </si>
  <si>
    <t>Nymburk</t>
  </si>
  <si>
    <t>Datum:</t>
  </si>
  <si>
    <t>24.5.2017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</si>
  <si>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</si>
  <si>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</si>
  <si>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</si>
  <si>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</si>
  <si>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</si>
  <si>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</si>
  <si>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</si>
  <si>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IQ Projekt,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</si>
  <si>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</si>
  <si>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</si>
  <si>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</si>
  <si>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</si>
  <si>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</si>
  <si>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</si>
  <si>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</si>
  <si>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</si>
  <si>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</si>
  <si>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</si>
  <si>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</si>
  <si>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</si>
  <si>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</si>
  <si>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</si>
  <si>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</si>
  <si>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</si>
  <si>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</si>
  <si>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</si>
  <si>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</si>
  <si>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</si>
  <si>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</si>
  <si>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</si>
  <si>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</si>
  <si>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</si>
  <si>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</si>
  <si>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</si>
  <si>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</si>
  <si>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</si>
  <si>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</si>
  <si>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</si>
  <si>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</si>
  <si>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</si>
  <si>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</si>
  <si>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</si>
  <si>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</si>
  <si>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</si>
  <si>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</si>
  <si>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</si>
  <si>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</si>
  <si>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</si>
  <si>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</si>
  <si>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</si>
  <si>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</si>
  <si>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</si>
  <si>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</si>
  <si>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</si>
  <si>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</si>
  <si>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</si>
  <si>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</si>
  <si>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</si>
  <si>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</si>
  <si>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</si>
  <si>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</si>
  <si>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</si>
  <si>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</si>
  <si>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</si>
  <si>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</si>
  <si>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</si>
  <si>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</si>
  <si>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</si>
  <si>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</si>
  <si>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</si>
  <si>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</si>
  <si>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</si>
  <si>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</si>
  <si>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</si>
  <si>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</si>
  <si>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</si>
  <si>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</si>
  <si>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</si>
  <si>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</si>
  <si>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</si>
  <si>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</si>
  <si>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</si>
  <si>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</si>
  <si>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</si>
  <si>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</si>
  <si>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</si>
  <si>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</si>
  <si>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</si>
  <si>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</si>
  <si>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</si>
  <si>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</si>
  <si>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</si>
  <si>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</si>
  <si>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</si>
  <si>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</si>
  <si>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612325301</t>
  </si>
  <si>
    <t>Vápenocementová hladká omítka ostění nebo nadpraží s armovací tkaninou</t>
  </si>
  <si>
    <t>m2</t>
  </si>
  <si>
    <t>CS ÚRS 2017 01</t>
  </si>
  <si>
    <t>4</t>
  </si>
  <si>
    <t>-1504659120</t>
  </si>
  <si>
    <t>VV</t>
  </si>
  <si>
    <t>pod parapety</t>
  </si>
  <si>
    <t>1NP</t>
  </si>
  <si>
    <t>"O3.1" 1,85*3</t>
  </si>
  <si>
    <t>"O4.1" 1,15</t>
  </si>
  <si>
    <t>"O4.3" 1,15</t>
  </si>
  <si>
    <t>"O4.5" 0,65*2</t>
  </si>
  <si>
    <t>"O4.7" 0,95</t>
  </si>
  <si>
    <t>"O4.9" 1,0*2</t>
  </si>
  <si>
    <t>"O4.10" 1,05</t>
  </si>
  <si>
    <t>2NP</t>
  </si>
  <si>
    <t>"O3.2" 2,65</t>
  </si>
  <si>
    <t>"O4.11" 1,1*2</t>
  </si>
  <si>
    <t>"O4.13" 1,05</t>
  </si>
  <si>
    <t>3NP</t>
  </si>
  <si>
    <t>4NP</t>
  </si>
  <si>
    <t>"O6.1" 2,0*2</t>
  </si>
  <si>
    <t>"O6.2" 1,35</t>
  </si>
  <si>
    <t>"O6.4" 1,4</t>
  </si>
  <si>
    <t>"O4.2" 1,15</t>
  </si>
  <si>
    <t>"O4.4" 1,15</t>
  </si>
  <si>
    <t>"O4.6" 0,65*2</t>
  </si>
  <si>
    <t>"O4.8" 0,95</t>
  </si>
  <si>
    <t>"O4.12" 1,1*3</t>
  </si>
  <si>
    <t>Součet</t>
  </si>
  <si>
    <t>předp. š. 0,3 m</t>
  </si>
  <si>
    <t>62,65*0,3</t>
  </si>
  <si>
    <t>612325302</t>
  </si>
  <si>
    <t>Vápenocementová štuková omítka ostění nebo nadpraží s armovací tkaninou</t>
  </si>
  <si>
    <t>713443027</t>
  </si>
  <si>
    <t>"O3.1" (1,85+1,82)*2*3</t>
  </si>
  <si>
    <t>"O4.1" (1,15+1,2)*2</t>
  </si>
  <si>
    <t>"O4.3" (1,15+1,2)*2</t>
  </si>
  <si>
    <t>"O4.5" (0,65+1,2)*2*2</t>
  </si>
  <si>
    <t>"O4.7" (0,95+1,2)*2</t>
  </si>
  <si>
    <t>"O4.9" (1,0+3,15)*2*2</t>
  </si>
  <si>
    <t>"O4.10" (1,05+2,1)*2</t>
  </si>
  <si>
    <t>"O3.2" (2,65+1,82)</t>
  </si>
  <si>
    <t>"O4.11" (1,1+2,1)*2*2</t>
  </si>
  <si>
    <t>"O4.13" (1,05+1,05)*2</t>
  </si>
  <si>
    <t>"O6.1" (2,0+1,7)*2*2</t>
  </si>
  <si>
    <t>"O6.2" (1,35+1,7)*2</t>
  </si>
  <si>
    <t>"O6.4" (1,4+1,25)*2</t>
  </si>
  <si>
    <t>"O3.1" (1,85+1,7)*2*3</t>
  </si>
  <si>
    <t>"O4.2" (1,15+1,1)*2</t>
  </si>
  <si>
    <t>"O4.4" (1,15+1,1)*2</t>
  </si>
  <si>
    <t>"O4.6" (0,65+1,1)*2*2</t>
  </si>
  <si>
    <t>"O4.8" (0,95+1,1)*2</t>
  </si>
  <si>
    <t>"O4.12" (1,1+2,1)*2*3</t>
  </si>
  <si>
    <t>odečet délky parapetů (v daném místě předp. om. hladká)</t>
  </si>
  <si>
    <t>277,53-62,65</t>
  </si>
  <si>
    <t>předp. rozv. š. 0,3m:</t>
  </si>
  <si>
    <t>214,88*0,3</t>
  </si>
  <si>
    <t>3</t>
  </si>
  <si>
    <t>622143003</t>
  </si>
  <si>
    <t>Montáž omítkových profilů plastových nebo pozinkovaných, upevněných vtlačením do podkladní vrstvy nebo přibitím rohových s tkaninou</t>
  </si>
  <si>
    <t>m</t>
  </si>
  <si>
    <t>1914761732</t>
  </si>
  <si>
    <t>vitřní rohy</t>
  </si>
  <si>
    <t>odečet délky parapetů</t>
  </si>
  <si>
    <t>M</t>
  </si>
  <si>
    <t>590514800</t>
  </si>
  <si>
    <t>lišta rohová s tkaninou</t>
  </si>
  <si>
    <t>8</t>
  </si>
  <si>
    <t>-651303811</t>
  </si>
  <si>
    <t>214,88*1,05 'Přepočtené koeficientem množství</t>
  </si>
  <si>
    <t>5</t>
  </si>
  <si>
    <t>622212001</t>
  </si>
  <si>
    <t>Montáž kontaktního zateplení vnějšího ostění, nadpraží nebo parapetu z polystyrenových desek hloubky špalet do 200 mm, tloušťky desek do 40 mm</t>
  </si>
  <si>
    <t>2046358687</t>
  </si>
  <si>
    <t>zateplení parapetu - XPS tl. 20-30 mm</t>
  </si>
  <si>
    <t>"Ks3.1" 1,75*3</t>
  </si>
  <si>
    <t>"Ks4.1" 0,95</t>
  </si>
  <si>
    <t>"Ks4.3" 1,05</t>
  </si>
  <si>
    <t>"Ks4.5" 0,55*2</t>
  </si>
  <si>
    <t>"Ks4.7" 0,85</t>
  </si>
  <si>
    <t>"Ks4.9" 1,0*2*0</t>
  </si>
  <si>
    <t>"Ks4.10" 1,05*0</t>
  </si>
  <si>
    <t>"Ks3.2" 2,55</t>
  </si>
  <si>
    <t>"Ks4.11" 1,1*2</t>
  </si>
  <si>
    <t>"Ks4.13" 1,05</t>
  </si>
  <si>
    <t>"Ks4.1" 1,05</t>
  </si>
  <si>
    <t>"Ks4.11" 1,1*2*0</t>
  </si>
  <si>
    <t>"Ks6.1" 1,9*2</t>
  </si>
  <si>
    <t>"Ks6.2" 1,25</t>
  </si>
  <si>
    <t>"Ks6.4" 1,3</t>
  </si>
  <si>
    <t>"Ks4.2" 1,05*2</t>
  </si>
  <si>
    <t>"Ks4.6" 0,55*2</t>
  </si>
  <si>
    <t>"Ks4.8" 0,85</t>
  </si>
  <si>
    <t>"Ks4.12" 1,0*3</t>
  </si>
  <si>
    <t>283764150</t>
  </si>
  <si>
    <t>deska z extrudovaného polystyrénu XPS tl. 20-30 mm</t>
  </si>
  <si>
    <t>492279179</t>
  </si>
  <si>
    <t>53,2*0,2 'Přepočtené koeficientem množství</t>
  </si>
  <si>
    <t>7</t>
  </si>
  <si>
    <t>622212051</t>
  </si>
  <si>
    <t>Montáž kontaktního zateplení vnějšího ostění hl. špalety do 400 mm z polystyrenu tl do 40 mm, vč. lišt KZS</t>
  </si>
  <si>
    <t>-432872602</t>
  </si>
  <si>
    <t>283759300</t>
  </si>
  <si>
    <t>deska fasádní polystyrénová EPS tl. 20 mm</t>
  </si>
  <si>
    <t>-1148650555</t>
  </si>
  <si>
    <t>214,88*0,3 'Přepočtené koeficientem množství</t>
  </si>
  <si>
    <t>9</t>
  </si>
  <si>
    <t>622531021</t>
  </si>
  <si>
    <t>Omítka tenkovrstvá vnějších ploch probarvená, včetně penetrace podkladu zrnitá, tloušťky 2,0 mm stěn</t>
  </si>
  <si>
    <t>184268495</t>
  </si>
  <si>
    <t>ostění + přetažení ("šambrána")</t>
  </si>
  <si>
    <t>předp. 0,3m + "šambrána" 0,1m</t>
  </si>
  <si>
    <t>214,88*(0,3+0,1)</t>
  </si>
  <si>
    <t>10</t>
  </si>
  <si>
    <t>629991011</t>
  </si>
  <si>
    <t>Zakrytí vnějších ploch před znečištěním včetně pozdějšího odkrytí výplní otvorů a svislých ploch fólií přilepenou lepící páskou</t>
  </si>
  <si>
    <t>-2050390050</t>
  </si>
  <si>
    <t>"O3.1" 1,85*1,82*3</t>
  </si>
  <si>
    <t>"O4.1" 1,15*1,2</t>
  </si>
  <si>
    <t>"O4.3" 1,15*1,2</t>
  </si>
  <si>
    <t>"O4.5" 0,65*1,2*2</t>
  </si>
  <si>
    <t>"O4.7" 0,95*1,2</t>
  </si>
  <si>
    <t>"O4.9" 1,0*3,15*2</t>
  </si>
  <si>
    <t>"O4.10" 1,05*2,1</t>
  </si>
  <si>
    <t>"O3.2" 2,65*1,82</t>
  </si>
  <si>
    <t>"O4.11" 1,1*2,1*2</t>
  </si>
  <si>
    <t>"O4.13" 1,05*1,05</t>
  </si>
  <si>
    <t>"O6.1" 2,0*1,7*2</t>
  </si>
  <si>
    <t>"O6.2" 1,35*1,7</t>
  </si>
  <si>
    <t>"O6.4" 1,4*1,25</t>
  </si>
  <si>
    <t>"O3.1" 1,85*1,7*3</t>
  </si>
  <si>
    <t>"O4.2" 1,15*1,1</t>
  </si>
  <si>
    <t>"O4.4" 1,15*1,1</t>
  </si>
  <si>
    <t>"O4.6" 0,65*1,1*2</t>
  </si>
  <si>
    <t>"O4.8" 0,95*1,1</t>
  </si>
  <si>
    <t>"O4.12" 1,1*2,1*3</t>
  </si>
  <si>
    <t>Ostatní konstrukce a práce, bourání</t>
  </si>
  <si>
    <t>11</t>
  </si>
  <si>
    <t>941211112</t>
  </si>
  <si>
    <t>Montáž lešení řadového rámového lehkého pracovního s podlahami s provozním zatížením tř. 3 do 200 kg/m2 šířky tř. SW06 přes 0,6 do 0,9 m, výšky přes 10 do 25 m</t>
  </si>
  <si>
    <t>689772462</t>
  </si>
  <si>
    <t>hrubá výměra</t>
  </si>
  <si>
    <t>((21,0+0,9)+7,0+5,0)*13,0+(3,0+5,0)*5,0</t>
  </si>
  <si>
    <t>12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</si>
  <si>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</si>
  <si>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</si>
  <si>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-1210360140</t>
  </si>
  <si>
    <t>480,7*14 'Přepočtené koeficientem množství</t>
  </si>
  <si>
    <t>13</t>
  </si>
  <si>
    <t>941211812</t>
  </si>
  <si>
    <t>Demontáž lešení řadového rámového lehkého pracovního s provozním zatížením tř. 3 do 200 kg/m2 šířky tř. SW06 přes 0,6 do 0,9 m, výšky přes 10 do 25 m</t>
  </si>
  <si>
    <t>-1813602852</t>
  </si>
  <si>
    <t>14</t>
  </si>
  <si>
    <t>968062374</t>
  </si>
  <si>
    <t>Vybourání dřevěných rámů oken s křídly, dveřních zárubní, vrat, stěn, ostění nebo obkladů rámů oken s křídly zdvojených, plochy do 1 m2</t>
  </si>
  <si>
    <t>382844293</t>
  </si>
  <si>
    <t>968062375</t>
  </si>
  <si>
    <t>Vybourání dřevěných rámů oken s křídly, dveřních zárubní, vrat, stěn, ostění nebo obkladů rámů oken s křídly zdvojených, plochy do 2 m2</t>
  </si>
  <si>
    <t>-359349211</t>
  </si>
  <si>
    <t>16</t>
  </si>
  <si>
    <t>968062376</t>
  </si>
  <si>
    <t>Vybourání dřevěných rámů oken s křídly, dveřních zárubní, vrat, stěn, ostění nebo obkladů rámů oken s křídly zdvojených, plochy do 4 m2</t>
  </si>
  <si>
    <t>432214503</t>
  </si>
  <si>
    <t>17</t>
  </si>
  <si>
    <t>968062377</t>
  </si>
  <si>
    <t>Vybourání dřevěných rámů oken s křídly, dveřních zárubní, vrat, stěn, ostění nebo obkladů rámů oken s křídly zdvojených, plochy přes 4 m2</t>
  </si>
  <si>
    <t>302556245</t>
  </si>
  <si>
    <t>18</t>
  </si>
  <si>
    <t>974031126</t>
  </si>
  <si>
    <t>Vysekání rýh ve zdivu cihelném na maltu vápennou nebo vápenocementovou do hl. 30 mm a šířky do 250 mm</t>
  </si>
  <si>
    <t>217398805</t>
  </si>
  <si>
    <t>ubourání parapetního panelu pro zateplení XPS</t>
  </si>
  <si>
    <t>19</t>
  </si>
  <si>
    <t>978013191</t>
  </si>
  <si>
    <t>Otlučení vápenných nebo vápenocementových omítek vnitřních ploch stěn s vyškrabáním spar, s očištěním zdiva, v rozsahu přes 50 do 100 %</t>
  </si>
  <si>
    <t>-1888145052</t>
  </si>
  <si>
    <t>odsekání omítek kolem otvorů</t>
  </si>
  <si>
    <t>277,53*0,3</t>
  </si>
  <si>
    <t>997</t>
  </si>
  <si>
    <t>Přesun sutě</t>
  </si>
  <si>
    <t>20</t>
  </si>
  <si>
    <t>997013213</t>
  </si>
  <si>
    <t>Vnitrostaveništní doprava suti a vybouraných hmot vodorovně do 50 m svisle ručně (nošením po schodech) pro budovy a haly výšky přes 9 do 12 m</t>
  </si>
  <si>
    <t>t</t>
  </si>
  <si>
    <t>340857300</t>
  </si>
  <si>
    <t>997013501</t>
  </si>
  <si>
    <t>Odvoz suti a vybouraných hmot na skládku nebo meziskládku se složením, na vzdálenost do 1 km</t>
  </si>
  <si>
    <t>-1558403662</t>
  </si>
  <si>
    <t>22</t>
  </si>
  <si>
    <t>997013509</t>
  </si>
  <si>
    <t>Odvoz suti a vybouraných hmot na skládku nebo meziskládku se složením, na vzdálenost Příplatek k ceně za každý další i započatý 1 km přes 1 km</t>
  </si>
  <si>
    <t>-1991760448</t>
  </si>
  <si>
    <t>8,571*11 'Přepočtené koeficientem množství</t>
  </si>
  <si>
    <t>23</t>
  </si>
  <si>
    <t>997013803</t>
  </si>
  <si>
    <t>Poplatek za uložení stavebního odpadu na skládce (skládkovné) z keramických materiálů</t>
  </si>
  <si>
    <t>-1496418353</t>
  </si>
  <si>
    <t>24</t>
  </si>
  <si>
    <t>997013831</t>
  </si>
  <si>
    <t>Poplatek za uložení stavebního odpadu na skládce (skládkovné) směsného</t>
  </si>
  <si>
    <t>626475061</t>
  </si>
  <si>
    <t>998</t>
  </si>
  <si>
    <t>Přesun hmot</t>
  </si>
  <si>
    <t>25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</si>
  <si>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</si>
  <si>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</si>
  <si>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-1186344750</t>
  </si>
  <si>
    <t>PSV</t>
  </si>
  <si>
    <t>Práce a dodávky PSV</t>
  </si>
  <si>
    <t>762</t>
  </si>
  <si>
    <t>Konstrukce tesařské</t>
  </si>
  <si>
    <t>26</t>
  </si>
  <si>
    <t>76243102R</t>
  </si>
  <si>
    <t>Podklad pod vnější parapety z desek OSB tl 10 mm, kotvených pomocí hmoždinek a dřev. klínků</t>
  </si>
  <si>
    <t>-1263418499</t>
  </si>
  <si>
    <t>š. 0,3 m</t>
  </si>
  <si>
    <t>27</t>
  </si>
  <si>
    <t>998762102</t>
  </si>
  <si>
    <t>Přesun hmot pro konstrukce tesařské stanovený z hmotnosti přesunovaného materiálu vodorovná dopravní vzdálenost do 50 m v objektech výšky přes 6 do 12 m</t>
  </si>
  <si>
    <t>952934276</t>
  </si>
  <si>
    <t>28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</si>
  <si>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</si>
  <si>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</si>
  <si>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-784099808</t>
  </si>
  <si>
    <t>764</t>
  </si>
  <si>
    <t>Konstrukce klempířské</t>
  </si>
  <si>
    <t>29</t>
  </si>
  <si>
    <t>764002851</t>
  </si>
  <si>
    <t>Demontáž klempířských konstrukcí oplechování parapetů do suti</t>
  </si>
  <si>
    <t>1503737338</t>
  </si>
  <si>
    <t>30</t>
  </si>
  <si>
    <t>764042413</t>
  </si>
  <si>
    <t>Strukturovaná oddělovací vrstva s integrovanou pojistnou hydroizolací rš do 300 mm</t>
  </si>
  <si>
    <t>-1321800760</t>
  </si>
  <si>
    <t>31</t>
  </si>
  <si>
    <t>764246405</t>
  </si>
  <si>
    <t>Oplechování parapetů rovných mechanicky kotvené z TiZn předzvětralého plechu  rš do 400 mm</t>
  </si>
  <si>
    <t>274224553</t>
  </si>
  <si>
    <t>"Ks4.9" 1,0*2</t>
  </si>
  <si>
    <t>"Ks4.10" 1,05</t>
  </si>
  <si>
    <t>32</t>
  </si>
  <si>
    <t>764246465</t>
  </si>
  <si>
    <t>Příplatek oplechování rohů parapetů rovných z TiZn předvětralého plechu rš do 400 mm</t>
  </si>
  <si>
    <t>kus</t>
  </si>
  <si>
    <t>-1430000142</t>
  </si>
  <si>
    <t>"Ks3.1" 3*2</t>
  </si>
  <si>
    <t>"Ks4.1" 1*2</t>
  </si>
  <si>
    <t>"Ks4.3" 1*2</t>
  </si>
  <si>
    <t>"Ks4.5" 2*2</t>
  </si>
  <si>
    <t>"Ks4.7" 1*2</t>
  </si>
  <si>
    <t>"Ks4.9" 2*2</t>
  </si>
  <si>
    <t>"Ks4.10" 1*2</t>
  </si>
  <si>
    <t>"Ks3.2" 1*2</t>
  </si>
  <si>
    <t>"Ks4.11" 2*2</t>
  </si>
  <si>
    <t>"Ks4.13" 1*2</t>
  </si>
  <si>
    <t>"Ks6.1" 2*2</t>
  </si>
  <si>
    <t>"Ks6.2" 1*2</t>
  </si>
  <si>
    <t>"Ks6.4" 1*2</t>
  </si>
  <si>
    <t>"Ks4.2" 2*2</t>
  </si>
  <si>
    <t>"Ks4.6" 2*2</t>
  </si>
  <si>
    <t>"Ks4.8" 1*2</t>
  </si>
  <si>
    <t>"Ks4.12" 3*2</t>
  </si>
  <si>
    <t>33</t>
  </si>
  <si>
    <t>998764102</t>
  </si>
  <si>
    <t>Přesun hmot pro konstrukce klempířské stanovený z hmotnosti přesunovaného materiálu vodorovná dopravní vzdálenost do 50 m v objektech výšky přes 6 do 12 m</t>
  </si>
  <si>
    <t>1326321623</t>
  </si>
  <si>
    <t>34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</si>
  <si>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</si>
  <si>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</si>
  <si>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-320599840</t>
  </si>
  <si>
    <t>766</t>
  </si>
  <si>
    <t>Konstrukce truhlářské</t>
  </si>
  <si>
    <t>35</t>
  </si>
  <si>
    <t>766441811</t>
  </si>
  <si>
    <t>Demontáž parapetních desek dřevěných nebo plastových šířky do 300 mm délky do 1m</t>
  </si>
  <si>
    <t>-944377414</t>
  </si>
  <si>
    <t>"O4.9" 2</t>
  </si>
  <si>
    <t>"O4.8" 1</t>
  </si>
  <si>
    <t>36</t>
  </si>
  <si>
    <t>766441821</t>
  </si>
  <si>
    <t>Demontáž parapetních desek dřevěných nebo plastových šířky do 300 mm délky přes 1m</t>
  </si>
  <si>
    <t>-1815259779</t>
  </si>
  <si>
    <t>"O3.1" 3</t>
  </si>
  <si>
    <t xml:space="preserve">"O4.10" 1 </t>
  </si>
  <si>
    <t>"O3.2" 1</t>
  </si>
  <si>
    <t>"O4.11" 2</t>
  </si>
  <si>
    <t>"O4.13" 1</t>
  </si>
  <si>
    <t>"O6.1" 2</t>
  </si>
  <si>
    <t>"O6.2" 1</t>
  </si>
  <si>
    <t>"O6.4" 1</t>
  </si>
  <si>
    <t>"O4.12" 3</t>
  </si>
  <si>
    <t>37</t>
  </si>
  <si>
    <t>766694112</t>
  </si>
  <si>
    <t>Montáž ostatních truhlářských konstrukcí parapetních desek dřevěných nebo plastových šířky do 300 mm, délky přes 1000 do 1600 mm</t>
  </si>
  <si>
    <t>1221277311</t>
  </si>
  <si>
    <t>"k oknu O4.9" 2</t>
  </si>
  <si>
    <t>"k oknu O4.10" 1</t>
  </si>
  <si>
    <t>"Td4.11" 2</t>
  </si>
  <si>
    <t>"Td4.13" 1</t>
  </si>
  <si>
    <t>"k oknu O4.11" 2</t>
  </si>
  <si>
    <t>"Td6.2" 1</t>
  </si>
  <si>
    <t>"Td6.4" 1</t>
  </si>
  <si>
    <t>"k oknu O4.8" 1</t>
  </si>
  <si>
    <t>"Td4.12" 3</t>
  </si>
  <si>
    <t>38</t>
  </si>
  <si>
    <t>766694113</t>
  </si>
  <si>
    <t>Montáž ostatních truhlářských konstrukcí parapetních desek dřevěných nebo plastových šířky do 300 mm, délky přes 1600 do 2600 mm</t>
  </si>
  <si>
    <t>-965724833</t>
  </si>
  <si>
    <t>"Td3.1" 3</t>
  </si>
  <si>
    <t>"Td6.1" 2</t>
  </si>
  <si>
    <t>"Td3.3" 2</t>
  </si>
  <si>
    <t>39</t>
  </si>
  <si>
    <t>766694114</t>
  </si>
  <si>
    <t>Montáž ostatních truhlářských konstrukcí parapetních desek dřevěných nebo plastových šířky do 300 mm, délky přes 2600 mm</t>
  </si>
  <si>
    <t>1266890744</t>
  </si>
  <si>
    <t>"Td3.2" 1</t>
  </si>
  <si>
    <t>40</t>
  </si>
  <si>
    <t>766694123</t>
  </si>
  <si>
    <t>Montáž ostatních truhlářských konstrukcí parapetních desek dřevěných nebo plastových šířky přes 300 mm, délky přes 1600 do 2600 mm</t>
  </si>
  <si>
    <t>1052036145</t>
  </si>
  <si>
    <t>"Td3.1" 1</t>
  </si>
  <si>
    <t>41</t>
  </si>
  <si>
    <t>607941055</t>
  </si>
  <si>
    <t>deska parapetní dřevěná vnitřní š. do 400 mm, vč. povrch. úpravy a koncovek - dle specifikace</t>
  </si>
  <si>
    <t>-1987773046</t>
  </si>
  <si>
    <t>"Td3.1" 1,91*3</t>
  </si>
  <si>
    <t>"k oknu O4.9" 1,0*2</t>
  </si>
  <si>
    <t>"k oknu O4.10" 1,05</t>
  </si>
  <si>
    <t>"Td3.2" 2,71*1</t>
  </si>
  <si>
    <t>"Td4.11" 1,16*2</t>
  </si>
  <si>
    <t>"Td4.13" 1,11*1</t>
  </si>
  <si>
    <t>"k oknu O4.11" 1,1*2</t>
  </si>
  <si>
    <t>"Td6.1" 2,06*2</t>
  </si>
  <si>
    <t>"Td6.2" 1,41*1</t>
  </si>
  <si>
    <t>"Td6.4" 1,46*1</t>
  </si>
  <si>
    <t>"Td3.1" 1,91*1</t>
  </si>
  <si>
    <t>"Td3.3" 1,91*2</t>
  </si>
  <si>
    <t>"k oknu O4.8" 0,95*1</t>
  </si>
  <si>
    <t>"Td4.12" 1,06*3</t>
  </si>
  <si>
    <t>42</t>
  </si>
  <si>
    <t>766699001</t>
  </si>
  <si>
    <t>D+M Okno 1850/1820 (O3.1) - dle specifikace</t>
  </si>
  <si>
    <t>kpl</t>
  </si>
  <si>
    <t>1821661699</t>
  </si>
  <si>
    <t>43</t>
  </si>
  <si>
    <t>766699002</t>
  </si>
  <si>
    <t>D+M Okno 1150/1200 (O4.1) - dle specifikace</t>
  </si>
  <si>
    <t>1540553176</t>
  </si>
  <si>
    <t>44</t>
  </si>
  <si>
    <t>766699003</t>
  </si>
  <si>
    <t>D+M Okno 1150/1200 (O4.3) - dle specifikace</t>
  </si>
  <si>
    <t>1693987866</t>
  </si>
  <si>
    <t>45</t>
  </si>
  <si>
    <t>766699004</t>
  </si>
  <si>
    <t>D+M Okno 650/1200 (O4.5) - dle specifikace</t>
  </si>
  <si>
    <t>1902634333</t>
  </si>
  <si>
    <t>46</t>
  </si>
  <si>
    <t>766699005</t>
  </si>
  <si>
    <t>D+M Okno 950/1200 (O4.7) - dle specifikace</t>
  </si>
  <si>
    <t>-260354549</t>
  </si>
  <si>
    <t>47</t>
  </si>
  <si>
    <t>766699006</t>
  </si>
  <si>
    <t>D+M Okno 1000/3150 (O4.9) - dle specifikace</t>
  </si>
  <si>
    <t>92822086</t>
  </si>
  <si>
    <t>48</t>
  </si>
  <si>
    <t>766699007</t>
  </si>
  <si>
    <t>D+M Okno 1050/2100 (O4.10) - dle specifikace</t>
  </si>
  <si>
    <t>-2024390843</t>
  </si>
  <si>
    <t>49</t>
  </si>
  <si>
    <t>766699008</t>
  </si>
  <si>
    <t>-1275680516</t>
  </si>
  <si>
    <t>50</t>
  </si>
  <si>
    <t>766699009</t>
  </si>
  <si>
    <t>D+M Okno 2650/1820 (O3.2) - dle specifikace</t>
  </si>
  <si>
    <t>-986813090</t>
  </si>
  <si>
    <t>51</t>
  </si>
  <si>
    <t>766699010</t>
  </si>
  <si>
    <t>1165518225</t>
  </si>
  <si>
    <t>52</t>
  </si>
  <si>
    <t>766699011</t>
  </si>
  <si>
    <t>1723089999</t>
  </si>
  <si>
    <t>53</t>
  </si>
  <si>
    <t>766699012</t>
  </si>
  <si>
    <t>2102964871</t>
  </si>
  <si>
    <t>54</t>
  </si>
  <si>
    <t>766699013</t>
  </si>
  <si>
    <t>1271186694</t>
  </si>
  <si>
    <t>55</t>
  </si>
  <si>
    <t>766699014</t>
  </si>
  <si>
    <t>D+M Okno 1100/2100 (O4.11) - dle specifikace</t>
  </si>
  <si>
    <t>-1306263679</t>
  </si>
  <si>
    <t>56</t>
  </si>
  <si>
    <t>766699015</t>
  </si>
  <si>
    <t>D+M Okno 1050/1050 (O4.13) - dle specifikace</t>
  </si>
  <si>
    <t>1767840328</t>
  </si>
  <si>
    <t>57</t>
  </si>
  <si>
    <t>766699016</t>
  </si>
  <si>
    <t>-1712592015</t>
  </si>
  <si>
    <t>58</t>
  </si>
  <si>
    <t>766699017</t>
  </si>
  <si>
    <t>1059252680</t>
  </si>
  <si>
    <t>59</t>
  </si>
  <si>
    <t>766699018</t>
  </si>
  <si>
    <t>88383710</t>
  </si>
  <si>
    <t>60</t>
  </si>
  <si>
    <t>766699019</t>
  </si>
  <si>
    <t>-1637884542</t>
  </si>
  <si>
    <t>61</t>
  </si>
  <si>
    <t>766699020</t>
  </si>
  <si>
    <t>D+M Okno 950/1250 (O4.7) - dle specifikace</t>
  </si>
  <si>
    <t>-2033437360</t>
  </si>
  <si>
    <t>62</t>
  </si>
  <si>
    <t>766699021</t>
  </si>
  <si>
    <t>-401250574</t>
  </si>
  <si>
    <t>63</t>
  </si>
  <si>
    <t>766699022</t>
  </si>
  <si>
    <t>-2010877561</t>
  </si>
  <si>
    <t>64</t>
  </si>
  <si>
    <t>766699023</t>
  </si>
  <si>
    <t>D+M Okno 2000/1700 (O6.1) - dle specifikace</t>
  </si>
  <si>
    <t>-1475520875</t>
  </si>
  <si>
    <t>65</t>
  </si>
  <si>
    <t>766699024</t>
  </si>
  <si>
    <t>D+M Okno 1350/1700 (O6.2) - dle specifikace</t>
  </si>
  <si>
    <t>1407307418</t>
  </si>
  <si>
    <t>66</t>
  </si>
  <si>
    <t>766699025</t>
  </si>
  <si>
    <t>D+M Okno 1400/1250 (O6.4) - dle specifikace</t>
  </si>
  <si>
    <t>-1494069245</t>
  </si>
  <si>
    <t>67</t>
  </si>
  <si>
    <t>766699026</t>
  </si>
  <si>
    <t>D+M Okno 1850/1700 (O3.1) - dle specifikace</t>
  </si>
  <si>
    <t>-258844056</t>
  </si>
  <si>
    <t>68</t>
  </si>
  <si>
    <t>766699027</t>
  </si>
  <si>
    <t>D+M Okno 1150/1100 (O4.2) - dle specifikace</t>
  </si>
  <si>
    <t>155202239</t>
  </si>
  <si>
    <t>69</t>
  </si>
  <si>
    <t>766699028</t>
  </si>
  <si>
    <t>D+M Okno 1150/1100 (O4.4) - dle specifikace</t>
  </si>
  <si>
    <t>-790066832</t>
  </si>
  <si>
    <t>70</t>
  </si>
  <si>
    <t>766699029</t>
  </si>
  <si>
    <t>D+M Okno 650/1100 (O4.6) - dle specifikace</t>
  </si>
  <si>
    <t>-351776601</t>
  </si>
  <si>
    <t>71</t>
  </si>
  <si>
    <t>766699030</t>
  </si>
  <si>
    <t>D+M Okno 950/1100 (O4.8) - dle specifikace</t>
  </si>
  <si>
    <t>1934527936</t>
  </si>
  <si>
    <t>72</t>
  </si>
  <si>
    <t>766699031</t>
  </si>
  <si>
    <t>D+M Okno 1100/2100 (O4.12) - dle specifikace</t>
  </si>
  <si>
    <t>-843649082</t>
  </si>
  <si>
    <t>73</t>
  </si>
  <si>
    <t>998766102</t>
  </si>
  <si>
    <t>Přesun hmot pro konstrukce truhlářské stanovený z hmotnosti přesunovaného materiálu vodorovná dopravní vzdálenost do 50 m v objektech výšky přes 6 do 12 m</t>
  </si>
  <si>
    <t>-1532132152</t>
  </si>
  <si>
    <t>74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</si>
  <si>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</si>
  <si>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</si>
  <si>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-1036876857</t>
  </si>
  <si>
    <t>784</t>
  </si>
  <si>
    <t>Dokončovací práce - malby a tapety</t>
  </si>
  <si>
    <t>75</t>
  </si>
  <si>
    <t>784111001</t>
  </si>
  <si>
    <t>Oprášení (ometení) podkladu v místnostech výšky do 3,80 m</t>
  </si>
  <si>
    <t>1530305801</t>
  </si>
  <si>
    <t>76</t>
  </si>
  <si>
    <t>784181121</t>
  </si>
  <si>
    <t>Penetrace podkladu jednonásobná hloubková v místnostech výšky do 3,80 m</t>
  </si>
  <si>
    <t>-2027369099</t>
  </si>
  <si>
    <t>77</t>
  </si>
  <si>
    <t>784211011</t>
  </si>
  <si>
    <t>Malby z malířských směsí otěruvzdorných za mokra jednonásobné, bílé za mokra otěruvzdorné velmi dobře v místnostech výšky do 3,80 m</t>
  </si>
  <si>
    <t>623616680</t>
  </si>
  <si>
    <t>předpoklad - trojnásobné</t>
  </si>
  <si>
    <t>64,464*3</t>
  </si>
  <si>
    <t>786</t>
  </si>
  <si>
    <t>Dokončovací práce - čalounické úpravy</t>
  </si>
  <si>
    <t>78</t>
  </si>
  <si>
    <t>786626111</t>
  </si>
  <si>
    <t>Montáž zastiňujících žaluzií lamelových vnitřních nebo do oken dvojitých dřevěných</t>
  </si>
  <si>
    <t>225636274</t>
  </si>
  <si>
    <t>"Žs04" 0,73*1,62*6</t>
  </si>
  <si>
    <t>"Žs3.1" 0,73*1,62*6</t>
  </si>
  <si>
    <t>"Žs3.2" 0,72*1,62*3</t>
  </si>
  <si>
    <t>"Žs6.1" 0,47*1,5*6</t>
  </si>
  <si>
    <t>"Žs6.2" 0,52*1,5*2</t>
  </si>
  <si>
    <t>"Žs6.4" 0,55*1,05*2</t>
  </si>
  <si>
    <t>"Žs3.1" 0,73*1,5*6</t>
  </si>
  <si>
    <t>79</t>
  </si>
  <si>
    <t>553462001</t>
  </si>
  <si>
    <t>žaluzie horizontální interiérové - dle specifikace</t>
  </si>
  <si>
    <t>-2003163105</t>
  </si>
  <si>
    <t>80</t>
  </si>
  <si>
    <t>998786102</t>
  </si>
  <si>
    <t>Přesun hmot pro čalounické úpravy stanovený z hmotnosti přesunovaného materiálu vodorovná dopravní vzdálenost do 50 m v objektech výšky (hloubky) přes 6 do 12 m</t>
  </si>
  <si>
    <t>1494598082</t>
  </si>
  <si>
    <t>81</t>
  </si>
  <si>
    <t>998786181</t>
  </si>
  <si>
    <t>Přesun hmot pro čalounické úpravy stanovený z hmotnosti přesunovaného materiálu Příplatek k cenám za přesun prováděný bez použití mechanizace pro jakoukoliv výšku objektu</t>
  </si>
  <si>
    <t>964436420</t>
  </si>
  <si>
    <t>VRN</t>
  </si>
  <si>
    <t>Vedlejší rozpočtové náklady</t>
  </si>
  <si>
    <t>82</t>
  </si>
  <si>
    <t>030001000</t>
  </si>
  <si>
    <t>Zařízení staveniště, vč. záborů</t>
  </si>
  <si>
    <t>%</t>
  </si>
  <si>
    <t>CS ÚRS 2015 01</t>
  </si>
  <si>
    <t>1024</t>
  </si>
  <si>
    <t>-1644667876</t>
  </si>
  <si>
    <t>83</t>
  </si>
  <si>
    <t>060001000</t>
  </si>
  <si>
    <t>Územní vlivy</t>
  </si>
  <si>
    <t>1006776058</t>
  </si>
  <si>
    <t>84</t>
  </si>
  <si>
    <t>070001000</t>
  </si>
  <si>
    <t>Provozní vlivy</t>
  </si>
  <si>
    <t>1895318513</t>
  </si>
  <si>
    <t>85</t>
  </si>
  <si>
    <t>090001000</t>
  </si>
  <si>
    <t>Ostatní náklady - úklid (vyčištění), vnitřní lešení, aj.</t>
  </si>
  <si>
    <t>52330539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</si>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</sst>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20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name val="Trebuchet MS"/>
      <charset val="238"/>
    </font>
    <font>
      <sz val="8"/>
      <color indexed="43"/>
      <name val="Trebuchet MS"/>
    </font>
    <font>
      <sz val="10"/>
      <name val="Trebuchet MS"/>
    </font>
    <font>
      <sz val="10"/>
      <color indexed="16"/>
      <name val="Trebuchet MS"/>
    </font>
    <font>
      <u/>
      <sz val="10"/>
      <color indexed="12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8"/>
      <color indexed="12"/>
      <name val="Wingdings 2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sz val="10"/>
      <color indexed="12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sz val="8"/>
      <color indexed="20"/>
      <name val="Trebuchet MS"/>
    </font>
    <font>
      <sz val="8"/>
      <color indexed="10"/>
      <name val="Trebuchet MS"/>
    </font>
    <font>
      <i/>
      <sz val="8"/>
      <color indexed="12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i/>
      <sz val="9"/>
      <name val="Trebuchet MS"/>
      <charset val="238"/>
    </font>
    <font>
      <sz val="8"/>
      <name val="Trebuchet MS"/>
      <family val="2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8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6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21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9" fillId="0" borderId="22" xfId="0" applyNumberFormat="1" applyFont="1" applyBorder="1" applyAlignment="1" applyProtection="1">
      <alignment vertical="center"/>
    </xf>
    <xf numFmtId="4" fontId="29" fillId="0" borderId="23" xfId="0" applyNumberFormat="1" applyFont="1" applyBorder="1" applyAlignment="1" applyProtection="1">
      <alignment vertical="center"/>
    </xf>
    <xf numFmtId="166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3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21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38" fillId="0" borderId="27" xfId="0" applyFont="1" applyBorder="1" applyAlignment="1" applyProtection="1">
      <alignment horizontal="center" vertical="center"/>
    </xf>
    <xf numFmtId="49" fontId="38" fillId="0" borderId="27" xfId="0" applyNumberFormat="1" applyFont="1" applyBorder="1" applyAlignment="1" applyProtection="1">
      <alignment horizontal="left" vertical="center" wrapText="1"/>
    </xf>
    <xf numFmtId="0" fontId="38" fillId="0" borderId="27" xfId="0" applyFont="1" applyBorder="1" applyAlignment="1" applyProtection="1">
      <alignment horizontal="left" vertical="center" wrapText="1"/>
    </xf>
    <xf numFmtId="0" fontId="38" fillId="0" borderId="27" xfId="0" applyFont="1" applyBorder="1" applyAlignment="1" applyProtection="1">
      <alignment horizontal="center" vertical="center" wrapText="1"/>
    </xf>
    <xf numFmtId="167" fontId="38" fillId="0" borderId="27" xfId="0" applyNumberFormat="1" applyFont="1" applyBorder="1" applyAlignment="1" applyProtection="1">
      <alignment vertical="center"/>
    </xf>
    <xf numFmtId="4" fontId="38" fillId="3" borderId="27" xfId="0" applyNumberFormat="1" applyFont="1" applyFill="1" applyBorder="1" applyAlignment="1" applyProtection="1">
      <alignment vertical="center"/>
      <protection locked="0"/>
    </xf>
    <xf numFmtId="4" fontId="38" fillId="0" borderId="27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8" fillId="3" borderId="27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8" xfId="0" applyFont="1" applyBorder="1" applyAlignment="1" applyProtection="1">
      <alignment vertical="center" wrapText="1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0" xfId="0" applyFont="1" applyBorder="1" applyAlignment="1" applyProtection="1">
      <alignment vertical="center" wrapText="1"/>
      <protection locked="0"/>
    </xf>
    <xf numFmtId="0" fontId="42" fillId="0" borderId="0" xfId="0" applyFont="1" applyBorder="1" applyAlignment="1" applyProtection="1">
      <alignment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49" fontId="42" fillId="0" borderId="0" xfId="0" applyNumberFormat="1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39" fillId="0" borderId="0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0" xfId="0" applyFont="1" applyFill="1" applyBorder="1" applyAlignment="1" applyProtection="1">
      <alignment horizontal="left" vertical="center"/>
      <protection locked="0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center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top"/>
      <protection locked="0"/>
    </xf>
    <xf numFmtId="0" fontId="42" fillId="0" borderId="0" xfId="0" applyFont="1" applyBorder="1" applyAlignment="1" applyProtection="1">
      <alignment horizontal="center" vertical="top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0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49" fontId="42" fillId="0" borderId="0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1" xfId="0" applyFont="1" applyBorder="1" applyAlignment="1" applyProtection="1">
      <alignment vertical="top"/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0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left"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top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0" fillId="0" borderId="0" xfId="0" applyFont="1" applyBorder="1" applyAlignment="1" applyProtection="1">
      <alignment horizontal="center" vertical="center" wrapText="1"/>
      <protection locked="0"/>
    </xf>
    <xf numFmtId="49" fontId="42" fillId="0" borderId="0" xfId="0" applyNumberFormat="1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5" t="s">
        <v>16</v>
      </c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28"/>
      <c r="AQ5" s="30"/>
      <c r="BE5" s="333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37" t="s">
        <v>19</v>
      </c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28"/>
      <c r="AQ6" s="30"/>
      <c r="BE6" s="334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34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34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4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34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34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4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34"/>
      <c r="BS13" s="23" t="s">
        <v>8</v>
      </c>
    </row>
    <row r="14" spans="1:74" ht="15">
      <c r="B14" s="27"/>
      <c r="C14" s="28"/>
      <c r="D14" s="28"/>
      <c r="E14" s="338" t="s">
        <v>32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34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4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34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34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4"/>
      <c r="BS18" s="23" t="s">
        <v>8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4"/>
      <c r="BS19" s="23" t="s">
        <v>8</v>
      </c>
    </row>
    <row r="20" spans="2:71" ht="22.5" customHeight="1">
      <c r="B20" s="27"/>
      <c r="C20" s="28"/>
      <c r="D20" s="28"/>
      <c r="E20" s="340" t="s">
        <v>21</v>
      </c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28"/>
      <c r="AP20" s="28"/>
      <c r="AQ20" s="30"/>
      <c r="BE20" s="334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4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4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1">
        <f>ROUND(AG51,2)</f>
        <v>0</v>
      </c>
      <c r="AL23" s="342"/>
      <c r="AM23" s="342"/>
      <c r="AN23" s="342"/>
      <c r="AO23" s="342"/>
      <c r="AP23" s="41"/>
      <c r="AQ23" s="44"/>
      <c r="BE23" s="334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4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3" t="s">
        <v>38</v>
      </c>
      <c r="M25" s="343"/>
      <c r="N25" s="343"/>
      <c r="O25" s="343"/>
      <c r="P25" s="41"/>
      <c r="Q25" s="41"/>
      <c r="R25" s="41"/>
      <c r="S25" s="41"/>
      <c r="T25" s="41"/>
      <c r="U25" s="41"/>
      <c r="V25" s="41"/>
      <c r="W25" s="343" t="s">
        <v>39</v>
      </c>
      <c r="X25" s="343"/>
      <c r="Y25" s="343"/>
      <c r="Z25" s="343"/>
      <c r="AA25" s="343"/>
      <c r="AB25" s="343"/>
      <c r="AC25" s="343"/>
      <c r="AD25" s="343"/>
      <c r="AE25" s="343"/>
      <c r="AF25" s="41"/>
      <c r="AG25" s="41"/>
      <c r="AH25" s="41"/>
      <c r="AI25" s="41"/>
      <c r="AJ25" s="41"/>
      <c r="AK25" s="343" t="s">
        <v>40</v>
      </c>
      <c r="AL25" s="343"/>
      <c r="AM25" s="343"/>
      <c r="AN25" s="343"/>
      <c r="AO25" s="343"/>
      <c r="AP25" s="41"/>
      <c r="AQ25" s="44"/>
      <c r="BE25" s="334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32">
        <v>0.21</v>
      </c>
      <c r="M26" s="331"/>
      <c r="N26" s="331"/>
      <c r="O26" s="331"/>
      <c r="P26" s="47"/>
      <c r="Q26" s="47"/>
      <c r="R26" s="47"/>
      <c r="S26" s="47"/>
      <c r="T26" s="47"/>
      <c r="U26" s="47"/>
      <c r="V26" s="47"/>
      <c r="W26" s="330">
        <f>ROUND(AZ51,2)</f>
        <v>0</v>
      </c>
      <c r="X26" s="331"/>
      <c r="Y26" s="331"/>
      <c r="Z26" s="331"/>
      <c r="AA26" s="331"/>
      <c r="AB26" s="331"/>
      <c r="AC26" s="331"/>
      <c r="AD26" s="331"/>
      <c r="AE26" s="331"/>
      <c r="AF26" s="47"/>
      <c r="AG26" s="47"/>
      <c r="AH26" s="47"/>
      <c r="AI26" s="47"/>
      <c r="AJ26" s="47"/>
      <c r="AK26" s="330">
        <f>ROUND(AV51,2)</f>
        <v>0</v>
      </c>
      <c r="AL26" s="331"/>
      <c r="AM26" s="331"/>
      <c r="AN26" s="331"/>
      <c r="AO26" s="331"/>
      <c r="AP26" s="47"/>
      <c r="AQ26" s="49"/>
      <c r="BE26" s="334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32">
        <v>0.15</v>
      </c>
      <c r="M27" s="331"/>
      <c r="N27" s="331"/>
      <c r="O27" s="331"/>
      <c r="P27" s="47"/>
      <c r="Q27" s="47"/>
      <c r="R27" s="47"/>
      <c r="S27" s="47"/>
      <c r="T27" s="47"/>
      <c r="U27" s="47"/>
      <c r="V27" s="47"/>
      <c r="W27" s="330">
        <f>ROUND(BA51,2)</f>
        <v>0</v>
      </c>
      <c r="X27" s="331"/>
      <c r="Y27" s="331"/>
      <c r="Z27" s="331"/>
      <c r="AA27" s="331"/>
      <c r="AB27" s="331"/>
      <c r="AC27" s="331"/>
      <c r="AD27" s="331"/>
      <c r="AE27" s="331"/>
      <c r="AF27" s="47"/>
      <c r="AG27" s="47"/>
      <c r="AH27" s="47"/>
      <c r="AI27" s="47"/>
      <c r="AJ27" s="47"/>
      <c r="AK27" s="330">
        <f>ROUND(AW51,2)</f>
        <v>0</v>
      </c>
      <c r="AL27" s="331"/>
      <c r="AM27" s="331"/>
      <c r="AN27" s="331"/>
      <c r="AO27" s="331"/>
      <c r="AP27" s="47"/>
      <c r="AQ27" s="49"/>
      <c r="BE27" s="334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32">
        <v>0.21</v>
      </c>
      <c r="M28" s="331"/>
      <c r="N28" s="331"/>
      <c r="O28" s="331"/>
      <c r="P28" s="47"/>
      <c r="Q28" s="47"/>
      <c r="R28" s="47"/>
      <c r="S28" s="47"/>
      <c r="T28" s="47"/>
      <c r="U28" s="47"/>
      <c r="V28" s="47"/>
      <c r="W28" s="330">
        <f>ROUND(BB51,2)</f>
        <v>0</v>
      </c>
      <c r="X28" s="331"/>
      <c r="Y28" s="331"/>
      <c r="Z28" s="331"/>
      <c r="AA28" s="331"/>
      <c r="AB28" s="331"/>
      <c r="AC28" s="331"/>
      <c r="AD28" s="331"/>
      <c r="AE28" s="331"/>
      <c r="AF28" s="47"/>
      <c r="AG28" s="47"/>
      <c r="AH28" s="47"/>
      <c r="AI28" s="47"/>
      <c r="AJ28" s="47"/>
      <c r="AK28" s="330">
        <v>0</v>
      </c>
      <c r="AL28" s="331"/>
      <c r="AM28" s="331"/>
      <c r="AN28" s="331"/>
      <c r="AO28" s="331"/>
      <c r="AP28" s="47"/>
      <c r="AQ28" s="49"/>
      <c r="BE28" s="334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32">
        <v>0.15</v>
      </c>
      <c r="M29" s="331"/>
      <c r="N29" s="331"/>
      <c r="O29" s="331"/>
      <c r="P29" s="47"/>
      <c r="Q29" s="47"/>
      <c r="R29" s="47"/>
      <c r="S29" s="47"/>
      <c r="T29" s="47"/>
      <c r="U29" s="47"/>
      <c r="V29" s="47"/>
      <c r="W29" s="330">
        <f>ROUND(BC51,2)</f>
        <v>0</v>
      </c>
      <c r="X29" s="331"/>
      <c r="Y29" s="331"/>
      <c r="Z29" s="331"/>
      <c r="AA29" s="331"/>
      <c r="AB29" s="331"/>
      <c r="AC29" s="331"/>
      <c r="AD29" s="331"/>
      <c r="AE29" s="331"/>
      <c r="AF29" s="47"/>
      <c r="AG29" s="47"/>
      <c r="AH29" s="47"/>
      <c r="AI29" s="47"/>
      <c r="AJ29" s="47"/>
      <c r="AK29" s="330">
        <v>0</v>
      </c>
      <c r="AL29" s="331"/>
      <c r="AM29" s="331"/>
      <c r="AN29" s="331"/>
      <c r="AO29" s="331"/>
      <c r="AP29" s="47"/>
      <c r="AQ29" s="49"/>
      <c r="BE29" s="334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32">
        <v>0</v>
      </c>
      <c r="M30" s="331"/>
      <c r="N30" s="331"/>
      <c r="O30" s="331"/>
      <c r="P30" s="47"/>
      <c r="Q30" s="47"/>
      <c r="R30" s="47"/>
      <c r="S30" s="47"/>
      <c r="T30" s="47"/>
      <c r="U30" s="47"/>
      <c r="V30" s="47"/>
      <c r="W30" s="330">
        <f>ROUND(BD51,2)</f>
        <v>0</v>
      </c>
      <c r="X30" s="331"/>
      <c r="Y30" s="331"/>
      <c r="Z30" s="331"/>
      <c r="AA30" s="331"/>
      <c r="AB30" s="331"/>
      <c r="AC30" s="331"/>
      <c r="AD30" s="331"/>
      <c r="AE30" s="331"/>
      <c r="AF30" s="47"/>
      <c r="AG30" s="47"/>
      <c r="AH30" s="47"/>
      <c r="AI30" s="47"/>
      <c r="AJ30" s="47"/>
      <c r="AK30" s="330">
        <v>0</v>
      </c>
      <c r="AL30" s="331"/>
      <c r="AM30" s="331"/>
      <c r="AN30" s="331"/>
      <c r="AO30" s="331"/>
      <c r="AP30" s="47"/>
      <c r="AQ30" s="49"/>
      <c r="BE30" s="334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4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44" t="s">
        <v>49</v>
      </c>
      <c r="Y32" s="345"/>
      <c r="Z32" s="345"/>
      <c r="AA32" s="345"/>
      <c r="AB32" s="345"/>
      <c r="AC32" s="52"/>
      <c r="AD32" s="52"/>
      <c r="AE32" s="52"/>
      <c r="AF32" s="52"/>
      <c r="AG32" s="52"/>
      <c r="AH32" s="52"/>
      <c r="AI32" s="52"/>
      <c r="AJ32" s="52"/>
      <c r="AK32" s="346">
        <f>SUM(AK23:AK30)</f>
        <v>0</v>
      </c>
      <c r="AL32" s="345"/>
      <c r="AM32" s="345"/>
      <c r="AN32" s="345"/>
      <c r="AO32" s="347"/>
      <c r="AP32" s="50"/>
      <c r="AQ32" s="54"/>
      <c r="BE32" s="334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50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2017031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64" t="str">
        <f>K6</f>
        <v>Okna Radnice</v>
      </c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Nymburk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66" t="str">
        <f>IF(AN8= "","",AN8)</f>
        <v>24.5.2017</v>
      </c>
      <c r="AN44" s="366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67" t="str">
        <f>IF(E17="","",E17)</f>
        <v>IQ Projekt, s.r.o.</v>
      </c>
      <c r="AN46" s="367"/>
      <c r="AO46" s="367"/>
      <c r="AP46" s="367"/>
      <c r="AQ46" s="62"/>
      <c r="AR46" s="60"/>
      <c r="AS46" s="348" t="s">
        <v>51</v>
      </c>
      <c r="AT46" s="349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0"/>
      <c r="AT47" s="351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2"/>
      <c r="AT48" s="353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0" s="1" customFormat="1" ht="29.25" customHeight="1">
      <c r="B49" s="40"/>
      <c r="C49" s="354" t="s">
        <v>52</v>
      </c>
      <c r="D49" s="355"/>
      <c r="E49" s="355"/>
      <c r="F49" s="355"/>
      <c r="G49" s="355"/>
      <c r="H49" s="52"/>
      <c r="I49" s="356" t="s">
        <v>53</v>
      </c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7" t="s">
        <v>54</v>
      </c>
      <c r="AH49" s="355"/>
      <c r="AI49" s="355"/>
      <c r="AJ49" s="355"/>
      <c r="AK49" s="355"/>
      <c r="AL49" s="355"/>
      <c r="AM49" s="355"/>
      <c r="AN49" s="356" t="s">
        <v>55</v>
      </c>
      <c r="AO49" s="355"/>
      <c r="AP49" s="355"/>
      <c r="AQ49" s="78" t="s">
        <v>56</v>
      </c>
      <c r="AR49" s="60"/>
      <c r="AS49" s="79" t="s">
        <v>57</v>
      </c>
      <c r="AT49" s="80" t="s">
        <v>58</v>
      </c>
      <c r="AU49" s="80" t="s">
        <v>59</v>
      </c>
      <c r="AV49" s="80" t="s">
        <v>60</v>
      </c>
      <c r="AW49" s="80" t="s">
        <v>61</v>
      </c>
      <c r="AX49" s="80" t="s">
        <v>62</v>
      </c>
      <c r="AY49" s="80" t="s">
        <v>63</v>
      </c>
      <c r="AZ49" s="80" t="s">
        <v>64</v>
      </c>
      <c r="BA49" s="80" t="s">
        <v>65</v>
      </c>
      <c r="BB49" s="80" t="s">
        <v>66</v>
      </c>
      <c r="BC49" s="80" t="s">
        <v>67</v>
      </c>
      <c r="BD49" s="81" t="s">
        <v>68</v>
      </c>
    </row>
    <row r="50" spans="1:90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0" s="4" customFormat="1" ht="32.450000000000003" customHeight="1">
      <c r="B51" s="67"/>
      <c r="C51" s="85" t="s">
        <v>69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62">
        <f>ROUND(AG52,2)</f>
        <v>0</v>
      </c>
      <c r="AH51" s="362"/>
      <c r="AI51" s="362"/>
      <c r="AJ51" s="362"/>
      <c r="AK51" s="362"/>
      <c r="AL51" s="362"/>
      <c r="AM51" s="362"/>
      <c r="AN51" s="363">
        <f>SUM(AG51,AT51)</f>
        <v>0</v>
      </c>
      <c r="AO51" s="363"/>
      <c r="AP51" s="363"/>
      <c r="AQ51" s="87" t="s">
        <v>21</v>
      </c>
      <c r="AR51" s="70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70</v>
      </c>
      <c r="BT51" s="92" t="s">
        <v>71</v>
      </c>
      <c r="BV51" s="92" t="s">
        <v>72</v>
      </c>
      <c r="BW51" s="92" t="s">
        <v>7</v>
      </c>
      <c r="BX51" s="92" t="s">
        <v>73</v>
      </c>
      <c r="CL51" s="92" t="s">
        <v>21</v>
      </c>
    </row>
    <row r="52" spans="1:90" s="5" customFormat="1" ht="22.5" customHeight="1">
      <c r="A52" s="93" t="s">
        <v>74</v>
      </c>
      <c r="B52" s="94"/>
      <c r="C52" s="95"/>
      <c r="D52" s="361" t="s">
        <v>16</v>
      </c>
      <c r="E52" s="361"/>
      <c r="F52" s="361"/>
      <c r="G52" s="361"/>
      <c r="H52" s="361"/>
      <c r="I52" s="96"/>
      <c r="J52" s="361" t="s">
        <v>19</v>
      </c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59">
        <f>'2017031 - Okna Radnice'!J25</f>
        <v>0</v>
      </c>
      <c r="AH52" s="360"/>
      <c r="AI52" s="360"/>
      <c r="AJ52" s="360"/>
      <c r="AK52" s="360"/>
      <c r="AL52" s="360"/>
      <c r="AM52" s="360"/>
      <c r="AN52" s="359">
        <f>SUM(AG52,AT52)</f>
        <v>0</v>
      </c>
      <c r="AO52" s="360"/>
      <c r="AP52" s="360"/>
      <c r="AQ52" s="97" t="s">
        <v>75</v>
      </c>
      <c r="AR52" s="98"/>
      <c r="AS52" s="99">
        <v>0</v>
      </c>
      <c r="AT52" s="100">
        <f>ROUND(SUM(AV52:AW52),2)</f>
        <v>0</v>
      </c>
      <c r="AU52" s="101">
        <f>'2017031 - Okna Radnice'!P82</f>
        <v>0</v>
      </c>
      <c r="AV52" s="100">
        <f>'2017031 - Okna Radnice'!J28</f>
        <v>0</v>
      </c>
      <c r="AW52" s="100">
        <f>'2017031 - Okna Radnice'!J29</f>
        <v>0</v>
      </c>
      <c r="AX52" s="100">
        <f>'2017031 - Okna Radnice'!J30</f>
        <v>0</v>
      </c>
      <c r="AY52" s="100">
        <f>'2017031 - Okna Radnice'!J31</f>
        <v>0</v>
      </c>
      <c r="AZ52" s="100">
        <f>'2017031 - Okna Radnice'!F28</f>
        <v>0</v>
      </c>
      <c r="BA52" s="100">
        <f>'2017031 - Okna Radnice'!F29</f>
        <v>0</v>
      </c>
      <c r="BB52" s="100">
        <f>'2017031 - Okna Radnice'!F30</f>
        <v>0</v>
      </c>
      <c r="BC52" s="100">
        <f>'2017031 - Okna Radnice'!F31</f>
        <v>0</v>
      </c>
      <c r="BD52" s="102">
        <f>'2017031 - Okna Radnice'!F32</f>
        <v>0</v>
      </c>
      <c r="BT52" s="103" t="s">
        <v>76</v>
      </c>
      <c r="BU52" s="103" t="s">
        <v>77</v>
      </c>
      <c r="BV52" s="103" t="s">
        <v>72</v>
      </c>
      <c r="BW52" s="103" t="s">
        <v>7</v>
      </c>
      <c r="BX52" s="103" t="s">
        <v>73</v>
      </c>
      <c r="CL52" s="103" t="s">
        <v>21</v>
      </c>
    </row>
    <row r="53" spans="1:90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0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password="CC35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X32:AB32"/>
    <mergeCell ref="AK32:AO32"/>
    <mergeCell ref="AS46:AT48"/>
    <mergeCell ref="C49:G49"/>
    <mergeCell ref="I49:AF49"/>
    <mergeCell ref="AG49:AM49"/>
    <mergeCell ref="AN49:AP49"/>
    <mergeCell ref="L29:O29"/>
    <mergeCell ref="W29:AE29"/>
    <mergeCell ref="AK29:AO29"/>
    <mergeCell ref="L28:O28"/>
    <mergeCell ref="L30:O30"/>
    <mergeCell ref="W30:AE30"/>
    <mergeCell ref="AK30:AO30"/>
    <mergeCell ref="AK23:AO23"/>
    <mergeCell ref="L25:O25"/>
    <mergeCell ref="W25:AE25"/>
    <mergeCell ref="AK25:AO25"/>
    <mergeCell ref="L26:O26"/>
    <mergeCell ref="W28:AE28"/>
    <mergeCell ref="AK28:AO28"/>
    <mergeCell ref="W26:AE26"/>
    <mergeCell ref="AK26:AO26"/>
    <mergeCell ref="L27:O27"/>
    <mergeCell ref="W27:AE27"/>
    <mergeCell ref="AK27:AO27"/>
    <mergeCell ref="BE5:BE32"/>
    <mergeCell ref="K5:AO5"/>
    <mergeCell ref="K6:AO6"/>
    <mergeCell ref="E14:AJ14"/>
    <mergeCell ref="E20:AN20"/>
  </mergeCells>
  <phoneticPr fontId="47" type="noConversion"/>
  <hyperlinks>
    <hyperlink ref="K1:S1" location="C2" display="1) Rekapitulace stavby"/>
    <hyperlink ref="W1:AI1" location="C51" display="2) Rekapitulace objektů stavby a soupisů prací"/>
    <hyperlink ref="A52" location="'2017031 - Okna Radnice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5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0"/>
      <c r="B1" s="105"/>
      <c r="C1" s="105"/>
      <c r="D1" s="106" t="s">
        <v>1</v>
      </c>
      <c r="E1" s="105"/>
      <c r="F1" s="107" t="s">
        <v>78</v>
      </c>
      <c r="G1" s="369" t="s">
        <v>79</v>
      </c>
      <c r="H1" s="369"/>
      <c r="I1" s="108"/>
      <c r="J1" s="107" t="s">
        <v>80</v>
      </c>
      <c r="K1" s="106" t="s">
        <v>81</v>
      </c>
      <c r="L1" s="107" t="s">
        <v>82</v>
      </c>
      <c r="M1" s="107"/>
      <c r="N1" s="107"/>
      <c r="O1" s="107"/>
      <c r="P1" s="107"/>
      <c r="Q1" s="107"/>
      <c r="R1" s="107"/>
      <c r="S1" s="107"/>
      <c r="T1" s="10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23" t="s">
        <v>7</v>
      </c>
    </row>
    <row r="3" spans="1:70" ht="6.95" customHeight="1">
      <c r="B3" s="24"/>
      <c r="C3" s="25"/>
      <c r="D3" s="25"/>
      <c r="E3" s="25"/>
      <c r="F3" s="25"/>
      <c r="G3" s="25"/>
      <c r="H3" s="25"/>
      <c r="I3" s="109"/>
      <c r="J3" s="25"/>
      <c r="K3" s="26"/>
      <c r="AT3" s="23" t="s">
        <v>83</v>
      </c>
    </row>
    <row r="4" spans="1:70" ht="36.950000000000003" customHeight="1">
      <c r="B4" s="27"/>
      <c r="C4" s="28"/>
      <c r="D4" s="29" t="s">
        <v>84</v>
      </c>
      <c r="E4" s="28"/>
      <c r="F4" s="28"/>
      <c r="G4" s="28"/>
      <c r="H4" s="28"/>
      <c r="I4" s="110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0"/>
      <c r="J5" s="28"/>
      <c r="K5" s="30"/>
    </row>
    <row r="6" spans="1:70" s="1" customFormat="1" ht="15">
      <c r="B6" s="40"/>
      <c r="C6" s="41"/>
      <c r="D6" s="36" t="s">
        <v>18</v>
      </c>
      <c r="E6" s="41"/>
      <c r="F6" s="41"/>
      <c r="G6" s="41"/>
      <c r="H6" s="41"/>
      <c r="I6" s="111"/>
      <c r="J6" s="41"/>
      <c r="K6" s="44"/>
    </row>
    <row r="7" spans="1:70" s="1" customFormat="1" ht="36.950000000000003" customHeight="1">
      <c r="B7" s="40"/>
      <c r="C7" s="41"/>
      <c r="D7" s="41"/>
      <c r="E7" s="370" t="s">
        <v>19</v>
      </c>
      <c r="F7" s="371"/>
      <c r="G7" s="371"/>
      <c r="H7" s="371"/>
      <c r="I7" s="111"/>
      <c r="J7" s="41"/>
      <c r="K7" s="44"/>
    </row>
    <row r="8" spans="1:70" s="1" customFormat="1">
      <c r="B8" s="40"/>
      <c r="C8" s="41"/>
      <c r="D8" s="41"/>
      <c r="E8" s="41"/>
      <c r="F8" s="41"/>
      <c r="G8" s="41"/>
      <c r="H8" s="41"/>
      <c r="I8" s="111"/>
      <c r="J8" s="41"/>
      <c r="K8" s="44"/>
    </row>
    <row r="9" spans="1:70" s="1" customFormat="1" ht="14.45" customHeight="1">
      <c r="B9" s="40"/>
      <c r="C9" s="41"/>
      <c r="D9" s="36" t="s">
        <v>20</v>
      </c>
      <c r="E9" s="41"/>
      <c r="F9" s="34" t="s">
        <v>21</v>
      </c>
      <c r="G9" s="41"/>
      <c r="H9" s="41"/>
      <c r="I9" s="112" t="s">
        <v>22</v>
      </c>
      <c r="J9" s="34" t="s">
        <v>21</v>
      </c>
      <c r="K9" s="44"/>
    </row>
    <row r="10" spans="1:70" s="1" customFormat="1" ht="14.45" customHeight="1">
      <c r="B10" s="40"/>
      <c r="C10" s="41"/>
      <c r="D10" s="36" t="s">
        <v>23</v>
      </c>
      <c r="E10" s="41"/>
      <c r="F10" s="34" t="s">
        <v>24</v>
      </c>
      <c r="G10" s="41"/>
      <c r="H10" s="41"/>
      <c r="I10" s="112" t="s">
        <v>25</v>
      </c>
      <c r="J10" s="113" t="str">
        <f>'Rekapitulace stavby'!AN8</f>
        <v>24.5.2017</v>
      </c>
      <c r="K10" s="44"/>
    </row>
    <row r="11" spans="1:70" s="1" customFormat="1" ht="10.9" customHeight="1">
      <c r="B11" s="40"/>
      <c r="C11" s="41"/>
      <c r="D11" s="41"/>
      <c r="E11" s="41"/>
      <c r="F11" s="41"/>
      <c r="G11" s="41"/>
      <c r="H11" s="41"/>
      <c r="I11" s="111"/>
      <c r="J11" s="41"/>
      <c r="K11" s="44"/>
    </row>
    <row r="12" spans="1:70" s="1" customFormat="1" ht="14.45" customHeight="1">
      <c r="B12" s="40"/>
      <c r="C12" s="41"/>
      <c r="D12" s="36" t="s">
        <v>27</v>
      </c>
      <c r="E12" s="41"/>
      <c r="F12" s="41"/>
      <c r="G12" s="41"/>
      <c r="H12" s="41"/>
      <c r="I12" s="112" t="s">
        <v>28</v>
      </c>
      <c r="J12" s="34" t="str">
        <f>IF('Rekapitulace stavby'!AN10="","",'Rekapitulace stavby'!AN10)</f>
        <v/>
      </c>
      <c r="K12" s="44"/>
    </row>
    <row r="13" spans="1:70" s="1" customFormat="1" ht="18" customHeight="1">
      <c r="B13" s="40"/>
      <c r="C13" s="41"/>
      <c r="D13" s="41"/>
      <c r="E13" s="34" t="str">
        <f>IF('Rekapitulace stavby'!E11="","",'Rekapitulace stavby'!E11)</f>
        <v xml:space="preserve"> </v>
      </c>
      <c r="F13" s="41"/>
      <c r="G13" s="41"/>
      <c r="H13" s="41"/>
      <c r="I13" s="112" t="s">
        <v>30</v>
      </c>
      <c r="J13" s="34" t="str">
        <f>IF('Rekapitulace stavby'!AN11="","",'Rekapitulace stavby'!AN11)</f>
        <v/>
      </c>
      <c r="K13" s="44"/>
    </row>
    <row r="14" spans="1:70" s="1" customFormat="1" ht="6.95" customHeight="1">
      <c r="B14" s="40"/>
      <c r="C14" s="41"/>
      <c r="D14" s="41"/>
      <c r="E14" s="41"/>
      <c r="F14" s="41"/>
      <c r="G14" s="41"/>
      <c r="H14" s="41"/>
      <c r="I14" s="111"/>
      <c r="J14" s="41"/>
      <c r="K14" s="44"/>
    </row>
    <row r="15" spans="1:70" s="1" customFormat="1" ht="14.45" customHeight="1">
      <c r="B15" s="40"/>
      <c r="C15" s="41"/>
      <c r="D15" s="36" t="s">
        <v>31</v>
      </c>
      <c r="E15" s="41"/>
      <c r="F15" s="41"/>
      <c r="G15" s="41"/>
      <c r="H15" s="41"/>
      <c r="I15" s="112" t="s">
        <v>28</v>
      </c>
      <c r="J15" s="34" t="str">
        <f>IF('Rekapitulace stavby'!AN13="Vyplň údaj","",IF('Rekapitulace stavby'!AN13="","",'Rekapitulace stavby'!AN13))</f>
        <v/>
      </c>
      <c r="K15" s="44"/>
    </row>
    <row r="16" spans="1:70" s="1" customFormat="1" ht="18" customHeight="1">
      <c r="B16" s="40"/>
      <c r="C16" s="41"/>
      <c r="D16" s="41"/>
      <c r="E16" s="34" t="str">
        <f>IF('Rekapitulace stavby'!E14="Vyplň údaj","",IF('Rekapitulace stavby'!E14="","",'Rekapitulace stavby'!E14))</f>
        <v/>
      </c>
      <c r="F16" s="41"/>
      <c r="G16" s="41"/>
      <c r="H16" s="41"/>
      <c r="I16" s="112" t="s">
        <v>30</v>
      </c>
      <c r="J16" s="34" t="str">
        <f>IF('Rekapitulace stavby'!AN14="Vyplň údaj","",IF('Rekapitulace stavby'!AN14="","",'Rekapitulace stavby'!AN14))</f>
        <v/>
      </c>
      <c r="K16" s="44"/>
    </row>
    <row r="17" spans="2:11" s="1" customFormat="1" ht="6.95" customHeight="1">
      <c r="B17" s="40"/>
      <c r="C17" s="41"/>
      <c r="D17" s="41"/>
      <c r="E17" s="41"/>
      <c r="F17" s="41"/>
      <c r="G17" s="41"/>
      <c r="H17" s="41"/>
      <c r="I17" s="111"/>
      <c r="J17" s="41"/>
      <c r="K17" s="44"/>
    </row>
    <row r="18" spans="2:11" s="1" customFormat="1" ht="14.45" customHeight="1">
      <c r="B18" s="40"/>
      <c r="C18" s="41"/>
      <c r="D18" s="36" t="s">
        <v>33</v>
      </c>
      <c r="E18" s="41"/>
      <c r="F18" s="41"/>
      <c r="G18" s="41"/>
      <c r="H18" s="41"/>
      <c r="I18" s="112" t="s">
        <v>28</v>
      </c>
      <c r="J18" s="34" t="s">
        <v>21</v>
      </c>
      <c r="K18" s="44"/>
    </row>
    <row r="19" spans="2:11" s="1" customFormat="1" ht="18" customHeight="1">
      <c r="B19" s="40"/>
      <c r="C19" s="41"/>
      <c r="D19" s="41"/>
      <c r="E19" s="34" t="s">
        <v>34</v>
      </c>
      <c r="F19" s="41"/>
      <c r="G19" s="41"/>
      <c r="H19" s="41"/>
      <c r="I19" s="112" t="s">
        <v>30</v>
      </c>
      <c r="J19" s="34" t="s">
        <v>21</v>
      </c>
      <c r="K19" s="44"/>
    </row>
    <row r="20" spans="2:11" s="1" customFormat="1" ht="6.95" customHeight="1">
      <c r="B20" s="40"/>
      <c r="C20" s="41"/>
      <c r="D20" s="41"/>
      <c r="E20" s="41"/>
      <c r="F20" s="41"/>
      <c r="G20" s="41"/>
      <c r="H20" s="41"/>
      <c r="I20" s="111"/>
      <c r="J20" s="41"/>
      <c r="K20" s="44"/>
    </row>
    <row r="21" spans="2:11" s="1" customFormat="1" ht="14.45" customHeight="1">
      <c r="B21" s="40"/>
      <c r="C21" s="41"/>
      <c r="D21" s="36" t="s">
        <v>36</v>
      </c>
      <c r="E21" s="41"/>
      <c r="F21" s="41"/>
      <c r="G21" s="41"/>
      <c r="H21" s="41"/>
      <c r="I21" s="111"/>
      <c r="J21" s="41"/>
      <c r="K21" s="44"/>
    </row>
    <row r="22" spans="2:11" s="6" customFormat="1" ht="22.5" customHeight="1">
      <c r="B22" s="114"/>
      <c r="C22" s="115"/>
      <c r="D22" s="115"/>
      <c r="E22" s="340" t="s">
        <v>21</v>
      </c>
      <c r="F22" s="340"/>
      <c r="G22" s="340"/>
      <c r="H22" s="340"/>
      <c r="I22" s="116"/>
      <c r="J22" s="115"/>
      <c r="K22" s="117"/>
    </row>
    <row r="23" spans="2:11" s="1" customFormat="1" ht="6.95" customHeight="1">
      <c r="B23" s="40"/>
      <c r="C23" s="41"/>
      <c r="D23" s="41"/>
      <c r="E23" s="41"/>
      <c r="F23" s="41"/>
      <c r="G23" s="41"/>
      <c r="H23" s="41"/>
      <c r="I23" s="111"/>
      <c r="J23" s="41"/>
      <c r="K23" s="44"/>
    </row>
    <row r="24" spans="2:11" s="1" customFormat="1" ht="6.95" customHeight="1">
      <c r="B24" s="40"/>
      <c r="C24" s="41"/>
      <c r="D24" s="83"/>
      <c r="E24" s="83"/>
      <c r="F24" s="83"/>
      <c r="G24" s="83"/>
      <c r="H24" s="83"/>
      <c r="I24" s="118"/>
      <c r="J24" s="83"/>
      <c r="K24" s="119"/>
    </row>
    <row r="25" spans="2:11" s="1" customFormat="1" ht="25.35" customHeight="1">
      <c r="B25" s="40"/>
      <c r="C25" s="41"/>
      <c r="D25" s="120" t="s">
        <v>37</v>
      </c>
      <c r="E25" s="41"/>
      <c r="F25" s="41"/>
      <c r="G25" s="41"/>
      <c r="H25" s="41"/>
      <c r="I25" s="111"/>
      <c r="J25" s="121">
        <f>ROUND(J82,2)</f>
        <v>0</v>
      </c>
      <c r="K25" s="44"/>
    </row>
    <row r="26" spans="2:11" s="1" customFormat="1" ht="6.95" customHeight="1">
      <c r="B26" s="40"/>
      <c r="C26" s="41"/>
      <c r="D26" s="83"/>
      <c r="E26" s="83"/>
      <c r="F26" s="83"/>
      <c r="G26" s="83"/>
      <c r="H26" s="83"/>
      <c r="I26" s="118"/>
      <c r="J26" s="83"/>
      <c r="K26" s="119"/>
    </row>
    <row r="27" spans="2:11" s="1" customFormat="1" ht="14.45" customHeight="1">
      <c r="B27" s="40"/>
      <c r="C27" s="41"/>
      <c r="D27" s="41"/>
      <c r="E27" s="41"/>
      <c r="F27" s="45" t="s">
        <v>39</v>
      </c>
      <c r="G27" s="41"/>
      <c r="H27" s="41"/>
      <c r="I27" s="122" t="s">
        <v>38</v>
      </c>
      <c r="J27" s="45" t="s">
        <v>40</v>
      </c>
      <c r="K27" s="44"/>
    </row>
    <row r="28" spans="2:11" s="1" customFormat="1" ht="14.45" customHeight="1">
      <c r="B28" s="40"/>
      <c r="C28" s="41"/>
      <c r="D28" s="48" t="s">
        <v>41</v>
      </c>
      <c r="E28" s="48" t="s">
        <v>42</v>
      </c>
      <c r="F28" s="123">
        <f>ROUND(SUM(BE82:BE855), 2)</f>
        <v>0</v>
      </c>
      <c r="G28" s="41"/>
      <c r="H28" s="41"/>
      <c r="I28" s="124">
        <v>0.21</v>
      </c>
      <c r="J28" s="123">
        <f>ROUND(ROUND((SUM(BE82:BE855)), 2)*I28, 2)</f>
        <v>0</v>
      </c>
      <c r="K28" s="44"/>
    </row>
    <row r="29" spans="2:11" s="1" customFormat="1" ht="14.45" customHeight="1">
      <c r="B29" s="40"/>
      <c r="C29" s="41"/>
      <c r="D29" s="41"/>
      <c r="E29" s="48" t="s">
        <v>43</v>
      </c>
      <c r="F29" s="123">
        <f>ROUND(SUM(BF82:BF855), 2)</f>
        <v>0</v>
      </c>
      <c r="G29" s="41"/>
      <c r="H29" s="41"/>
      <c r="I29" s="124">
        <v>0.15</v>
      </c>
      <c r="J29" s="123">
        <f>ROUND(ROUND((SUM(BF82:BF855)), 2)*I29, 2)</f>
        <v>0</v>
      </c>
      <c r="K29" s="44"/>
    </row>
    <row r="30" spans="2:11" s="1" customFormat="1" ht="14.45" hidden="1" customHeight="1">
      <c r="B30" s="40"/>
      <c r="C30" s="41"/>
      <c r="D30" s="41"/>
      <c r="E30" s="48" t="s">
        <v>44</v>
      </c>
      <c r="F30" s="123">
        <f>ROUND(SUM(BG82:BG855), 2)</f>
        <v>0</v>
      </c>
      <c r="G30" s="41"/>
      <c r="H30" s="41"/>
      <c r="I30" s="124">
        <v>0.21</v>
      </c>
      <c r="J30" s="123">
        <v>0</v>
      </c>
      <c r="K30" s="44"/>
    </row>
    <row r="31" spans="2:11" s="1" customFormat="1" ht="14.45" hidden="1" customHeight="1">
      <c r="B31" s="40"/>
      <c r="C31" s="41"/>
      <c r="D31" s="41"/>
      <c r="E31" s="48" t="s">
        <v>45</v>
      </c>
      <c r="F31" s="123">
        <f>ROUND(SUM(BH82:BH855), 2)</f>
        <v>0</v>
      </c>
      <c r="G31" s="41"/>
      <c r="H31" s="41"/>
      <c r="I31" s="124">
        <v>0.15</v>
      </c>
      <c r="J31" s="123"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46</v>
      </c>
      <c r="F32" s="123">
        <f>ROUND(SUM(BI82:BI855), 2)</f>
        <v>0</v>
      </c>
      <c r="G32" s="41"/>
      <c r="H32" s="41"/>
      <c r="I32" s="124">
        <v>0</v>
      </c>
      <c r="J32" s="123">
        <v>0</v>
      </c>
      <c r="K32" s="44"/>
    </row>
    <row r="33" spans="2:11" s="1" customFormat="1" ht="6.95" customHeight="1">
      <c r="B33" s="40"/>
      <c r="C33" s="41"/>
      <c r="D33" s="41"/>
      <c r="E33" s="41"/>
      <c r="F33" s="41"/>
      <c r="G33" s="41"/>
      <c r="H33" s="41"/>
      <c r="I33" s="111"/>
      <c r="J33" s="41"/>
      <c r="K33" s="44"/>
    </row>
    <row r="34" spans="2:11" s="1" customFormat="1" ht="25.35" customHeight="1">
      <c r="B34" s="40"/>
      <c r="C34" s="50"/>
      <c r="D34" s="51" t="s">
        <v>47</v>
      </c>
      <c r="E34" s="52"/>
      <c r="F34" s="52"/>
      <c r="G34" s="125" t="s">
        <v>48</v>
      </c>
      <c r="H34" s="53" t="s">
        <v>49</v>
      </c>
      <c r="I34" s="126"/>
      <c r="J34" s="127">
        <f>SUM(J25:J32)</f>
        <v>0</v>
      </c>
      <c r="K34" s="128"/>
    </row>
    <row r="35" spans="2:11" s="1" customFormat="1" ht="14.45" customHeight="1">
      <c r="B35" s="55"/>
      <c r="C35" s="56"/>
      <c r="D35" s="56"/>
      <c r="E35" s="56"/>
      <c r="F35" s="56"/>
      <c r="G35" s="56"/>
      <c r="H35" s="56"/>
      <c r="I35" s="129"/>
      <c r="J35" s="56"/>
      <c r="K35" s="57"/>
    </row>
    <row r="39" spans="2:11" s="1" customFormat="1" ht="6.95" customHeight="1">
      <c r="B39" s="130"/>
      <c r="C39" s="131"/>
      <c r="D39" s="131"/>
      <c r="E39" s="131"/>
      <c r="F39" s="131"/>
      <c r="G39" s="131"/>
      <c r="H39" s="131"/>
      <c r="I39" s="132"/>
      <c r="J39" s="131"/>
      <c r="K39" s="133"/>
    </row>
    <row r="40" spans="2:11" s="1" customFormat="1" ht="36.950000000000003" customHeight="1">
      <c r="B40" s="40"/>
      <c r="C40" s="29" t="s">
        <v>85</v>
      </c>
      <c r="D40" s="41"/>
      <c r="E40" s="41"/>
      <c r="F40" s="41"/>
      <c r="G40" s="41"/>
      <c r="H40" s="41"/>
      <c r="I40" s="111"/>
      <c r="J40" s="41"/>
      <c r="K40" s="44"/>
    </row>
    <row r="41" spans="2:11" s="1" customFormat="1" ht="6.95" customHeight="1">
      <c r="B41" s="40"/>
      <c r="C41" s="41"/>
      <c r="D41" s="41"/>
      <c r="E41" s="41"/>
      <c r="F41" s="41"/>
      <c r="G41" s="41"/>
      <c r="H41" s="41"/>
      <c r="I41" s="111"/>
      <c r="J41" s="41"/>
      <c r="K41" s="44"/>
    </row>
    <row r="42" spans="2:11" s="1" customFormat="1" ht="14.45" customHeight="1">
      <c r="B42" s="40"/>
      <c r="C42" s="36" t="s">
        <v>18</v>
      </c>
      <c r="D42" s="41"/>
      <c r="E42" s="41"/>
      <c r="F42" s="41"/>
      <c r="G42" s="41"/>
      <c r="H42" s="41"/>
      <c r="I42" s="111"/>
      <c r="J42" s="41"/>
      <c r="K42" s="44"/>
    </row>
    <row r="43" spans="2:11" s="1" customFormat="1" ht="23.25" customHeight="1">
      <c r="B43" s="40"/>
      <c r="C43" s="41"/>
      <c r="D43" s="41"/>
      <c r="E43" s="370" t="str">
        <f>E7</f>
        <v>Okna Radnice</v>
      </c>
      <c r="F43" s="371"/>
      <c r="G43" s="371"/>
      <c r="H43" s="371"/>
      <c r="I43" s="111"/>
      <c r="J43" s="41"/>
      <c r="K43" s="44"/>
    </row>
    <row r="44" spans="2:11" s="1" customFormat="1" ht="6.95" customHeight="1">
      <c r="B44" s="40"/>
      <c r="C44" s="41"/>
      <c r="D44" s="41"/>
      <c r="E44" s="41"/>
      <c r="F44" s="41"/>
      <c r="G44" s="41"/>
      <c r="H44" s="41"/>
      <c r="I44" s="111"/>
      <c r="J44" s="41"/>
      <c r="K44" s="44"/>
    </row>
    <row r="45" spans="2:11" s="1" customFormat="1" ht="18" customHeight="1">
      <c r="B45" s="40"/>
      <c r="C45" s="36" t="s">
        <v>23</v>
      </c>
      <c r="D45" s="41"/>
      <c r="E45" s="41"/>
      <c r="F45" s="34" t="str">
        <f>F10</f>
        <v>Nymburk</v>
      </c>
      <c r="G45" s="41"/>
      <c r="H45" s="41"/>
      <c r="I45" s="112" t="s">
        <v>25</v>
      </c>
      <c r="J45" s="113" t="str">
        <f>IF(J10="","",J10)</f>
        <v>24.5.2017</v>
      </c>
      <c r="K45" s="44"/>
    </row>
    <row r="46" spans="2:11" s="1" customFormat="1" ht="6.95" customHeight="1">
      <c r="B46" s="40"/>
      <c r="C46" s="41"/>
      <c r="D46" s="41"/>
      <c r="E46" s="41"/>
      <c r="F46" s="41"/>
      <c r="G46" s="41"/>
      <c r="H46" s="41"/>
      <c r="I46" s="111"/>
      <c r="J46" s="41"/>
      <c r="K46" s="44"/>
    </row>
    <row r="47" spans="2:11" s="1" customFormat="1" ht="15">
      <c r="B47" s="40"/>
      <c r="C47" s="36" t="s">
        <v>27</v>
      </c>
      <c r="D47" s="41"/>
      <c r="E47" s="41"/>
      <c r="F47" s="34" t="str">
        <f>E13</f>
        <v xml:space="preserve"> </v>
      </c>
      <c r="G47" s="41"/>
      <c r="H47" s="41"/>
      <c r="I47" s="112" t="s">
        <v>33</v>
      </c>
      <c r="J47" s="34" t="str">
        <f>E19</f>
        <v>IQ Projekt, s.r.o.</v>
      </c>
      <c r="K47" s="44"/>
    </row>
    <row r="48" spans="2:11" s="1" customFormat="1" ht="14.45" customHeight="1">
      <c r="B48" s="40"/>
      <c r="C48" s="36" t="s">
        <v>31</v>
      </c>
      <c r="D48" s="41"/>
      <c r="E48" s="41"/>
      <c r="F48" s="34" t="str">
        <f>IF(E16="","",E16)</f>
        <v/>
      </c>
      <c r="G48" s="41"/>
      <c r="H48" s="41"/>
      <c r="I48" s="111"/>
      <c r="J48" s="41"/>
      <c r="K48" s="44"/>
    </row>
    <row r="49" spans="2:47" s="1" customFormat="1" ht="10.35" customHeight="1">
      <c r="B49" s="40"/>
      <c r="C49" s="41"/>
      <c r="D49" s="41"/>
      <c r="E49" s="41"/>
      <c r="F49" s="41"/>
      <c r="G49" s="41"/>
      <c r="H49" s="41"/>
      <c r="I49" s="111"/>
      <c r="J49" s="41"/>
      <c r="K49" s="44"/>
    </row>
    <row r="50" spans="2:47" s="1" customFormat="1" ht="29.25" customHeight="1">
      <c r="B50" s="40"/>
      <c r="C50" s="134" t="s">
        <v>86</v>
      </c>
      <c r="D50" s="50"/>
      <c r="E50" s="50"/>
      <c r="F50" s="50"/>
      <c r="G50" s="50"/>
      <c r="H50" s="50"/>
      <c r="I50" s="135"/>
      <c r="J50" s="136" t="s">
        <v>87</v>
      </c>
      <c r="K50" s="54"/>
    </row>
    <row r="51" spans="2:47" s="1" customFormat="1" ht="10.35" customHeight="1">
      <c r="B51" s="40"/>
      <c r="C51" s="41"/>
      <c r="D51" s="41"/>
      <c r="E51" s="41"/>
      <c r="F51" s="41"/>
      <c r="G51" s="41"/>
      <c r="H51" s="41"/>
      <c r="I51" s="111"/>
      <c r="J51" s="41"/>
      <c r="K51" s="44"/>
    </row>
    <row r="52" spans="2:47" s="1" customFormat="1" ht="29.25" customHeight="1">
      <c r="B52" s="40"/>
      <c r="C52" s="137" t="s">
        <v>88</v>
      </c>
      <c r="D52" s="41"/>
      <c r="E52" s="41"/>
      <c r="F52" s="41"/>
      <c r="G52" s="41"/>
      <c r="H52" s="41"/>
      <c r="I52" s="111"/>
      <c r="J52" s="121">
        <f>J82</f>
        <v>0</v>
      </c>
      <c r="K52" s="44"/>
      <c r="AU52" s="23" t="s">
        <v>89</v>
      </c>
    </row>
    <row r="53" spans="2:47" s="7" customFormat="1" ht="24.95" customHeight="1">
      <c r="B53" s="138"/>
      <c r="C53" s="139"/>
      <c r="D53" s="140" t="s">
        <v>90</v>
      </c>
      <c r="E53" s="141"/>
      <c r="F53" s="141"/>
      <c r="G53" s="141"/>
      <c r="H53" s="141"/>
      <c r="I53" s="142"/>
      <c r="J53" s="143">
        <f>J83</f>
        <v>0</v>
      </c>
      <c r="K53" s="144"/>
    </row>
    <row r="54" spans="2:47" s="8" customFormat="1" ht="19.899999999999999" customHeight="1">
      <c r="B54" s="145"/>
      <c r="C54" s="146"/>
      <c r="D54" s="147" t="s">
        <v>91</v>
      </c>
      <c r="E54" s="148"/>
      <c r="F54" s="148"/>
      <c r="G54" s="148"/>
      <c r="H54" s="148"/>
      <c r="I54" s="149"/>
      <c r="J54" s="150">
        <f>J84</f>
        <v>0</v>
      </c>
      <c r="K54" s="151"/>
    </row>
    <row r="55" spans="2:47" s="8" customFormat="1" ht="19.899999999999999" customHeight="1">
      <c r="B55" s="145"/>
      <c r="C55" s="146"/>
      <c r="D55" s="147" t="s">
        <v>92</v>
      </c>
      <c r="E55" s="148"/>
      <c r="F55" s="148"/>
      <c r="G55" s="148"/>
      <c r="H55" s="148"/>
      <c r="I55" s="149"/>
      <c r="J55" s="150">
        <f>J367</f>
        <v>0</v>
      </c>
      <c r="K55" s="151"/>
    </row>
    <row r="56" spans="2:47" s="8" customFormat="1" ht="19.899999999999999" customHeight="1">
      <c r="B56" s="145"/>
      <c r="C56" s="146"/>
      <c r="D56" s="147" t="s">
        <v>93</v>
      </c>
      <c r="E56" s="148"/>
      <c r="F56" s="148"/>
      <c r="G56" s="148"/>
      <c r="H56" s="148"/>
      <c r="I56" s="149"/>
      <c r="J56" s="150">
        <f>J504</f>
        <v>0</v>
      </c>
      <c r="K56" s="151"/>
    </row>
    <row r="57" spans="2:47" s="8" customFormat="1" ht="19.899999999999999" customHeight="1">
      <c r="B57" s="145"/>
      <c r="C57" s="146"/>
      <c r="D57" s="147" t="s">
        <v>94</v>
      </c>
      <c r="E57" s="148"/>
      <c r="F57" s="148"/>
      <c r="G57" s="148"/>
      <c r="H57" s="148"/>
      <c r="I57" s="149"/>
      <c r="J57" s="150">
        <f>J511</f>
        <v>0</v>
      </c>
      <c r="K57" s="151"/>
    </row>
    <row r="58" spans="2:47" s="7" customFormat="1" ht="24.95" customHeight="1">
      <c r="B58" s="138"/>
      <c r="C58" s="139"/>
      <c r="D58" s="140" t="s">
        <v>95</v>
      </c>
      <c r="E58" s="141"/>
      <c r="F58" s="141"/>
      <c r="G58" s="141"/>
      <c r="H58" s="141"/>
      <c r="I58" s="142"/>
      <c r="J58" s="143">
        <f>J513</f>
        <v>0</v>
      </c>
      <c r="K58" s="144"/>
    </row>
    <row r="59" spans="2:47" s="8" customFormat="1" ht="19.899999999999999" customHeight="1">
      <c r="B59" s="145"/>
      <c r="C59" s="146"/>
      <c r="D59" s="147" t="s">
        <v>96</v>
      </c>
      <c r="E59" s="148"/>
      <c r="F59" s="148"/>
      <c r="G59" s="148"/>
      <c r="H59" s="148"/>
      <c r="I59" s="149"/>
      <c r="J59" s="150">
        <f>J514</f>
        <v>0</v>
      </c>
      <c r="K59" s="151"/>
    </row>
    <row r="60" spans="2:47" s="8" customFormat="1" ht="19.899999999999999" customHeight="1">
      <c r="B60" s="145"/>
      <c r="C60" s="146"/>
      <c r="D60" s="147" t="s">
        <v>97</v>
      </c>
      <c r="E60" s="148"/>
      <c r="F60" s="148"/>
      <c r="G60" s="148"/>
      <c r="H60" s="148"/>
      <c r="I60" s="149"/>
      <c r="J60" s="150">
        <f>J556</f>
        <v>0</v>
      </c>
      <c r="K60" s="151"/>
    </row>
    <row r="61" spans="2:47" s="8" customFormat="1" ht="19.899999999999999" customHeight="1">
      <c r="B61" s="145"/>
      <c r="C61" s="146"/>
      <c r="D61" s="147" t="s">
        <v>98</v>
      </c>
      <c r="E61" s="148"/>
      <c r="F61" s="148"/>
      <c r="G61" s="148"/>
      <c r="H61" s="148"/>
      <c r="I61" s="149"/>
      <c r="J61" s="150">
        <f>J669</f>
        <v>0</v>
      </c>
      <c r="K61" s="151"/>
    </row>
    <row r="62" spans="2:47" s="8" customFormat="1" ht="19.899999999999999" customHeight="1">
      <c r="B62" s="145"/>
      <c r="C62" s="146"/>
      <c r="D62" s="147" t="s">
        <v>99</v>
      </c>
      <c r="E62" s="148"/>
      <c r="F62" s="148"/>
      <c r="G62" s="148"/>
      <c r="H62" s="148"/>
      <c r="I62" s="149"/>
      <c r="J62" s="150">
        <f>J787</f>
        <v>0</v>
      </c>
      <c r="K62" s="151"/>
    </row>
    <row r="63" spans="2:47" s="8" customFormat="1" ht="19.899999999999999" customHeight="1">
      <c r="B63" s="145"/>
      <c r="C63" s="146"/>
      <c r="D63" s="147" t="s">
        <v>100</v>
      </c>
      <c r="E63" s="148"/>
      <c r="F63" s="148"/>
      <c r="G63" s="148"/>
      <c r="H63" s="148"/>
      <c r="I63" s="149"/>
      <c r="J63" s="150">
        <f>J833</f>
        <v>0</v>
      </c>
      <c r="K63" s="151"/>
    </row>
    <row r="64" spans="2:47" s="7" customFormat="1" ht="24.95" customHeight="1">
      <c r="B64" s="138"/>
      <c r="C64" s="139"/>
      <c r="D64" s="140" t="s">
        <v>101</v>
      </c>
      <c r="E64" s="141"/>
      <c r="F64" s="141"/>
      <c r="G64" s="141"/>
      <c r="H64" s="141"/>
      <c r="I64" s="142"/>
      <c r="J64" s="143">
        <f>J851</f>
        <v>0</v>
      </c>
      <c r="K64" s="144"/>
    </row>
    <row r="65" spans="2:12" s="1" customFormat="1" ht="21.75" customHeight="1">
      <c r="B65" s="40"/>
      <c r="C65" s="41"/>
      <c r="D65" s="41"/>
      <c r="E65" s="41"/>
      <c r="F65" s="41"/>
      <c r="G65" s="41"/>
      <c r="H65" s="41"/>
      <c r="I65" s="111"/>
      <c r="J65" s="41"/>
      <c r="K65" s="44"/>
    </row>
    <row r="66" spans="2:12" s="1" customFormat="1" ht="6.95" customHeight="1">
      <c r="B66" s="55"/>
      <c r="C66" s="56"/>
      <c r="D66" s="56"/>
      <c r="E66" s="56"/>
      <c r="F66" s="56"/>
      <c r="G66" s="56"/>
      <c r="H66" s="56"/>
      <c r="I66" s="129"/>
      <c r="J66" s="56"/>
      <c r="K66" s="5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32"/>
      <c r="J70" s="59"/>
      <c r="K70" s="59"/>
      <c r="L70" s="60"/>
    </row>
    <row r="71" spans="2:12" s="1" customFormat="1" ht="36.950000000000003" customHeight="1">
      <c r="B71" s="40"/>
      <c r="C71" s="61" t="s">
        <v>102</v>
      </c>
      <c r="D71" s="62"/>
      <c r="E71" s="62"/>
      <c r="F71" s="62"/>
      <c r="G71" s="62"/>
      <c r="H71" s="62"/>
      <c r="I71" s="152"/>
      <c r="J71" s="62"/>
      <c r="K71" s="62"/>
      <c r="L71" s="60"/>
    </row>
    <row r="72" spans="2:12" s="1" customFormat="1" ht="6.95" customHeight="1">
      <c r="B72" s="40"/>
      <c r="C72" s="62"/>
      <c r="D72" s="62"/>
      <c r="E72" s="62"/>
      <c r="F72" s="62"/>
      <c r="G72" s="62"/>
      <c r="H72" s="62"/>
      <c r="I72" s="152"/>
      <c r="J72" s="62"/>
      <c r="K72" s="62"/>
      <c r="L72" s="60"/>
    </row>
    <row r="73" spans="2:12" s="1" customFormat="1" ht="14.45" customHeight="1">
      <c r="B73" s="40"/>
      <c r="C73" s="64" t="s">
        <v>18</v>
      </c>
      <c r="D73" s="62"/>
      <c r="E73" s="62"/>
      <c r="F73" s="62"/>
      <c r="G73" s="62"/>
      <c r="H73" s="62"/>
      <c r="I73" s="152"/>
      <c r="J73" s="62"/>
      <c r="K73" s="62"/>
      <c r="L73" s="60"/>
    </row>
    <row r="74" spans="2:12" s="1" customFormat="1" ht="23.25" customHeight="1">
      <c r="B74" s="40"/>
      <c r="C74" s="62"/>
      <c r="D74" s="62"/>
      <c r="E74" s="364" t="str">
        <f>E7</f>
        <v>Okna Radnice</v>
      </c>
      <c r="F74" s="368"/>
      <c r="G74" s="368"/>
      <c r="H74" s="368"/>
      <c r="I74" s="152"/>
      <c r="J74" s="62"/>
      <c r="K74" s="62"/>
      <c r="L74" s="60"/>
    </row>
    <row r="75" spans="2:12" s="1" customFormat="1" ht="6.95" customHeight="1">
      <c r="B75" s="40"/>
      <c r="C75" s="62"/>
      <c r="D75" s="62"/>
      <c r="E75" s="62"/>
      <c r="F75" s="62"/>
      <c r="G75" s="62"/>
      <c r="H75" s="62"/>
      <c r="I75" s="152"/>
      <c r="J75" s="62"/>
      <c r="K75" s="62"/>
      <c r="L75" s="60"/>
    </row>
    <row r="76" spans="2:12" s="1" customFormat="1" ht="18" customHeight="1">
      <c r="B76" s="40"/>
      <c r="C76" s="64" t="s">
        <v>23</v>
      </c>
      <c r="D76" s="62"/>
      <c r="E76" s="62"/>
      <c r="F76" s="153" t="str">
        <f>F10</f>
        <v>Nymburk</v>
      </c>
      <c r="G76" s="62"/>
      <c r="H76" s="62"/>
      <c r="I76" s="154" t="s">
        <v>25</v>
      </c>
      <c r="J76" s="72" t="str">
        <f>IF(J10="","",J10)</f>
        <v>24.5.2017</v>
      </c>
      <c r="K76" s="62"/>
      <c r="L76" s="60"/>
    </row>
    <row r="77" spans="2:12" s="1" customFormat="1" ht="6.95" customHeight="1">
      <c r="B77" s="40"/>
      <c r="C77" s="62"/>
      <c r="D77" s="62"/>
      <c r="E77" s="62"/>
      <c r="F77" s="62"/>
      <c r="G77" s="62"/>
      <c r="H77" s="62"/>
      <c r="I77" s="152"/>
      <c r="J77" s="62"/>
      <c r="K77" s="62"/>
      <c r="L77" s="60"/>
    </row>
    <row r="78" spans="2:12" s="1" customFormat="1" ht="15">
      <c r="B78" s="40"/>
      <c r="C78" s="64" t="s">
        <v>27</v>
      </c>
      <c r="D78" s="62"/>
      <c r="E78" s="62"/>
      <c r="F78" s="153" t="str">
        <f>E13</f>
        <v xml:space="preserve"> </v>
      </c>
      <c r="G78" s="62"/>
      <c r="H78" s="62"/>
      <c r="I78" s="154" t="s">
        <v>33</v>
      </c>
      <c r="J78" s="153" t="str">
        <f>E19</f>
        <v>IQ Projekt, s.r.o.</v>
      </c>
      <c r="K78" s="62"/>
      <c r="L78" s="60"/>
    </row>
    <row r="79" spans="2:12" s="1" customFormat="1" ht="14.45" customHeight="1">
      <c r="B79" s="40"/>
      <c r="C79" s="64" t="s">
        <v>31</v>
      </c>
      <c r="D79" s="62"/>
      <c r="E79" s="62"/>
      <c r="F79" s="153" t="str">
        <f>IF(E16="","",E16)</f>
        <v/>
      </c>
      <c r="G79" s="62"/>
      <c r="H79" s="62"/>
      <c r="I79" s="152"/>
      <c r="J79" s="62"/>
      <c r="K79" s="62"/>
      <c r="L79" s="60"/>
    </row>
    <row r="80" spans="2:12" s="1" customFormat="1" ht="10.35" customHeight="1">
      <c r="B80" s="40"/>
      <c r="C80" s="62"/>
      <c r="D80" s="62"/>
      <c r="E80" s="62"/>
      <c r="F80" s="62"/>
      <c r="G80" s="62"/>
      <c r="H80" s="62"/>
      <c r="I80" s="152"/>
      <c r="J80" s="62"/>
      <c r="K80" s="62"/>
      <c r="L80" s="60"/>
    </row>
    <row r="81" spans="2:65" s="9" customFormat="1" ht="29.25" customHeight="1">
      <c r="B81" s="155"/>
      <c r="C81" s="156" t="s">
        <v>103</v>
      </c>
      <c r="D81" s="157" t="s">
        <v>56</v>
      </c>
      <c r="E81" s="157" t="s">
        <v>52</v>
      </c>
      <c r="F81" s="157" t="s">
        <v>104</v>
      </c>
      <c r="G81" s="157" t="s">
        <v>105</v>
      </c>
      <c r="H81" s="157" t="s">
        <v>106</v>
      </c>
      <c r="I81" s="158" t="s">
        <v>107</v>
      </c>
      <c r="J81" s="157" t="s">
        <v>87</v>
      </c>
      <c r="K81" s="159" t="s">
        <v>108</v>
      </c>
      <c r="L81" s="160"/>
      <c r="M81" s="79" t="s">
        <v>109</v>
      </c>
      <c r="N81" s="80" t="s">
        <v>41</v>
      </c>
      <c r="O81" s="80" t="s">
        <v>110</v>
      </c>
      <c r="P81" s="80" t="s">
        <v>111</v>
      </c>
      <c r="Q81" s="80" t="s">
        <v>112</v>
      </c>
      <c r="R81" s="80" t="s">
        <v>113</v>
      </c>
      <c r="S81" s="80" t="s">
        <v>114</v>
      </c>
      <c r="T81" s="81" t="s">
        <v>115</v>
      </c>
    </row>
    <row r="82" spans="2:65" s="1" customFormat="1" ht="29.25" customHeight="1">
      <c r="B82" s="40"/>
      <c r="C82" s="85" t="s">
        <v>88</v>
      </c>
      <c r="D82" s="62"/>
      <c r="E82" s="62"/>
      <c r="F82" s="62"/>
      <c r="G82" s="62"/>
      <c r="H82" s="62"/>
      <c r="I82" s="152"/>
      <c r="J82" s="161">
        <f>BK82</f>
        <v>0</v>
      </c>
      <c r="K82" s="62"/>
      <c r="L82" s="60"/>
      <c r="M82" s="82"/>
      <c r="N82" s="83"/>
      <c r="O82" s="83"/>
      <c r="P82" s="162">
        <f>P83+P513+P851</f>
        <v>0</v>
      </c>
      <c r="Q82" s="83"/>
      <c r="R82" s="162">
        <f>R83+R513+R851</f>
        <v>7.4855679500000001</v>
      </c>
      <c r="S82" s="83"/>
      <c r="T82" s="163">
        <f>T83+T513+T851</f>
        <v>8.5706554999999991</v>
      </c>
      <c r="AT82" s="23" t="s">
        <v>70</v>
      </c>
      <c r="AU82" s="23" t="s">
        <v>89</v>
      </c>
      <c r="BK82" s="164">
        <f>BK83+BK513+BK851</f>
        <v>0</v>
      </c>
    </row>
    <row r="83" spans="2:65" s="10" customFormat="1" ht="37.35" customHeight="1">
      <c r="B83" s="165"/>
      <c r="C83" s="166"/>
      <c r="D83" s="167" t="s">
        <v>70</v>
      </c>
      <c r="E83" s="168" t="s">
        <v>116</v>
      </c>
      <c r="F83" s="168" t="s">
        <v>117</v>
      </c>
      <c r="G83" s="166"/>
      <c r="H83" s="166"/>
      <c r="I83" s="169"/>
      <c r="J83" s="170">
        <f>BK83</f>
        <v>0</v>
      </c>
      <c r="K83" s="166"/>
      <c r="L83" s="171"/>
      <c r="M83" s="172"/>
      <c r="N83" s="173"/>
      <c r="O83" s="173"/>
      <c r="P83" s="174">
        <f>P84+P367+P504+P511</f>
        <v>0</v>
      </c>
      <c r="Q83" s="173"/>
      <c r="R83" s="174">
        <f>R84+R367+R504+R511</f>
        <v>3.8874537500000002</v>
      </c>
      <c r="S83" s="173"/>
      <c r="T83" s="175">
        <f>T84+T367+T504+T511</f>
        <v>8.3220299999999998</v>
      </c>
      <c r="AR83" s="176" t="s">
        <v>76</v>
      </c>
      <c r="AT83" s="177" t="s">
        <v>70</v>
      </c>
      <c r="AU83" s="177" t="s">
        <v>71</v>
      </c>
      <c r="AY83" s="176" t="s">
        <v>118</v>
      </c>
      <c r="BK83" s="178">
        <f>BK84+BK367+BK504+BK511</f>
        <v>0</v>
      </c>
    </row>
    <row r="84" spans="2:65" s="10" customFormat="1" ht="19.899999999999999" customHeight="1">
      <c r="B84" s="165"/>
      <c r="C84" s="166"/>
      <c r="D84" s="179" t="s">
        <v>70</v>
      </c>
      <c r="E84" s="180" t="s">
        <v>119</v>
      </c>
      <c r="F84" s="180" t="s">
        <v>120</v>
      </c>
      <c r="G84" s="166"/>
      <c r="H84" s="166"/>
      <c r="I84" s="169"/>
      <c r="J84" s="181">
        <f>BK84</f>
        <v>0</v>
      </c>
      <c r="K84" s="166"/>
      <c r="L84" s="171"/>
      <c r="M84" s="172"/>
      <c r="N84" s="173"/>
      <c r="O84" s="173"/>
      <c r="P84" s="174">
        <f>SUM(P85:P366)</f>
        <v>0</v>
      </c>
      <c r="Q84" s="173"/>
      <c r="R84" s="174">
        <f>SUM(R85:R366)</f>
        <v>3.8874537500000002</v>
      </c>
      <c r="S84" s="173"/>
      <c r="T84" s="175">
        <f>SUM(T85:T366)</f>
        <v>0</v>
      </c>
      <c r="AR84" s="176" t="s">
        <v>76</v>
      </c>
      <c r="AT84" s="177" t="s">
        <v>70</v>
      </c>
      <c r="AU84" s="177" t="s">
        <v>76</v>
      </c>
      <c r="AY84" s="176" t="s">
        <v>118</v>
      </c>
      <c r="BK84" s="178">
        <f>SUM(BK85:BK366)</f>
        <v>0</v>
      </c>
    </row>
    <row r="85" spans="2:65" s="1" customFormat="1" ht="22.5" customHeight="1">
      <c r="B85" s="40"/>
      <c r="C85" s="182" t="s">
        <v>76</v>
      </c>
      <c r="D85" s="182" t="s">
        <v>121</v>
      </c>
      <c r="E85" s="183" t="s">
        <v>122</v>
      </c>
      <c r="F85" s="184" t="s">
        <v>123</v>
      </c>
      <c r="G85" s="185" t="s">
        <v>124</v>
      </c>
      <c r="H85" s="186">
        <v>18.795000000000002</v>
      </c>
      <c r="I85" s="187"/>
      <c r="J85" s="188">
        <f>ROUND(I85*H85,2)</f>
        <v>0</v>
      </c>
      <c r="K85" s="184" t="s">
        <v>125</v>
      </c>
      <c r="L85" s="60"/>
      <c r="M85" s="189" t="s">
        <v>21</v>
      </c>
      <c r="N85" s="190" t="s">
        <v>42</v>
      </c>
      <c r="O85" s="41"/>
      <c r="P85" s="191">
        <f>O85*H85</f>
        <v>0</v>
      </c>
      <c r="Q85" s="191">
        <v>3.0450000000000001E-2</v>
      </c>
      <c r="R85" s="191">
        <f>Q85*H85</f>
        <v>0.57230775000000011</v>
      </c>
      <c r="S85" s="191">
        <v>0</v>
      </c>
      <c r="T85" s="192">
        <f>S85*H85</f>
        <v>0</v>
      </c>
      <c r="AR85" s="23" t="s">
        <v>126</v>
      </c>
      <c r="AT85" s="23" t="s">
        <v>121</v>
      </c>
      <c r="AU85" s="23" t="s">
        <v>83</v>
      </c>
      <c r="AY85" s="23" t="s">
        <v>118</v>
      </c>
      <c r="BE85" s="193">
        <f>IF(N85="základní",J85,0)</f>
        <v>0</v>
      </c>
      <c r="BF85" s="193">
        <f>IF(N85="snížená",J85,0)</f>
        <v>0</v>
      </c>
      <c r="BG85" s="193">
        <f>IF(N85="zákl. přenesená",J85,0)</f>
        <v>0</v>
      </c>
      <c r="BH85" s="193">
        <f>IF(N85="sníž. přenesená",J85,0)</f>
        <v>0</v>
      </c>
      <c r="BI85" s="193">
        <f>IF(N85="nulová",J85,0)</f>
        <v>0</v>
      </c>
      <c r="BJ85" s="23" t="s">
        <v>76</v>
      </c>
      <c r="BK85" s="193">
        <f>ROUND(I85*H85,2)</f>
        <v>0</v>
      </c>
      <c r="BL85" s="23" t="s">
        <v>126</v>
      </c>
      <c r="BM85" s="23" t="s">
        <v>127</v>
      </c>
    </row>
    <row r="86" spans="2:65" s="11" customFormat="1">
      <c r="B86" s="194"/>
      <c r="C86" s="195"/>
      <c r="D86" s="196" t="s">
        <v>128</v>
      </c>
      <c r="E86" s="197" t="s">
        <v>21</v>
      </c>
      <c r="F86" s="198" t="s">
        <v>129</v>
      </c>
      <c r="G86" s="195"/>
      <c r="H86" s="199" t="s">
        <v>21</v>
      </c>
      <c r="I86" s="200"/>
      <c r="J86" s="195"/>
      <c r="K86" s="195"/>
      <c r="L86" s="201"/>
      <c r="M86" s="202"/>
      <c r="N86" s="203"/>
      <c r="O86" s="203"/>
      <c r="P86" s="203"/>
      <c r="Q86" s="203"/>
      <c r="R86" s="203"/>
      <c r="S86" s="203"/>
      <c r="T86" s="204"/>
      <c r="AT86" s="205" t="s">
        <v>128</v>
      </c>
      <c r="AU86" s="205" t="s">
        <v>83</v>
      </c>
      <c r="AV86" s="11" t="s">
        <v>76</v>
      </c>
      <c r="AW86" s="11" t="s">
        <v>35</v>
      </c>
      <c r="AX86" s="11" t="s">
        <v>71</v>
      </c>
      <c r="AY86" s="205" t="s">
        <v>118</v>
      </c>
    </row>
    <row r="87" spans="2:65" s="11" customFormat="1">
      <c r="B87" s="194"/>
      <c r="C87" s="195"/>
      <c r="D87" s="196" t="s">
        <v>128</v>
      </c>
      <c r="E87" s="197" t="s">
        <v>21</v>
      </c>
      <c r="F87" s="198" t="s">
        <v>130</v>
      </c>
      <c r="G87" s="195"/>
      <c r="H87" s="199" t="s">
        <v>21</v>
      </c>
      <c r="I87" s="200"/>
      <c r="J87" s="195"/>
      <c r="K87" s="195"/>
      <c r="L87" s="201"/>
      <c r="M87" s="202"/>
      <c r="N87" s="203"/>
      <c r="O87" s="203"/>
      <c r="P87" s="203"/>
      <c r="Q87" s="203"/>
      <c r="R87" s="203"/>
      <c r="S87" s="203"/>
      <c r="T87" s="204"/>
      <c r="AT87" s="205" t="s">
        <v>128</v>
      </c>
      <c r="AU87" s="205" t="s">
        <v>83</v>
      </c>
      <c r="AV87" s="11" t="s">
        <v>76</v>
      </c>
      <c r="AW87" s="11" t="s">
        <v>35</v>
      </c>
      <c r="AX87" s="11" t="s">
        <v>71</v>
      </c>
      <c r="AY87" s="205" t="s">
        <v>118</v>
      </c>
    </row>
    <row r="88" spans="2:65" s="12" customFormat="1">
      <c r="B88" s="206"/>
      <c r="C88" s="207"/>
      <c r="D88" s="196" t="s">
        <v>128</v>
      </c>
      <c r="E88" s="208" t="s">
        <v>21</v>
      </c>
      <c r="F88" s="209" t="s">
        <v>131</v>
      </c>
      <c r="G88" s="207"/>
      <c r="H88" s="210">
        <v>5.55</v>
      </c>
      <c r="I88" s="211"/>
      <c r="J88" s="207"/>
      <c r="K88" s="207"/>
      <c r="L88" s="212"/>
      <c r="M88" s="213"/>
      <c r="N88" s="214"/>
      <c r="O88" s="214"/>
      <c r="P88" s="214"/>
      <c r="Q88" s="214"/>
      <c r="R88" s="214"/>
      <c r="S88" s="214"/>
      <c r="T88" s="215"/>
      <c r="AT88" s="216" t="s">
        <v>128</v>
      </c>
      <c r="AU88" s="216" t="s">
        <v>83</v>
      </c>
      <c r="AV88" s="12" t="s">
        <v>83</v>
      </c>
      <c r="AW88" s="12" t="s">
        <v>35</v>
      </c>
      <c r="AX88" s="12" t="s">
        <v>71</v>
      </c>
      <c r="AY88" s="216" t="s">
        <v>118</v>
      </c>
    </row>
    <row r="89" spans="2:65" s="12" customFormat="1">
      <c r="B89" s="206"/>
      <c r="C89" s="207"/>
      <c r="D89" s="196" t="s">
        <v>128</v>
      </c>
      <c r="E89" s="208" t="s">
        <v>21</v>
      </c>
      <c r="F89" s="209" t="s">
        <v>132</v>
      </c>
      <c r="G89" s="207"/>
      <c r="H89" s="210">
        <v>1.1499999999999999</v>
      </c>
      <c r="I89" s="211"/>
      <c r="J89" s="207"/>
      <c r="K89" s="207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128</v>
      </c>
      <c r="AU89" s="216" t="s">
        <v>83</v>
      </c>
      <c r="AV89" s="12" t="s">
        <v>83</v>
      </c>
      <c r="AW89" s="12" t="s">
        <v>35</v>
      </c>
      <c r="AX89" s="12" t="s">
        <v>71</v>
      </c>
      <c r="AY89" s="216" t="s">
        <v>118</v>
      </c>
    </row>
    <row r="90" spans="2:65" s="12" customFormat="1">
      <c r="B90" s="206"/>
      <c r="C90" s="207"/>
      <c r="D90" s="196" t="s">
        <v>128</v>
      </c>
      <c r="E90" s="208" t="s">
        <v>21</v>
      </c>
      <c r="F90" s="209" t="s">
        <v>133</v>
      </c>
      <c r="G90" s="207"/>
      <c r="H90" s="210">
        <v>1.1499999999999999</v>
      </c>
      <c r="I90" s="211"/>
      <c r="J90" s="207"/>
      <c r="K90" s="207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128</v>
      </c>
      <c r="AU90" s="216" t="s">
        <v>83</v>
      </c>
      <c r="AV90" s="12" t="s">
        <v>83</v>
      </c>
      <c r="AW90" s="12" t="s">
        <v>35</v>
      </c>
      <c r="AX90" s="12" t="s">
        <v>71</v>
      </c>
      <c r="AY90" s="216" t="s">
        <v>118</v>
      </c>
    </row>
    <row r="91" spans="2:65" s="12" customFormat="1">
      <c r="B91" s="206"/>
      <c r="C91" s="207"/>
      <c r="D91" s="196" t="s">
        <v>128</v>
      </c>
      <c r="E91" s="208" t="s">
        <v>21</v>
      </c>
      <c r="F91" s="209" t="s">
        <v>134</v>
      </c>
      <c r="G91" s="207"/>
      <c r="H91" s="210">
        <v>1.3</v>
      </c>
      <c r="I91" s="211"/>
      <c r="J91" s="207"/>
      <c r="K91" s="207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128</v>
      </c>
      <c r="AU91" s="216" t="s">
        <v>83</v>
      </c>
      <c r="AV91" s="12" t="s">
        <v>83</v>
      </c>
      <c r="AW91" s="12" t="s">
        <v>35</v>
      </c>
      <c r="AX91" s="12" t="s">
        <v>71</v>
      </c>
      <c r="AY91" s="216" t="s">
        <v>118</v>
      </c>
    </row>
    <row r="92" spans="2:65" s="12" customFormat="1">
      <c r="B92" s="206"/>
      <c r="C92" s="207"/>
      <c r="D92" s="196" t="s">
        <v>128</v>
      </c>
      <c r="E92" s="208" t="s">
        <v>21</v>
      </c>
      <c r="F92" s="209" t="s">
        <v>135</v>
      </c>
      <c r="G92" s="207"/>
      <c r="H92" s="210">
        <v>0.95</v>
      </c>
      <c r="I92" s="211"/>
      <c r="J92" s="207"/>
      <c r="K92" s="207"/>
      <c r="L92" s="212"/>
      <c r="M92" s="213"/>
      <c r="N92" s="214"/>
      <c r="O92" s="214"/>
      <c r="P92" s="214"/>
      <c r="Q92" s="214"/>
      <c r="R92" s="214"/>
      <c r="S92" s="214"/>
      <c r="T92" s="215"/>
      <c r="AT92" s="216" t="s">
        <v>128</v>
      </c>
      <c r="AU92" s="216" t="s">
        <v>83</v>
      </c>
      <c r="AV92" s="12" t="s">
        <v>83</v>
      </c>
      <c r="AW92" s="12" t="s">
        <v>35</v>
      </c>
      <c r="AX92" s="12" t="s">
        <v>71</v>
      </c>
      <c r="AY92" s="216" t="s">
        <v>118</v>
      </c>
    </row>
    <row r="93" spans="2:65" s="12" customFormat="1">
      <c r="B93" s="206"/>
      <c r="C93" s="207"/>
      <c r="D93" s="196" t="s">
        <v>128</v>
      </c>
      <c r="E93" s="208" t="s">
        <v>21</v>
      </c>
      <c r="F93" s="209" t="s">
        <v>136</v>
      </c>
      <c r="G93" s="207"/>
      <c r="H93" s="210">
        <v>2</v>
      </c>
      <c r="I93" s="211"/>
      <c r="J93" s="207"/>
      <c r="K93" s="207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128</v>
      </c>
      <c r="AU93" s="216" t="s">
        <v>83</v>
      </c>
      <c r="AV93" s="12" t="s">
        <v>83</v>
      </c>
      <c r="AW93" s="12" t="s">
        <v>35</v>
      </c>
      <c r="AX93" s="12" t="s">
        <v>71</v>
      </c>
      <c r="AY93" s="216" t="s">
        <v>118</v>
      </c>
    </row>
    <row r="94" spans="2:65" s="12" customFormat="1">
      <c r="B94" s="206"/>
      <c r="C94" s="207"/>
      <c r="D94" s="196" t="s">
        <v>128</v>
      </c>
      <c r="E94" s="208" t="s">
        <v>21</v>
      </c>
      <c r="F94" s="209" t="s">
        <v>137</v>
      </c>
      <c r="G94" s="207"/>
      <c r="H94" s="210">
        <v>1.05</v>
      </c>
      <c r="I94" s="211"/>
      <c r="J94" s="207"/>
      <c r="K94" s="207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128</v>
      </c>
      <c r="AU94" s="216" t="s">
        <v>83</v>
      </c>
      <c r="AV94" s="12" t="s">
        <v>83</v>
      </c>
      <c r="AW94" s="12" t="s">
        <v>35</v>
      </c>
      <c r="AX94" s="12" t="s">
        <v>71</v>
      </c>
      <c r="AY94" s="216" t="s">
        <v>118</v>
      </c>
    </row>
    <row r="95" spans="2:65" s="11" customFormat="1">
      <c r="B95" s="194"/>
      <c r="C95" s="195"/>
      <c r="D95" s="196" t="s">
        <v>128</v>
      </c>
      <c r="E95" s="197" t="s">
        <v>21</v>
      </c>
      <c r="F95" s="198" t="s">
        <v>138</v>
      </c>
      <c r="G95" s="195"/>
      <c r="H95" s="199" t="s">
        <v>21</v>
      </c>
      <c r="I95" s="200"/>
      <c r="J95" s="195"/>
      <c r="K95" s="195"/>
      <c r="L95" s="201"/>
      <c r="M95" s="202"/>
      <c r="N95" s="203"/>
      <c r="O95" s="203"/>
      <c r="P95" s="203"/>
      <c r="Q95" s="203"/>
      <c r="R95" s="203"/>
      <c r="S95" s="203"/>
      <c r="T95" s="204"/>
      <c r="AT95" s="205" t="s">
        <v>128</v>
      </c>
      <c r="AU95" s="205" t="s">
        <v>83</v>
      </c>
      <c r="AV95" s="11" t="s">
        <v>76</v>
      </c>
      <c r="AW95" s="11" t="s">
        <v>35</v>
      </c>
      <c r="AX95" s="11" t="s">
        <v>71</v>
      </c>
      <c r="AY95" s="205" t="s">
        <v>118</v>
      </c>
    </row>
    <row r="96" spans="2:65" s="12" customFormat="1">
      <c r="B96" s="206"/>
      <c r="C96" s="207"/>
      <c r="D96" s="196" t="s">
        <v>128</v>
      </c>
      <c r="E96" s="208" t="s">
        <v>21</v>
      </c>
      <c r="F96" s="209" t="s">
        <v>131</v>
      </c>
      <c r="G96" s="207"/>
      <c r="H96" s="210">
        <v>5.55</v>
      </c>
      <c r="I96" s="211"/>
      <c r="J96" s="207"/>
      <c r="K96" s="207"/>
      <c r="L96" s="212"/>
      <c r="M96" s="213"/>
      <c r="N96" s="214"/>
      <c r="O96" s="214"/>
      <c r="P96" s="214"/>
      <c r="Q96" s="214"/>
      <c r="R96" s="214"/>
      <c r="S96" s="214"/>
      <c r="T96" s="215"/>
      <c r="AT96" s="216" t="s">
        <v>128</v>
      </c>
      <c r="AU96" s="216" t="s">
        <v>83</v>
      </c>
      <c r="AV96" s="12" t="s">
        <v>83</v>
      </c>
      <c r="AW96" s="12" t="s">
        <v>35</v>
      </c>
      <c r="AX96" s="12" t="s">
        <v>71</v>
      </c>
      <c r="AY96" s="216" t="s">
        <v>118</v>
      </c>
    </row>
    <row r="97" spans="2:51" s="12" customFormat="1">
      <c r="B97" s="206"/>
      <c r="C97" s="207"/>
      <c r="D97" s="196" t="s">
        <v>128</v>
      </c>
      <c r="E97" s="208" t="s">
        <v>21</v>
      </c>
      <c r="F97" s="209" t="s">
        <v>139</v>
      </c>
      <c r="G97" s="207"/>
      <c r="H97" s="210">
        <v>2.65</v>
      </c>
      <c r="I97" s="211"/>
      <c r="J97" s="207"/>
      <c r="K97" s="207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128</v>
      </c>
      <c r="AU97" s="216" t="s">
        <v>83</v>
      </c>
      <c r="AV97" s="12" t="s">
        <v>83</v>
      </c>
      <c r="AW97" s="12" t="s">
        <v>35</v>
      </c>
      <c r="AX97" s="12" t="s">
        <v>71</v>
      </c>
      <c r="AY97" s="216" t="s">
        <v>118</v>
      </c>
    </row>
    <row r="98" spans="2:51" s="12" customFormat="1">
      <c r="B98" s="206"/>
      <c r="C98" s="207"/>
      <c r="D98" s="196" t="s">
        <v>128</v>
      </c>
      <c r="E98" s="208" t="s">
        <v>21</v>
      </c>
      <c r="F98" s="209" t="s">
        <v>132</v>
      </c>
      <c r="G98" s="207"/>
      <c r="H98" s="210">
        <v>1.1499999999999999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128</v>
      </c>
      <c r="AU98" s="216" t="s">
        <v>83</v>
      </c>
      <c r="AV98" s="12" t="s">
        <v>83</v>
      </c>
      <c r="AW98" s="12" t="s">
        <v>35</v>
      </c>
      <c r="AX98" s="12" t="s">
        <v>71</v>
      </c>
      <c r="AY98" s="216" t="s">
        <v>118</v>
      </c>
    </row>
    <row r="99" spans="2:51" s="12" customFormat="1">
      <c r="B99" s="206"/>
      <c r="C99" s="207"/>
      <c r="D99" s="196" t="s">
        <v>128</v>
      </c>
      <c r="E99" s="208" t="s">
        <v>21</v>
      </c>
      <c r="F99" s="209" t="s">
        <v>133</v>
      </c>
      <c r="G99" s="207"/>
      <c r="H99" s="210">
        <v>1.1499999999999999</v>
      </c>
      <c r="I99" s="211"/>
      <c r="J99" s="207"/>
      <c r="K99" s="207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128</v>
      </c>
      <c r="AU99" s="216" t="s">
        <v>83</v>
      </c>
      <c r="AV99" s="12" t="s">
        <v>83</v>
      </c>
      <c r="AW99" s="12" t="s">
        <v>35</v>
      </c>
      <c r="AX99" s="12" t="s">
        <v>71</v>
      </c>
      <c r="AY99" s="216" t="s">
        <v>118</v>
      </c>
    </row>
    <row r="100" spans="2:51" s="12" customFormat="1">
      <c r="B100" s="206"/>
      <c r="C100" s="207"/>
      <c r="D100" s="196" t="s">
        <v>128</v>
      </c>
      <c r="E100" s="208" t="s">
        <v>21</v>
      </c>
      <c r="F100" s="209" t="s">
        <v>134</v>
      </c>
      <c r="G100" s="207"/>
      <c r="H100" s="210">
        <v>1.3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128</v>
      </c>
      <c r="AU100" s="216" t="s">
        <v>83</v>
      </c>
      <c r="AV100" s="12" t="s">
        <v>83</v>
      </c>
      <c r="AW100" s="12" t="s">
        <v>35</v>
      </c>
      <c r="AX100" s="12" t="s">
        <v>71</v>
      </c>
      <c r="AY100" s="216" t="s">
        <v>118</v>
      </c>
    </row>
    <row r="101" spans="2:51" s="12" customFormat="1">
      <c r="B101" s="206"/>
      <c r="C101" s="207"/>
      <c r="D101" s="196" t="s">
        <v>128</v>
      </c>
      <c r="E101" s="208" t="s">
        <v>21</v>
      </c>
      <c r="F101" s="209" t="s">
        <v>135</v>
      </c>
      <c r="G101" s="207"/>
      <c r="H101" s="210">
        <v>0.95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128</v>
      </c>
      <c r="AU101" s="216" t="s">
        <v>83</v>
      </c>
      <c r="AV101" s="12" t="s">
        <v>83</v>
      </c>
      <c r="AW101" s="12" t="s">
        <v>35</v>
      </c>
      <c r="AX101" s="12" t="s">
        <v>71</v>
      </c>
      <c r="AY101" s="216" t="s">
        <v>118</v>
      </c>
    </row>
    <row r="102" spans="2:51" s="12" customFormat="1">
      <c r="B102" s="206"/>
      <c r="C102" s="207"/>
      <c r="D102" s="196" t="s">
        <v>128</v>
      </c>
      <c r="E102" s="208" t="s">
        <v>21</v>
      </c>
      <c r="F102" s="209" t="s">
        <v>140</v>
      </c>
      <c r="G102" s="207"/>
      <c r="H102" s="210">
        <v>2.2000000000000002</v>
      </c>
      <c r="I102" s="211"/>
      <c r="J102" s="207"/>
      <c r="K102" s="207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128</v>
      </c>
      <c r="AU102" s="216" t="s">
        <v>83</v>
      </c>
      <c r="AV102" s="12" t="s">
        <v>83</v>
      </c>
      <c r="AW102" s="12" t="s">
        <v>35</v>
      </c>
      <c r="AX102" s="12" t="s">
        <v>71</v>
      </c>
      <c r="AY102" s="216" t="s">
        <v>118</v>
      </c>
    </row>
    <row r="103" spans="2:51" s="12" customFormat="1">
      <c r="B103" s="206"/>
      <c r="C103" s="207"/>
      <c r="D103" s="196" t="s">
        <v>128</v>
      </c>
      <c r="E103" s="208" t="s">
        <v>21</v>
      </c>
      <c r="F103" s="209" t="s">
        <v>141</v>
      </c>
      <c r="G103" s="207"/>
      <c r="H103" s="210">
        <v>1.05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128</v>
      </c>
      <c r="AU103" s="216" t="s">
        <v>83</v>
      </c>
      <c r="AV103" s="12" t="s">
        <v>83</v>
      </c>
      <c r="AW103" s="12" t="s">
        <v>35</v>
      </c>
      <c r="AX103" s="12" t="s">
        <v>71</v>
      </c>
      <c r="AY103" s="216" t="s">
        <v>118</v>
      </c>
    </row>
    <row r="104" spans="2:51" s="11" customFormat="1">
      <c r="B104" s="194"/>
      <c r="C104" s="195"/>
      <c r="D104" s="196" t="s">
        <v>128</v>
      </c>
      <c r="E104" s="197" t="s">
        <v>21</v>
      </c>
      <c r="F104" s="198" t="s">
        <v>142</v>
      </c>
      <c r="G104" s="195"/>
      <c r="H104" s="199" t="s">
        <v>21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128</v>
      </c>
      <c r="AU104" s="205" t="s">
        <v>83</v>
      </c>
      <c r="AV104" s="11" t="s">
        <v>76</v>
      </c>
      <c r="AW104" s="11" t="s">
        <v>35</v>
      </c>
      <c r="AX104" s="11" t="s">
        <v>71</v>
      </c>
      <c r="AY104" s="205" t="s">
        <v>118</v>
      </c>
    </row>
    <row r="105" spans="2:51" s="12" customFormat="1">
      <c r="B105" s="206"/>
      <c r="C105" s="207"/>
      <c r="D105" s="196" t="s">
        <v>128</v>
      </c>
      <c r="E105" s="208" t="s">
        <v>21</v>
      </c>
      <c r="F105" s="209" t="s">
        <v>131</v>
      </c>
      <c r="G105" s="207"/>
      <c r="H105" s="210">
        <v>5.55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128</v>
      </c>
      <c r="AU105" s="216" t="s">
        <v>83</v>
      </c>
      <c r="AV105" s="12" t="s">
        <v>83</v>
      </c>
      <c r="AW105" s="12" t="s">
        <v>35</v>
      </c>
      <c r="AX105" s="12" t="s">
        <v>71</v>
      </c>
      <c r="AY105" s="216" t="s">
        <v>118</v>
      </c>
    </row>
    <row r="106" spans="2:51" s="12" customFormat="1">
      <c r="B106" s="206"/>
      <c r="C106" s="207"/>
      <c r="D106" s="196" t="s">
        <v>128</v>
      </c>
      <c r="E106" s="208" t="s">
        <v>21</v>
      </c>
      <c r="F106" s="209" t="s">
        <v>132</v>
      </c>
      <c r="G106" s="207"/>
      <c r="H106" s="210">
        <v>1.1499999999999999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128</v>
      </c>
      <c r="AU106" s="216" t="s">
        <v>83</v>
      </c>
      <c r="AV106" s="12" t="s">
        <v>83</v>
      </c>
      <c r="AW106" s="12" t="s">
        <v>35</v>
      </c>
      <c r="AX106" s="12" t="s">
        <v>71</v>
      </c>
      <c r="AY106" s="216" t="s">
        <v>118</v>
      </c>
    </row>
    <row r="107" spans="2:51" s="12" customFormat="1">
      <c r="B107" s="206"/>
      <c r="C107" s="207"/>
      <c r="D107" s="196" t="s">
        <v>128</v>
      </c>
      <c r="E107" s="208" t="s">
        <v>21</v>
      </c>
      <c r="F107" s="209" t="s">
        <v>133</v>
      </c>
      <c r="G107" s="207"/>
      <c r="H107" s="210">
        <v>1.1499999999999999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128</v>
      </c>
      <c r="AU107" s="216" t="s">
        <v>83</v>
      </c>
      <c r="AV107" s="12" t="s">
        <v>83</v>
      </c>
      <c r="AW107" s="12" t="s">
        <v>35</v>
      </c>
      <c r="AX107" s="12" t="s">
        <v>71</v>
      </c>
      <c r="AY107" s="216" t="s">
        <v>118</v>
      </c>
    </row>
    <row r="108" spans="2:51" s="12" customFormat="1">
      <c r="B108" s="206"/>
      <c r="C108" s="207"/>
      <c r="D108" s="196" t="s">
        <v>128</v>
      </c>
      <c r="E108" s="208" t="s">
        <v>21</v>
      </c>
      <c r="F108" s="209" t="s">
        <v>134</v>
      </c>
      <c r="G108" s="207"/>
      <c r="H108" s="210">
        <v>1.3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128</v>
      </c>
      <c r="AU108" s="216" t="s">
        <v>83</v>
      </c>
      <c r="AV108" s="12" t="s">
        <v>83</v>
      </c>
      <c r="AW108" s="12" t="s">
        <v>35</v>
      </c>
      <c r="AX108" s="12" t="s">
        <v>71</v>
      </c>
      <c r="AY108" s="216" t="s">
        <v>118</v>
      </c>
    </row>
    <row r="109" spans="2:51" s="12" customFormat="1">
      <c r="B109" s="206"/>
      <c r="C109" s="207"/>
      <c r="D109" s="196" t="s">
        <v>128</v>
      </c>
      <c r="E109" s="208" t="s">
        <v>21</v>
      </c>
      <c r="F109" s="209" t="s">
        <v>135</v>
      </c>
      <c r="G109" s="207"/>
      <c r="H109" s="210">
        <v>0.95</v>
      </c>
      <c r="I109" s="211"/>
      <c r="J109" s="207"/>
      <c r="K109" s="207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128</v>
      </c>
      <c r="AU109" s="216" t="s">
        <v>83</v>
      </c>
      <c r="AV109" s="12" t="s">
        <v>83</v>
      </c>
      <c r="AW109" s="12" t="s">
        <v>35</v>
      </c>
      <c r="AX109" s="12" t="s">
        <v>71</v>
      </c>
      <c r="AY109" s="216" t="s">
        <v>118</v>
      </c>
    </row>
    <row r="110" spans="2:51" s="12" customFormat="1">
      <c r="B110" s="206"/>
      <c r="C110" s="207"/>
      <c r="D110" s="196" t="s">
        <v>128</v>
      </c>
      <c r="E110" s="208" t="s">
        <v>21</v>
      </c>
      <c r="F110" s="209" t="s">
        <v>140</v>
      </c>
      <c r="G110" s="207"/>
      <c r="H110" s="210">
        <v>2.2000000000000002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128</v>
      </c>
      <c r="AU110" s="216" t="s">
        <v>83</v>
      </c>
      <c r="AV110" s="12" t="s">
        <v>83</v>
      </c>
      <c r="AW110" s="12" t="s">
        <v>35</v>
      </c>
      <c r="AX110" s="12" t="s">
        <v>71</v>
      </c>
      <c r="AY110" s="216" t="s">
        <v>118</v>
      </c>
    </row>
    <row r="111" spans="2:51" s="12" customFormat="1">
      <c r="B111" s="206"/>
      <c r="C111" s="207"/>
      <c r="D111" s="196" t="s">
        <v>128</v>
      </c>
      <c r="E111" s="208" t="s">
        <v>21</v>
      </c>
      <c r="F111" s="209" t="s">
        <v>141</v>
      </c>
      <c r="G111" s="207"/>
      <c r="H111" s="210">
        <v>1.05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128</v>
      </c>
      <c r="AU111" s="216" t="s">
        <v>83</v>
      </c>
      <c r="AV111" s="12" t="s">
        <v>83</v>
      </c>
      <c r="AW111" s="12" t="s">
        <v>35</v>
      </c>
      <c r="AX111" s="12" t="s">
        <v>71</v>
      </c>
      <c r="AY111" s="216" t="s">
        <v>118</v>
      </c>
    </row>
    <row r="112" spans="2:51" s="11" customFormat="1">
      <c r="B112" s="194"/>
      <c r="C112" s="195"/>
      <c r="D112" s="196" t="s">
        <v>128</v>
      </c>
      <c r="E112" s="197" t="s">
        <v>21</v>
      </c>
      <c r="F112" s="198" t="s">
        <v>143</v>
      </c>
      <c r="G112" s="195"/>
      <c r="H112" s="199" t="s">
        <v>21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128</v>
      </c>
      <c r="AU112" s="205" t="s">
        <v>83</v>
      </c>
      <c r="AV112" s="11" t="s">
        <v>76</v>
      </c>
      <c r="AW112" s="11" t="s">
        <v>35</v>
      </c>
      <c r="AX112" s="11" t="s">
        <v>71</v>
      </c>
      <c r="AY112" s="205" t="s">
        <v>118</v>
      </c>
    </row>
    <row r="113" spans="2:65" s="12" customFormat="1">
      <c r="B113" s="206"/>
      <c r="C113" s="207"/>
      <c r="D113" s="196" t="s">
        <v>128</v>
      </c>
      <c r="E113" s="208" t="s">
        <v>21</v>
      </c>
      <c r="F113" s="209" t="s">
        <v>144</v>
      </c>
      <c r="G113" s="207"/>
      <c r="H113" s="210">
        <v>4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128</v>
      </c>
      <c r="AU113" s="216" t="s">
        <v>83</v>
      </c>
      <c r="AV113" s="12" t="s">
        <v>83</v>
      </c>
      <c r="AW113" s="12" t="s">
        <v>35</v>
      </c>
      <c r="AX113" s="12" t="s">
        <v>71</v>
      </c>
      <c r="AY113" s="216" t="s">
        <v>118</v>
      </c>
    </row>
    <row r="114" spans="2:65" s="12" customFormat="1">
      <c r="B114" s="206"/>
      <c r="C114" s="207"/>
      <c r="D114" s="196" t="s">
        <v>128</v>
      </c>
      <c r="E114" s="208" t="s">
        <v>21</v>
      </c>
      <c r="F114" s="209" t="s">
        <v>145</v>
      </c>
      <c r="G114" s="207"/>
      <c r="H114" s="210">
        <v>1.35</v>
      </c>
      <c r="I114" s="211"/>
      <c r="J114" s="207"/>
      <c r="K114" s="207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128</v>
      </c>
      <c r="AU114" s="216" t="s">
        <v>83</v>
      </c>
      <c r="AV114" s="12" t="s">
        <v>83</v>
      </c>
      <c r="AW114" s="12" t="s">
        <v>35</v>
      </c>
      <c r="AX114" s="12" t="s">
        <v>71</v>
      </c>
      <c r="AY114" s="216" t="s">
        <v>118</v>
      </c>
    </row>
    <row r="115" spans="2:65" s="12" customFormat="1">
      <c r="B115" s="206"/>
      <c r="C115" s="207"/>
      <c r="D115" s="196" t="s">
        <v>128</v>
      </c>
      <c r="E115" s="208" t="s">
        <v>21</v>
      </c>
      <c r="F115" s="209" t="s">
        <v>146</v>
      </c>
      <c r="G115" s="207"/>
      <c r="H115" s="210">
        <v>1.4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128</v>
      </c>
      <c r="AU115" s="216" t="s">
        <v>83</v>
      </c>
      <c r="AV115" s="12" t="s">
        <v>83</v>
      </c>
      <c r="AW115" s="12" t="s">
        <v>35</v>
      </c>
      <c r="AX115" s="12" t="s">
        <v>71</v>
      </c>
      <c r="AY115" s="216" t="s">
        <v>118</v>
      </c>
    </row>
    <row r="116" spans="2:65" s="12" customFormat="1">
      <c r="B116" s="206"/>
      <c r="C116" s="207"/>
      <c r="D116" s="196" t="s">
        <v>128</v>
      </c>
      <c r="E116" s="208" t="s">
        <v>21</v>
      </c>
      <c r="F116" s="209" t="s">
        <v>131</v>
      </c>
      <c r="G116" s="207"/>
      <c r="H116" s="210">
        <v>5.55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128</v>
      </c>
      <c r="AU116" s="216" t="s">
        <v>83</v>
      </c>
      <c r="AV116" s="12" t="s">
        <v>83</v>
      </c>
      <c r="AW116" s="12" t="s">
        <v>35</v>
      </c>
      <c r="AX116" s="12" t="s">
        <v>71</v>
      </c>
      <c r="AY116" s="216" t="s">
        <v>118</v>
      </c>
    </row>
    <row r="117" spans="2:65" s="12" customFormat="1">
      <c r="B117" s="206"/>
      <c r="C117" s="207"/>
      <c r="D117" s="196" t="s">
        <v>128</v>
      </c>
      <c r="E117" s="208" t="s">
        <v>21</v>
      </c>
      <c r="F117" s="209" t="s">
        <v>147</v>
      </c>
      <c r="G117" s="207"/>
      <c r="H117" s="210">
        <v>1.1499999999999999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128</v>
      </c>
      <c r="AU117" s="216" t="s">
        <v>83</v>
      </c>
      <c r="AV117" s="12" t="s">
        <v>83</v>
      </c>
      <c r="AW117" s="12" t="s">
        <v>35</v>
      </c>
      <c r="AX117" s="12" t="s">
        <v>71</v>
      </c>
      <c r="AY117" s="216" t="s">
        <v>118</v>
      </c>
    </row>
    <row r="118" spans="2:65" s="12" customFormat="1">
      <c r="B118" s="206"/>
      <c r="C118" s="207"/>
      <c r="D118" s="196" t="s">
        <v>128</v>
      </c>
      <c r="E118" s="208" t="s">
        <v>21</v>
      </c>
      <c r="F118" s="209" t="s">
        <v>148</v>
      </c>
      <c r="G118" s="207"/>
      <c r="H118" s="210">
        <v>1.1499999999999999</v>
      </c>
      <c r="I118" s="211"/>
      <c r="J118" s="207"/>
      <c r="K118" s="207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128</v>
      </c>
      <c r="AU118" s="216" t="s">
        <v>83</v>
      </c>
      <c r="AV118" s="12" t="s">
        <v>83</v>
      </c>
      <c r="AW118" s="12" t="s">
        <v>35</v>
      </c>
      <c r="AX118" s="12" t="s">
        <v>71</v>
      </c>
      <c r="AY118" s="216" t="s">
        <v>118</v>
      </c>
    </row>
    <row r="119" spans="2:65" s="12" customFormat="1">
      <c r="B119" s="206"/>
      <c r="C119" s="207"/>
      <c r="D119" s="196" t="s">
        <v>128</v>
      </c>
      <c r="E119" s="208" t="s">
        <v>21</v>
      </c>
      <c r="F119" s="209" t="s">
        <v>149</v>
      </c>
      <c r="G119" s="207"/>
      <c r="H119" s="210">
        <v>1.3</v>
      </c>
      <c r="I119" s="211"/>
      <c r="J119" s="207"/>
      <c r="K119" s="207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128</v>
      </c>
      <c r="AU119" s="216" t="s">
        <v>83</v>
      </c>
      <c r="AV119" s="12" t="s">
        <v>83</v>
      </c>
      <c r="AW119" s="12" t="s">
        <v>35</v>
      </c>
      <c r="AX119" s="12" t="s">
        <v>71</v>
      </c>
      <c r="AY119" s="216" t="s">
        <v>118</v>
      </c>
    </row>
    <row r="120" spans="2:65" s="12" customFormat="1">
      <c r="B120" s="206"/>
      <c r="C120" s="207"/>
      <c r="D120" s="196" t="s">
        <v>128</v>
      </c>
      <c r="E120" s="208" t="s">
        <v>21</v>
      </c>
      <c r="F120" s="209" t="s">
        <v>150</v>
      </c>
      <c r="G120" s="207"/>
      <c r="H120" s="210">
        <v>0.95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128</v>
      </c>
      <c r="AU120" s="216" t="s">
        <v>83</v>
      </c>
      <c r="AV120" s="12" t="s">
        <v>83</v>
      </c>
      <c r="AW120" s="12" t="s">
        <v>35</v>
      </c>
      <c r="AX120" s="12" t="s">
        <v>71</v>
      </c>
      <c r="AY120" s="216" t="s">
        <v>118</v>
      </c>
    </row>
    <row r="121" spans="2:65" s="12" customFormat="1">
      <c r="B121" s="206"/>
      <c r="C121" s="207"/>
      <c r="D121" s="196" t="s">
        <v>128</v>
      </c>
      <c r="E121" s="208" t="s">
        <v>21</v>
      </c>
      <c r="F121" s="209" t="s">
        <v>151</v>
      </c>
      <c r="G121" s="207"/>
      <c r="H121" s="210">
        <v>3.3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128</v>
      </c>
      <c r="AU121" s="216" t="s">
        <v>83</v>
      </c>
      <c r="AV121" s="12" t="s">
        <v>83</v>
      </c>
      <c r="AW121" s="12" t="s">
        <v>35</v>
      </c>
      <c r="AX121" s="12" t="s">
        <v>71</v>
      </c>
      <c r="AY121" s="216" t="s">
        <v>118</v>
      </c>
    </row>
    <row r="122" spans="2:65" s="13" customFormat="1">
      <c r="B122" s="217"/>
      <c r="C122" s="218"/>
      <c r="D122" s="196" t="s">
        <v>128</v>
      </c>
      <c r="E122" s="219" t="s">
        <v>21</v>
      </c>
      <c r="F122" s="220" t="s">
        <v>152</v>
      </c>
      <c r="G122" s="218"/>
      <c r="H122" s="221">
        <v>62.65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128</v>
      </c>
      <c r="AU122" s="227" t="s">
        <v>83</v>
      </c>
      <c r="AV122" s="13" t="s">
        <v>126</v>
      </c>
      <c r="AW122" s="13" t="s">
        <v>35</v>
      </c>
      <c r="AX122" s="13" t="s">
        <v>71</v>
      </c>
      <c r="AY122" s="227" t="s">
        <v>118</v>
      </c>
    </row>
    <row r="123" spans="2:65" s="11" customFormat="1">
      <c r="B123" s="194"/>
      <c r="C123" s="195"/>
      <c r="D123" s="196" t="s">
        <v>128</v>
      </c>
      <c r="E123" s="197" t="s">
        <v>21</v>
      </c>
      <c r="F123" s="198" t="s">
        <v>153</v>
      </c>
      <c r="G123" s="195"/>
      <c r="H123" s="199" t="s">
        <v>21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128</v>
      </c>
      <c r="AU123" s="205" t="s">
        <v>83</v>
      </c>
      <c r="AV123" s="11" t="s">
        <v>76</v>
      </c>
      <c r="AW123" s="11" t="s">
        <v>35</v>
      </c>
      <c r="AX123" s="11" t="s">
        <v>71</v>
      </c>
      <c r="AY123" s="205" t="s">
        <v>118</v>
      </c>
    </row>
    <row r="124" spans="2:65" s="12" customFormat="1">
      <c r="B124" s="206"/>
      <c r="C124" s="207"/>
      <c r="D124" s="228" t="s">
        <v>128</v>
      </c>
      <c r="E124" s="229" t="s">
        <v>21</v>
      </c>
      <c r="F124" s="230" t="s">
        <v>154</v>
      </c>
      <c r="G124" s="207"/>
      <c r="H124" s="231">
        <v>18.795000000000002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128</v>
      </c>
      <c r="AU124" s="216" t="s">
        <v>83</v>
      </c>
      <c r="AV124" s="12" t="s">
        <v>83</v>
      </c>
      <c r="AW124" s="12" t="s">
        <v>35</v>
      </c>
      <c r="AX124" s="12" t="s">
        <v>76</v>
      </c>
      <c r="AY124" s="216" t="s">
        <v>118</v>
      </c>
    </row>
    <row r="125" spans="2:65" s="1" customFormat="1" ht="22.5" customHeight="1">
      <c r="B125" s="40"/>
      <c r="C125" s="182" t="s">
        <v>83</v>
      </c>
      <c r="D125" s="182" t="s">
        <v>121</v>
      </c>
      <c r="E125" s="183" t="s">
        <v>155</v>
      </c>
      <c r="F125" s="184" t="s">
        <v>156</v>
      </c>
      <c r="G125" s="185" t="s">
        <v>124</v>
      </c>
      <c r="H125" s="186">
        <v>64.463999999999999</v>
      </c>
      <c r="I125" s="187"/>
      <c r="J125" s="188">
        <f>ROUND(I125*H125,2)</f>
        <v>0</v>
      </c>
      <c r="K125" s="184" t="s">
        <v>125</v>
      </c>
      <c r="L125" s="60"/>
      <c r="M125" s="189" t="s">
        <v>21</v>
      </c>
      <c r="N125" s="190" t="s">
        <v>42</v>
      </c>
      <c r="O125" s="41"/>
      <c r="P125" s="191">
        <f>O125*H125</f>
        <v>0</v>
      </c>
      <c r="Q125" s="191">
        <v>3.3579999999999999E-2</v>
      </c>
      <c r="R125" s="191">
        <f>Q125*H125</f>
        <v>2.1647011199999997</v>
      </c>
      <c r="S125" s="191">
        <v>0</v>
      </c>
      <c r="T125" s="192">
        <f>S125*H125</f>
        <v>0</v>
      </c>
      <c r="AR125" s="23" t="s">
        <v>126</v>
      </c>
      <c r="AT125" s="23" t="s">
        <v>121</v>
      </c>
      <c r="AU125" s="23" t="s">
        <v>83</v>
      </c>
      <c r="AY125" s="23" t="s">
        <v>118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3" t="s">
        <v>76</v>
      </c>
      <c r="BK125" s="193">
        <f>ROUND(I125*H125,2)</f>
        <v>0</v>
      </c>
      <c r="BL125" s="23" t="s">
        <v>126</v>
      </c>
      <c r="BM125" s="23" t="s">
        <v>157</v>
      </c>
    </row>
    <row r="126" spans="2:65" s="11" customFormat="1">
      <c r="B126" s="194"/>
      <c r="C126" s="195"/>
      <c r="D126" s="196" t="s">
        <v>128</v>
      </c>
      <c r="E126" s="197" t="s">
        <v>21</v>
      </c>
      <c r="F126" s="198" t="s">
        <v>130</v>
      </c>
      <c r="G126" s="195"/>
      <c r="H126" s="199" t="s">
        <v>21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128</v>
      </c>
      <c r="AU126" s="205" t="s">
        <v>83</v>
      </c>
      <c r="AV126" s="11" t="s">
        <v>76</v>
      </c>
      <c r="AW126" s="11" t="s">
        <v>35</v>
      </c>
      <c r="AX126" s="11" t="s">
        <v>71</v>
      </c>
      <c r="AY126" s="205" t="s">
        <v>118</v>
      </c>
    </row>
    <row r="127" spans="2:65" s="12" customFormat="1">
      <c r="B127" s="206"/>
      <c r="C127" s="207"/>
      <c r="D127" s="196" t="s">
        <v>128</v>
      </c>
      <c r="E127" s="208" t="s">
        <v>21</v>
      </c>
      <c r="F127" s="209" t="s">
        <v>158</v>
      </c>
      <c r="G127" s="207"/>
      <c r="H127" s="210">
        <v>22.02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128</v>
      </c>
      <c r="AU127" s="216" t="s">
        <v>83</v>
      </c>
      <c r="AV127" s="12" t="s">
        <v>83</v>
      </c>
      <c r="AW127" s="12" t="s">
        <v>35</v>
      </c>
      <c r="AX127" s="12" t="s">
        <v>71</v>
      </c>
      <c r="AY127" s="216" t="s">
        <v>118</v>
      </c>
    </row>
    <row r="128" spans="2:65" s="12" customFormat="1">
      <c r="B128" s="206"/>
      <c r="C128" s="207"/>
      <c r="D128" s="196" t="s">
        <v>128</v>
      </c>
      <c r="E128" s="208" t="s">
        <v>21</v>
      </c>
      <c r="F128" s="209" t="s">
        <v>159</v>
      </c>
      <c r="G128" s="207"/>
      <c r="H128" s="210">
        <v>4.7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128</v>
      </c>
      <c r="AU128" s="216" t="s">
        <v>83</v>
      </c>
      <c r="AV128" s="12" t="s">
        <v>83</v>
      </c>
      <c r="AW128" s="12" t="s">
        <v>35</v>
      </c>
      <c r="AX128" s="12" t="s">
        <v>71</v>
      </c>
      <c r="AY128" s="216" t="s">
        <v>118</v>
      </c>
    </row>
    <row r="129" spans="2:51" s="12" customFormat="1">
      <c r="B129" s="206"/>
      <c r="C129" s="207"/>
      <c r="D129" s="196" t="s">
        <v>128</v>
      </c>
      <c r="E129" s="208" t="s">
        <v>21</v>
      </c>
      <c r="F129" s="209" t="s">
        <v>160</v>
      </c>
      <c r="G129" s="207"/>
      <c r="H129" s="210">
        <v>4.7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128</v>
      </c>
      <c r="AU129" s="216" t="s">
        <v>83</v>
      </c>
      <c r="AV129" s="12" t="s">
        <v>83</v>
      </c>
      <c r="AW129" s="12" t="s">
        <v>35</v>
      </c>
      <c r="AX129" s="12" t="s">
        <v>71</v>
      </c>
      <c r="AY129" s="216" t="s">
        <v>118</v>
      </c>
    </row>
    <row r="130" spans="2:51" s="12" customFormat="1">
      <c r="B130" s="206"/>
      <c r="C130" s="207"/>
      <c r="D130" s="196" t="s">
        <v>128</v>
      </c>
      <c r="E130" s="208" t="s">
        <v>21</v>
      </c>
      <c r="F130" s="209" t="s">
        <v>161</v>
      </c>
      <c r="G130" s="207"/>
      <c r="H130" s="210">
        <v>7.4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128</v>
      </c>
      <c r="AU130" s="216" t="s">
        <v>83</v>
      </c>
      <c r="AV130" s="12" t="s">
        <v>83</v>
      </c>
      <c r="AW130" s="12" t="s">
        <v>35</v>
      </c>
      <c r="AX130" s="12" t="s">
        <v>71</v>
      </c>
      <c r="AY130" s="216" t="s">
        <v>118</v>
      </c>
    </row>
    <row r="131" spans="2:51" s="12" customFormat="1">
      <c r="B131" s="206"/>
      <c r="C131" s="207"/>
      <c r="D131" s="196" t="s">
        <v>128</v>
      </c>
      <c r="E131" s="208" t="s">
        <v>21</v>
      </c>
      <c r="F131" s="209" t="s">
        <v>162</v>
      </c>
      <c r="G131" s="207"/>
      <c r="H131" s="210">
        <v>4.3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128</v>
      </c>
      <c r="AU131" s="216" t="s">
        <v>83</v>
      </c>
      <c r="AV131" s="12" t="s">
        <v>83</v>
      </c>
      <c r="AW131" s="12" t="s">
        <v>35</v>
      </c>
      <c r="AX131" s="12" t="s">
        <v>71</v>
      </c>
      <c r="AY131" s="216" t="s">
        <v>118</v>
      </c>
    </row>
    <row r="132" spans="2:51" s="12" customFormat="1">
      <c r="B132" s="206"/>
      <c r="C132" s="207"/>
      <c r="D132" s="196" t="s">
        <v>128</v>
      </c>
      <c r="E132" s="208" t="s">
        <v>21</v>
      </c>
      <c r="F132" s="209" t="s">
        <v>163</v>
      </c>
      <c r="G132" s="207"/>
      <c r="H132" s="210">
        <v>16.600000000000001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128</v>
      </c>
      <c r="AU132" s="216" t="s">
        <v>83</v>
      </c>
      <c r="AV132" s="12" t="s">
        <v>83</v>
      </c>
      <c r="AW132" s="12" t="s">
        <v>35</v>
      </c>
      <c r="AX132" s="12" t="s">
        <v>71</v>
      </c>
      <c r="AY132" s="216" t="s">
        <v>118</v>
      </c>
    </row>
    <row r="133" spans="2:51" s="12" customFormat="1">
      <c r="B133" s="206"/>
      <c r="C133" s="207"/>
      <c r="D133" s="196" t="s">
        <v>128</v>
      </c>
      <c r="E133" s="208" t="s">
        <v>21</v>
      </c>
      <c r="F133" s="209" t="s">
        <v>164</v>
      </c>
      <c r="G133" s="207"/>
      <c r="H133" s="210">
        <v>6.3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128</v>
      </c>
      <c r="AU133" s="216" t="s">
        <v>83</v>
      </c>
      <c r="AV133" s="12" t="s">
        <v>83</v>
      </c>
      <c r="AW133" s="12" t="s">
        <v>35</v>
      </c>
      <c r="AX133" s="12" t="s">
        <v>71</v>
      </c>
      <c r="AY133" s="216" t="s">
        <v>118</v>
      </c>
    </row>
    <row r="134" spans="2:51" s="11" customFormat="1">
      <c r="B134" s="194"/>
      <c r="C134" s="195"/>
      <c r="D134" s="196" t="s">
        <v>128</v>
      </c>
      <c r="E134" s="197" t="s">
        <v>21</v>
      </c>
      <c r="F134" s="198" t="s">
        <v>138</v>
      </c>
      <c r="G134" s="195"/>
      <c r="H134" s="199" t="s">
        <v>21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128</v>
      </c>
      <c r="AU134" s="205" t="s">
        <v>83</v>
      </c>
      <c r="AV134" s="11" t="s">
        <v>76</v>
      </c>
      <c r="AW134" s="11" t="s">
        <v>35</v>
      </c>
      <c r="AX134" s="11" t="s">
        <v>71</v>
      </c>
      <c r="AY134" s="205" t="s">
        <v>118</v>
      </c>
    </row>
    <row r="135" spans="2:51" s="12" customFormat="1">
      <c r="B135" s="206"/>
      <c r="C135" s="207"/>
      <c r="D135" s="196" t="s">
        <v>128</v>
      </c>
      <c r="E135" s="208" t="s">
        <v>21</v>
      </c>
      <c r="F135" s="209" t="s">
        <v>158</v>
      </c>
      <c r="G135" s="207"/>
      <c r="H135" s="210">
        <v>22.02</v>
      </c>
      <c r="I135" s="211"/>
      <c r="J135" s="207"/>
      <c r="K135" s="207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128</v>
      </c>
      <c r="AU135" s="216" t="s">
        <v>83</v>
      </c>
      <c r="AV135" s="12" t="s">
        <v>83</v>
      </c>
      <c r="AW135" s="12" t="s">
        <v>35</v>
      </c>
      <c r="AX135" s="12" t="s">
        <v>71</v>
      </c>
      <c r="AY135" s="216" t="s">
        <v>118</v>
      </c>
    </row>
    <row r="136" spans="2:51" s="12" customFormat="1">
      <c r="B136" s="206"/>
      <c r="C136" s="207"/>
      <c r="D136" s="196" t="s">
        <v>128</v>
      </c>
      <c r="E136" s="208" t="s">
        <v>21</v>
      </c>
      <c r="F136" s="209" t="s">
        <v>165</v>
      </c>
      <c r="G136" s="207"/>
      <c r="H136" s="210">
        <v>4.47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128</v>
      </c>
      <c r="AU136" s="216" t="s">
        <v>83</v>
      </c>
      <c r="AV136" s="12" t="s">
        <v>83</v>
      </c>
      <c r="AW136" s="12" t="s">
        <v>35</v>
      </c>
      <c r="AX136" s="12" t="s">
        <v>71</v>
      </c>
      <c r="AY136" s="216" t="s">
        <v>118</v>
      </c>
    </row>
    <row r="137" spans="2:51" s="12" customFormat="1">
      <c r="B137" s="206"/>
      <c r="C137" s="207"/>
      <c r="D137" s="196" t="s">
        <v>128</v>
      </c>
      <c r="E137" s="208" t="s">
        <v>21</v>
      </c>
      <c r="F137" s="209" t="s">
        <v>159</v>
      </c>
      <c r="G137" s="207"/>
      <c r="H137" s="210">
        <v>4.7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128</v>
      </c>
      <c r="AU137" s="216" t="s">
        <v>83</v>
      </c>
      <c r="AV137" s="12" t="s">
        <v>83</v>
      </c>
      <c r="AW137" s="12" t="s">
        <v>35</v>
      </c>
      <c r="AX137" s="12" t="s">
        <v>71</v>
      </c>
      <c r="AY137" s="216" t="s">
        <v>118</v>
      </c>
    </row>
    <row r="138" spans="2:51" s="12" customFormat="1">
      <c r="B138" s="206"/>
      <c r="C138" s="207"/>
      <c r="D138" s="196" t="s">
        <v>128</v>
      </c>
      <c r="E138" s="208" t="s">
        <v>21</v>
      </c>
      <c r="F138" s="209" t="s">
        <v>160</v>
      </c>
      <c r="G138" s="207"/>
      <c r="H138" s="210">
        <v>4.7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128</v>
      </c>
      <c r="AU138" s="216" t="s">
        <v>83</v>
      </c>
      <c r="AV138" s="12" t="s">
        <v>83</v>
      </c>
      <c r="AW138" s="12" t="s">
        <v>35</v>
      </c>
      <c r="AX138" s="12" t="s">
        <v>71</v>
      </c>
      <c r="AY138" s="216" t="s">
        <v>118</v>
      </c>
    </row>
    <row r="139" spans="2:51" s="12" customFormat="1">
      <c r="B139" s="206"/>
      <c r="C139" s="207"/>
      <c r="D139" s="196" t="s">
        <v>128</v>
      </c>
      <c r="E139" s="208" t="s">
        <v>21</v>
      </c>
      <c r="F139" s="209" t="s">
        <v>161</v>
      </c>
      <c r="G139" s="207"/>
      <c r="H139" s="210">
        <v>7.4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128</v>
      </c>
      <c r="AU139" s="216" t="s">
        <v>83</v>
      </c>
      <c r="AV139" s="12" t="s">
        <v>83</v>
      </c>
      <c r="AW139" s="12" t="s">
        <v>35</v>
      </c>
      <c r="AX139" s="12" t="s">
        <v>71</v>
      </c>
      <c r="AY139" s="216" t="s">
        <v>118</v>
      </c>
    </row>
    <row r="140" spans="2:51" s="12" customFormat="1">
      <c r="B140" s="206"/>
      <c r="C140" s="207"/>
      <c r="D140" s="196" t="s">
        <v>128</v>
      </c>
      <c r="E140" s="208" t="s">
        <v>21</v>
      </c>
      <c r="F140" s="209" t="s">
        <v>162</v>
      </c>
      <c r="G140" s="207"/>
      <c r="H140" s="210">
        <v>4.3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128</v>
      </c>
      <c r="AU140" s="216" t="s">
        <v>83</v>
      </c>
      <c r="AV140" s="12" t="s">
        <v>83</v>
      </c>
      <c r="AW140" s="12" t="s">
        <v>35</v>
      </c>
      <c r="AX140" s="12" t="s">
        <v>71</v>
      </c>
      <c r="AY140" s="216" t="s">
        <v>118</v>
      </c>
    </row>
    <row r="141" spans="2:51" s="12" customFormat="1">
      <c r="B141" s="206"/>
      <c r="C141" s="207"/>
      <c r="D141" s="196" t="s">
        <v>128</v>
      </c>
      <c r="E141" s="208" t="s">
        <v>21</v>
      </c>
      <c r="F141" s="209" t="s">
        <v>166</v>
      </c>
      <c r="G141" s="207"/>
      <c r="H141" s="210">
        <v>12.8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128</v>
      </c>
      <c r="AU141" s="216" t="s">
        <v>83</v>
      </c>
      <c r="AV141" s="12" t="s">
        <v>83</v>
      </c>
      <c r="AW141" s="12" t="s">
        <v>35</v>
      </c>
      <c r="AX141" s="12" t="s">
        <v>71</v>
      </c>
      <c r="AY141" s="216" t="s">
        <v>118</v>
      </c>
    </row>
    <row r="142" spans="2:51" s="12" customFormat="1">
      <c r="B142" s="206"/>
      <c r="C142" s="207"/>
      <c r="D142" s="196" t="s">
        <v>128</v>
      </c>
      <c r="E142" s="208" t="s">
        <v>21</v>
      </c>
      <c r="F142" s="209" t="s">
        <v>167</v>
      </c>
      <c r="G142" s="207"/>
      <c r="H142" s="210">
        <v>4.2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128</v>
      </c>
      <c r="AU142" s="216" t="s">
        <v>83</v>
      </c>
      <c r="AV142" s="12" t="s">
        <v>83</v>
      </c>
      <c r="AW142" s="12" t="s">
        <v>35</v>
      </c>
      <c r="AX142" s="12" t="s">
        <v>71</v>
      </c>
      <c r="AY142" s="216" t="s">
        <v>118</v>
      </c>
    </row>
    <row r="143" spans="2:51" s="11" customFormat="1">
      <c r="B143" s="194"/>
      <c r="C143" s="195"/>
      <c r="D143" s="196" t="s">
        <v>128</v>
      </c>
      <c r="E143" s="197" t="s">
        <v>21</v>
      </c>
      <c r="F143" s="198" t="s">
        <v>142</v>
      </c>
      <c r="G143" s="195"/>
      <c r="H143" s="199" t="s">
        <v>21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128</v>
      </c>
      <c r="AU143" s="205" t="s">
        <v>83</v>
      </c>
      <c r="AV143" s="11" t="s">
        <v>76</v>
      </c>
      <c r="AW143" s="11" t="s">
        <v>35</v>
      </c>
      <c r="AX143" s="11" t="s">
        <v>71</v>
      </c>
      <c r="AY143" s="205" t="s">
        <v>118</v>
      </c>
    </row>
    <row r="144" spans="2:51" s="12" customFormat="1">
      <c r="B144" s="206"/>
      <c r="C144" s="207"/>
      <c r="D144" s="196" t="s">
        <v>128</v>
      </c>
      <c r="E144" s="208" t="s">
        <v>21</v>
      </c>
      <c r="F144" s="209" t="s">
        <v>158</v>
      </c>
      <c r="G144" s="207"/>
      <c r="H144" s="210">
        <v>22.02</v>
      </c>
      <c r="I144" s="211"/>
      <c r="J144" s="207"/>
      <c r="K144" s="207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128</v>
      </c>
      <c r="AU144" s="216" t="s">
        <v>83</v>
      </c>
      <c r="AV144" s="12" t="s">
        <v>83</v>
      </c>
      <c r="AW144" s="12" t="s">
        <v>35</v>
      </c>
      <c r="AX144" s="12" t="s">
        <v>71</v>
      </c>
      <c r="AY144" s="216" t="s">
        <v>118</v>
      </c>
    </row>
    <row r="145" spans="2:51" s="12" customFormat="1">
      <c r="B145" s="206"/>
      <c r="C145" s="207"/>
      <c r="D145" s="196" t="s">
        <v>128</v>
      </c>
      <c r="E145" s="208" t="s">
        <v>21</v>
      </c>
      <c r="F145" s="209" t="s">
        <v>159</v>
      </c>
      <c r="G145" s="207"/>
      <c r="H145" s="210">
        <v>4.7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128</v>
      </c>
      <c r="AU145" s="216" t="s">
        <v>83</v>
      </c>
      <c r="AV145" s="12" t="s">
        <v>83</v>
      </c>
      <c r="AW145" s="12" t="s">
        <v>35</v>
      </c>
      <c r="AX145" s="12" t="s">
        <v>71</v>
      </c>
      <c r="AY145" s="216" t="s">
        <v>118</v>
      </c>
    </row>
    <row r="146" spans="2:51" s="12" customFormat="1">
      <c r="B146" s="206"/>
      <c r="C146" s="207"/>
      <c r="D146" s="196" t="s">
        <v>128</v>
      </c>
      <c r="E146" s="208" t="s">
        <v>21</v>
      </c>
      <c r="F146" s="209" t="s">
        <v>160</v>
      </c>
      <c r="G146" s="207"/>
      <c r="H146" s="210">
        <v>4.7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128</v>
      </c>
      <c r="AU146" s="216" t="s">
        <v>83</v>
      </c>
      <c r="AV146" s="12" t="s">
        <v>83</v>
      </c>
      <c r="AW146" s="12" t="s">
        <v>35</v>
      </c>
      <c r="AX146" s="12" t="s">
        <v>71</v>
      </c>
      <c r="AY146" s="216" t="s">
        <v>118</v>
      </c>
    </row>
    <row r="147" spans="2:51" s="12" customFormat="1">
      <c r="B147" s="206"/>
      <c r="C147" s="207"/>
      <c r="D147" s="196" t="s">
        <v>128</v>
      </c>
      <c r="E147" s="208" t="s">
        <v>21</v>
      </c>
      <c r="F147" s="209" t="s">
        <v>161</v>
      </c>
      <c r="G147" s="207"/>
      <c r="H147" s="210">
        <v>7.4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128</v>
      </c>
      <c r="AU147" s="216" t="s">
        <v>83</v>
      </c>
      <c r="AV147" s="12" t="s">
        <v>83</v>
      </c>
      <c r="AW147" s="12" t="s">
        <v>35</v>
      </c>
      <c r="AX147" s="12" t="s">
        <v>71</v>
      </c>
      <c r="AY147" s="216" t="s">
        <v>118</v>
      </c>
    </row>
    <row r="148" spans="2:51" s="12" customFormat="1">
      <c r="B148" s="206"/>
      <c r="C148" s="207"/>
      <c r="D148" s="196" t="s">
        <v>128</v>
      </c>
      <c r="E148" s="208" t="s">
        <v>21</v>
      </c>
      <c r="F148" s="209" t="s">
        <v>162</v>
      </c>
      <c r="G148" s="207"/>
      <c r="H148" s="210">
        <v>4.3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128</v>
      </c>
      <c r="AU148" s="216" t="s">
        <v>83</v>
      </c>
      <c r="AV148" s="12" t="s">
        <v>83</v>
      </c>
      <c r="AW148" s="12" t="s">
        <v>35</v>
      </c>
      <c r="AX148" s="12" t="s">
        <v>71</v>
      </c>
      <c r="AY148" s="216" t="s">
        <v>118</v>
      </c>
    </row>
    <row r="149" spans="2:51" s="12" customFormat="1">
      <c r="B149" s="206"/>
      <c r="C149" s="207"/>
      <c r="D149" s="196" t="s">
        <v>128</v>
      </c>
      <c r="E149" s="208" t="s">
        <v>21</v>
      </c>
      <c r="F149" s="209" t="s">
        <v>166</v>
      </c>
      <c r="G149" s="207"/>
      <c r="H149" s="210">
        <v>12.8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128</v>
      </c>
      <c r="AU149" s="216" t="s">
        <v>83</v>
      </c>
      <c r="AV149" s="12" t="s">
        <v>83</v>
      </c>
      <c r="AW149" s="12" t="s">
        <v>35</v>
      </c>
      <c r="AX149" s="12" t="s">
        <v>71</v>
      </c>
      <c r="AY149" s="216" t="s">
        <v>118</v>
      </c>
    </row>
    <row r="150" spans="2:51" s="12" customFormat="1">
      <c r="B150" s="206"/>
      <c r="C150" s="207"/>
      <c r="D150" s="196" t="s">
        <v>128</v>
      </c>
      <c r="E150" s="208" t="s">
        <v>21</v>
      </c>
      <c r="F150" s="209" t="s">
        <v>167</v>
      </c>
      <c r="G150" s="207"/>
      <c r="H150" s="210">
        <v>4.2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128</v>
      </c>
      <c r="AU150" s="216" t="s">
        <v>83</v>
      </c>
      <c r="AV150" s="12" t="s">
        <v>83</v>
      </c>
      <c r="AW150" s="12" t="s">
        <v>35</v>
      </c>
      <c r="AX150" s="12" t="s">
        <v>71</v>
      </c>
      <c r="AY150" s="216" t="s">
        <v>118</v>
      </c>
    </row>
    <row r="151" spans="2:51" s="11" customFormat="1">
      <c r="B151" s="194"/>
      <c r="C151" s="195"/>
      <c r="D151" s="196" t="s">
        <v>128</v>
      </c>
      <c r="E151" s="197" t="s">
        <v>21</v>
      </c>
      <c r="F151" s="198" t="s">
        <v>143</v>
      </c>
      <c r="G151" s="195"/>
      <c r="H151" s="199" t="s">
        <v>21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128</v>
      </c>
      <c r="AU151" s="205" t="s">
        <v>83</v>
      </c>
      <c r="AV151" s="11" t="s">
        <v>76</v>
      </c>
      <c r="AW151" s="11" t="s">
        <v>35</v>
      </c>
      <c r="AX151" s="11" t="s">
        <v>71</v>
      </c>
      <c r="AY151" s="205" t="s">
        <v>118</v>
      </c>
    </row>
    <row r="152" spans="2:51" s="12" customFormat="1">
      <c r="B152" s="206"/>
      <c r="C152" s="207"/>
      <c r="D152" s="196" t="s">
        <v>128</v>
      </c>
      <c r="E152" s="208" t="s">
        <v>21</v>
      </c>
      <c r="F152" s="209" t="s">
        <v>168</v>
      </c>
      <c r="G152" s="207"/>
      <c r="H152" s="210">
        <v>14.8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128</v>
      </c>
      <c r="AU152" s="216" t="s">
        <v>83</v>
      </c>
      <c r="AV152" s="12" t="s">
        <v>83</v>
      </c>
      <c r="AW152" s="12" t="s">
        <v>35</v>
      </c>
      <c r="AX152" s="12" t="s">
        <v>71</v>
      </c>
      <c r="AY152" s="216" t="s">
        <v>118</v>
      </c>
    </row>
    <row r="153" spans="2:51" s="12" customFormat="1">
      <c r="B153" s="206"/>
      <c r="C153" s="207"/>
      <c r="D153" s="196" t="s">
        <v>128</v>
      </c>
      <c r="E153" s="208" t="s">
        <v>21</v>
      </c>
      <c r="F153" s="209" t="s">
        <v>169</v>
      </c>
      <c r="G153" s="207"/>
      <c r="H153" s="210">
        <v>6.1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128</v>
      </c>
      <c r="AU153" s="216" t="s">
        <v>83</v>
      </c>
      <c r="AV153" s="12" t="s">
        <v>83</v>
      </c>
      <c r="AW153" s="12" t="s">
        <v>35</v>
      </c>
      <c r="AX153" s="12" t="s">
        <v>71</v>
      </c>
      <c r="AY153" s="216" t="s">
        <v>118</v>
      </c>
    </row>
    <row r="154" spans="2:51" s="12" customFormat="1">
      <c r="B154" s="206"/>
      <c r="C154" s="207"/>
      <c r="D154" s="196" t="s">
        <v>128</v>
      </c>
      <c r="E154" s="208" t="s">
        <v>21</v>
      </c>
      <c r="F154" s="209" t="s">
        <v>170</v>
      </c>
      <c r="G154" s="207"/>
      <c r="H154" s="210">
        <v>5.3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128</v>
      </c>
      <c r="AU154" s="216" t="s">
        <v>83</v>
      </c>
      <c r="AV154" s="12" t="s">
        <v>83</v>
      </c>
      <c r="AW154" s="12" t="s">
        <v>35</v>
      </c>
      <c r="AX154" s="12" t="s">
        <v>71</v>
      </c>
      <c r="AY154" s="216" t="s">
        <v>118</v>
      </c>
    </row>
    <row r="155" spans="2:51" s="12" customFormat="1">
      <c r="B155" s="206"/>
      <c r="C155" s="207"/>
      <c r="D155" s="196" t="s">
        <v>128</v>
      </c>
      <c r="E155" s="208" t="s">
        <v>21</v>
      </c>
      <c r="F155" s="209" t="s">
        <v>171</v>
      </c>
      <c r="G155" s="207"/>
      <c r="H155" s="210">
        <v>21.3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128</v>
      </c>
      <c r="AU155" s="216" t="s">
        <v>83</v>
      </c>
      <c r="AV155" s="12" t="s">
        <v>83</v>
      </c>
      <c r="AW155" s="12" t="s">
        <v>35</v>
      </c>
      <c r="AX155" s="12" t="s">
        <v>71</v>
      </c>
      <c r="AY155" s="216" t="s">
        <v>118</v>
      </c>
    </row>
    <row r="156" spans="2:51" s="12" customFormat="1">
      <c r="B156" s="206"/>
      <c r="C156" s="207"/>
      <c r="D156" s="196" t="s">
        <v>128</v>
      </c>
      <c r="E156" s="208" t="s">
        <v>21</v>
      </c>
      <c r="F156" s="209" t="s">
        <v>172</v>
      </c>
      <c r="G156" s="207"/>
      <c r="H156" s="210">
        <v>4.5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128</v>
      </c>
      <c r="AU156" s="216" t="s">
        <v>83</v>
      </c>
      <c r="AV156" s="12" t="s">
        <v>83</v>
      </c>
      <c r="AW156" s="12" t="s">
        <v>35</v>
      </c>
      <c r="AX156" s="12" t="s">
        <v>71</v>
      </c>
      <c r="AY156" s="216" t="s">
        <v>118</v>
      </c>
    </row>
    <row r="157" spans="2:51" s="12" customFormat="1">
      <c r="B157" s="206"/>
      <c r="C157" s="207"/>
      <c r="D157" s="196" t="s">
        <v>128</v>
      </c>
      <c r="E157" s="208" t="s">
        <v>21</v>
      </c>
      <c r="F157" s="209" t="s">
        <v>173</v>
      </c>
      <c r="G157" s="207"/>
      <c r="H157" s="210">
        <v>4.5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128</v>
      </c>
      <c r="AU157" s="216" t="s">
        <v>83</v>
      </c>
      <c r="AV157" s="12" t="s">
        <v>83</v>
      </c>
      <c r="AW157" s="12" t="s">
        <v>35</v>
      </c>
      <c r="AX157" s="12" t="s">
        <v>71</v>
      </c>
      <c r="AY157" s="216" t="s">
        <v>118</v>
      </c>
    </row>
    <row r="158" spans="2:51" s="12" customFormat="1">
      <c r="B158" s="206"/>
      <c r="C158" s="207"/>
      <c r="D158" s="196" t="s">
        <v>128</v>
      </c>
      <c r="E158" s="208" t="s">
        <v>21</v>
      </c>
      <c r="F158" s="209" t="s">
        <v>174</v>
      </c>
      <c r="G158" s="207"/>
      <c r="H158" s="210">
        <v>7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128</v>
      </c>
      <c r="AU158" s="216" t="s">
        <v>83</v>
      </c>
      <c r="AV158" s="12" t="s">
        <v>83</v>
      </c>
      <c r="AW158" s="12" t="s">
        <v>35</v>
      </c>
      <c r="AX158" s="12" t="s">
        <v>71</v>
      </c>
      <c r="AY158" s="216" t="s">
        <v>118</v>
      </c>
    </row>
    <row r="159" spans="2:51" s="12" customFormat="1">
      <c r="B159" s="206"/>
      <c r="C159" s="207"/>
      <c r="D159" s="196" t="s">
        <v>128</v>
      </c>
      <c r="E159" s="208" t="s">
        <v>21</v>
      </c>
      <c r="F159" s="209" t="s">
        <v>175</v>
      </c>
      <c r="G159" s="207"/>
      <c r="H159" s="210">
        <v>4.0999999999999996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128</v>
      </c>
      <c r="AU159" s="216" t="s">
        <v>83</v>
      </c>
      <c r="AV159" s="12" t="s">
        <v>83</v>
      </c>
      <c r="AW159" s="12" t="s">
        <v>35</v>
      </c>
      <c r="AX159" s="12" t="s">
        <v>71</v>
      </c>
      <c r="AY159" s="216" t="s">
        <v>118</v>
      </c>
    </row>
    <row r="160" spans="2:51" s="12" customFormat="1">
      <c r="B160" s="206"/>
      <c r="C160" s="207"/>
      <c r="D160" s="196" t="s">
        <v>128</v>
      </c>
      <c r="E160" s="208" t="s">
        <v>21</v>
      </c>
      <c r="F160" s="209" t="s">
        <v>176</v>
      </c>
      <c r="G160" s="207"/>
      <c r="H160" s="210">
        <v>19.2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128</v>
      </c>
      <c r="AU160" s="216" t="s">
        <v>83</v>
      </c>
      <c r="AV160" s="12" t="s">
        <v>83</v>
      </c>
      <c r="AW160" s="12" t="s">
        <v>35</v>
      </c>
      <c r="AX160" s="12" t="s">
        <v>71</v>
      </c>
      <c r="AY160" s="216" t="s">
        <v>118</v>
      </c>
    </row>
    <row r="161" spans="2:65" s="13" customFormat="1">
      <c r="B161" s="217"/>
      <c r="C161" s="218"/>
      <c r="D161" s="196" t="s">
        <v>128</v>
      </c>
      <c r="E161" s="219" t="s">
        <v>21</v>
      </c>
      <c r="F161" s="220" t="s">
        <v>152</v>
      </c>
      <c r="G161" s="218"/>
      <c r="H161" s="221">
        <v>277.52999999999997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128</v>
      </c>
      <c r="AU161" s="227" t="s">
        <v>83</v>
      </c>
      <c r="AV161" s="13" t="s">
        <v>126</v>
      </c>
      <c r="AW161" s="13" t="s">
        <v>35</v>
      </c>
      <c r="AX161" s="13" t="s">
        <v>71</v>
      </c>
      <c r="AY161" s="227" t="s">
        <v>118</v>
      </c>
    </row>
    <row r="162" spans="2:65" s="11" customFormat="1">
      <c r="B162" s="194"/>
      <c r="C162" s="195"/>
      <c r="D162" s="196" t="s">
        <v>128</v>
      </c>
      <c r="E162" s="197" t="s">
        <v>21</v>
      </c>
      <c r="F162" s="198" t="s">
        <v>177</v>
      </c>
      <c r="G162" s="195"/>
      <c r="H162" s="199" t="s">
        <v>21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128</v>
      </c>
      <c r="AU162" s="205" t="s">
        <v>83</v>
      </c>
      <c r="AV162" s="11" t="s">
        <v>76</v>
      </c>
      <c r="AW162" s="11" t="s">
        <v>35</v>
      </c>
      <c r="AX162" s="11" t="s">
        <v>71</v>
      </c>
      <c r="AY162" s="205" t="s">
        <v>118</v>
      </c>
    </row>
    <row r="163" spans="2:65" s="12" customFormat="1">
      <c r="B163" s="206"/>
      <c r="C163" s="207"/>
      <c r="D163" s="196" t="s">
        <v>128</v>
      </c>
      <c r="E163" s="208" t="s">
        <v>21</v>
      </c>
      <c r="F163" s="209" t="s">
        <v>178</v>
      </c>
      <c r="G163" s="207"/>
      <c r="H163" s="210">
        <v>214.88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128</v>
      </c>
      <c r="AU163" s="216" t="s">
        <v>83</v>
      </c>
      <c r="AV163" s="12" t="s">
        <v>83</v>
      </c>
      <c r="AW163" s="12" t="s">
        <v>35</v>
      </c>
      <c r="AX163" s="12" t="s">
        <v>71</v>
      </c>
      <c r="AY163" s="216" t="s">
        <v>118</v>
      </c>
    </row>
    <row r="164" spans="2:65" s="11" customFormat="1">
      <c r="B164" s="194"/>
      <c r="C164" s="195"/>
      <c r="D164" s="196" t="s">
        <v>128</v>
      </c>
      <c r="E164" s="197" t="s">
        <v>21</v>
      </c>
      <c r="F164" s="198" t="s">
        <v>179</v>
      </c>
      <c r="G164" s="195"/>
      <c r="H164" s="199" t="s">
        <v>21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128</v>
      </c>
      <c r="AU164" s="205" t="s">
        <v>83</v>
      </c>
      <c r="AV164" s="11" t="s">
        <v>76</v>
      </c>
      <c r="AW164" s="11" t="s">
        <v>35</v>
      </c>
      <c r="AX164" s="11" t="s">
        <v>71</v>
      </c>
      <c r="AY164" s="205" t="s">
        <v>118</v>
      </c>
    </row>
    <row r="165" spans="2:65" s="12" customFormat="1">
      <c r="B165" s="206"/>
      <c r="C165" s="207"/>
      <c r="D165" s="228" t="s">
        <v>128</v>
      </c>
      <c r="E165" s="229" t="s">
        <v>21</v>
      </c>
      <c r="F165" s="230" t="s">
        <v>180</v>
      </c>
      <c r="G165" s="207"/>
      <c r="H165" s="231">
        <v>64.463999999999999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128</v>
      </c>
      <c r="AU165" s="216" t="s">
        <v>83</v>
      </c>
      <c r="AV165" s="12" t="s">
        <v>83</v>
      </c>
      <c r="AW165" s="12" t="s">
        <v>35</v>
      </c>
      <c r="AX165" s="12" t="s">
        <v>76</v>
      </c>
      <c r="AY165" s="216" t="s">
        <v>118</v>
      </c>
    </row>
    <row r="166" spans="2:65" s="1" customFormat="1" ht="31.5" customHeight="1">
      <c r="B166" s="40"/>
      <c r="C166" s="182" t="s">
        <v>181</v>
      </c>
      <c r="D166" s="182" t="s">
        <v>121</v>
      </c>
      <c r="E166" s="183" t="s">
        <v>182</v>
      </c>
      <c r="F166" s="184" t="s">
        <v>183</v>
      </c>
      <c r="G166" s="185" t="s">
        <v>184</v>
      </c>
      <c r="H166" s="186">
        <v>214.88</v>
      </c>
      <c r="I166" s="187"/>
      <c r="J166" s="188">
        <f>ROUND(I166*H166,2)</f>
        <v>0</v>
      </c>
      <c r="K166" s="184" t="s">
        <v>125</v>
      </c>
      <c r="L166" s="60"/>
      <c r="M166" s="189" t="s">
        <v>21</v>
      </c>
      <c r="N166" s="190" t="s">
        <v>42</v>
      </c>
      <c r="O166" s="41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AR166" s="23" t="s">
        <v>126</v>
      </c>
      <c r="AT166" s="23" t="s">
        <v>121</v>
      </c>
      <c r="AU166" s="23" t="s">
        <v>83</v>
      </c>
      <c r="AY166" s="23" t="s">
        <v>118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3" t="s">
        <v>76</v>
      </c>
      <c r="BK166" s="193">
        <f>ROUND(I166*H166,2)</f>
        <v>0</v>
      </c>
      <c r="BL166" s="23" t="s">
        <v>126</v>
      </c>
      <c r="BM166" s="23" t="s">
        <v>185</v>
      </c>
    </row>
    <row r="167" spans="2:65" s="11" customFormat="1">
      <c r="B167" s="194"/>
      <c r="C167" s="195"/>
      <c r="D167" s="196" t="s">
        <v>128</v>
      </c>
      <c r="E167" s="197" t="s">
        <v>21</v>
      </c>
      <c r="F167" s="198" t="s">
        <v>186</v>
      </c>
      <c r="G167" s="195"/>
      <c r="H167" s="199" t="s">
        <v>21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128</v>
      </c>
      <c r="AU167" s="205" t="s">
        <v>83</v>
      </c>
      <c r="AV167" s="11" t="s">
        <v>76</v>
      </c>
      <c r="AW167" s="11" t="s">
        <v>35</v>
      </c>
      <c r="AX167" s="11" t="s">
        <v>71</v>
      </c>
      <c r="AY167" s="205" t="s">
        <v>118</v>
      </c>
    </row>
    <row r="168" spans="2:65" s="11" customFormat="1">
      <c r="B168" s="194"/>
      <c r="C168" s="195"/>
      <c r="D168" s="196" t="s">
        <v>128</v>
      </c>
      <c r="E168" s="197" t="s">
        <v>21</v>
      </c>
      <c r="F168" s="198" t="s">
        <v>130</v>
      </c>
      <c r="G168" s="195"/>
      <c r="H168" s="199" t="s">
        <v>21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128</v>
      </c>
      <c r="AU168" s="205" t="s">
        <v>83</v>
      </c>
      <c r="AV168" s="11" t="s">
        <v>76</v>
      </c>
      <c r="AW168" s="11" t="s">
        <v>35</v>
      </c>
      <c r="AX168" s="11" t="s">
        <v>71</v>
      </c>
      <c r="AY168" s="205" t="s">
        <v>118</v>
      </c>
    </row>
    <row r="169" spans="2:65" s="12" customFormat="1">
      <c r="B169" s="206"/>
      <c r="C169" s="207"/>
      <c r="D169" s="196" t="s">
        <v>128</v>
      </c>
      <c r="E169" s="208" t="s">
        <v>21</v>
      </c>
      <c r="F169" s="209" t="s">
        <v>158</v>
      </c>
      <c r="G169" s="207"/>
      <c r="H169" s="210">
        <v>22.02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128</v>
      </c>
      <c r="AU169" s="216" t="s">
        <v>83</v>
      </c>
      <c r="AV169" s="12" t="s">
        <v>83</v>
      </c>
      <c r="AW169" s="12" t="s">
        <v>35</v>
      </c>
      <c r="AX169" s="12" t="s">
        <v>71</v>
      </c>
      <c r="AY169" s="216" t="s">
        <v>118</v>
      </c>
    </row>
    <row r="170" spans="2:65" s="12" customFormat="1">
      <c r="B170" s="206"/>
      <c r="C170" s="207"/>
      <c r="D170" s="196" t="s">
        <v>128</v>
      </c>
      <c r="E170" s="208" t="s">
        <v>21</v>
      </c>
      <c r="F170" s="209" t="s">
        <v>159</v>
      </c>
      <c r="G170" s="207"/>
      <c r="H170" s="210">
        <v>4.7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128</v>
      </c>
      <c r="AU170" s="216" t="s">
        <v>83</v>
      </c>
      <c r="AV170" s="12" t="s">
        <v>83</v>
      </c>
      <c r="AW170" s="12" t="s">
        <v>35</v>
      </c>
      <c r="AX170" s="12" t="s">
        <v>71</v>
      </c>
      <c r="AY170" s="216" t="s">
        <v>118</v>
      </c>
    </row>
    <row r="171" spans="2:65" s="12" customFormat="1">
      <c r="B171" s="206"/>
      <c r="C171" s="207"/>
      <c r="D171" s="196" t="s">
        <v>128</v>
      </c>
      <c r="E171" s="208" t="s">
        <v>21</v>
      </c>
      <c r="F171" s="209" t="s">
        <v>160</v>
      </c>
      <c r="G171" s="207"/>
      <c r="H171" s="210">
        <v>4.7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128</v>
      </c>
      <c r="AU171" s="216" t="s">
        <v>83</v>
      </c>
      <c r="AV171" s="12" t="s">
        <v>83</v>
      </c>
      <c r="AW171" s="12" t="s">
        <v>35</v>
      </c>
      <c r="AX171" s="12" t="s">
        <v>71</v>
      </c>
      <c r="AY171" s="216" t="s">
        <v>118</v>
      </c>
    </row>
    <row r="172" spans="2:65" s="12" customFormat="1">
      <c r="B172" s="206"/>
      <c r="C172" s="207"/>
      <c r="D172" s="196" t="s">
        <v>128</v>
      </c>
      <c r="E172" s="208" t="s">
        <v>21</v>
      </c>
      <c r="F172" s="209" t="s">
        <v>161</v>
      </c>
      <c r="G172" s="207"/>
      <c r="H172" s="210">
        <v>7.4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128</v>
      </c>
      <c r="AU172" s="216" t="s">
        <v>83</v>
      </c>
      <c r="AV172" s="12" t="s">
        <v>83</v>
      </c>
      <c r="AW172" s="12" t="s">
        <v>35</v>
      </c>
      <c r="AX172" s="12" t="s">
        <v>71</v>
      </c>
      <c r="AY172" s="216" t="s">
        <v>118</v>
      </c>
    </row>
    <row r="173" spans="2:65" s="12" customFormat="1">
      <c r="B173" s="206"/>
      <c r="C173" s="207"/>
      <c r="D173" s="196" t="s">
        <v>128</v>
      </c>
      <c r="E173" s="208" t="s">
        <v>21</v>
      </c>
      <c r="F173" s="209" t="s">
        <v>162</v>
      </c>
      <c r="G173" s="207"/>
      <c r="H173" s="210">
        <v>4.3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128</v>
      </c>
      <c r="AU173" s="216" t="s">
        <v>83</v>
      </c>
      <c r="AV173" s="12" t="s">
        <v>83</v>
      </c>
      <c r="AW173" s="12" t="s">
        <v>35</v>
      </c>
      <c r="AX173" s="12" t="s">
        <v>71</v>
      </c>
      <c r="AY173" s="216" t="s">
        <v>118</v>
      </c>
    </row>
    <row r="174" spans="2:65" s="12" customFormat="1">
      <c r="B174" s="206"/>
      <c r="C174" s="207"/>
      <c r="D174" s="196" t="s">
        <v>128</v>
      </c>
      <c r="E174" s="208" t="s">
        <v>21</v>
      </c>
      <c r="F174" s="209" t="s">
        <v>163</v>
      </c>
      <c r="G174" s="207"/>
      <c r="H174" s="210">
        <v>16.600000000000001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128</v>
      </c>
      <c r="AU174" s="216" t="s">
        <v>83</v>
      </c>
      <c r="AV174" s="12" t="s">
        <v>83</v>
      </c>
      <c r="AW174" s="12" t="s">
        <v>35</v>
      </c>
      <c r="AX174" s="12" t="s">
        <v>71</v>
      </c>
      <c r="AY174" s="216" t="s">
        <v>118</v>
      </c>
    </row>
    <row r="175" spans="2:65" s="12" customFormat="1">
      <c r="B175" s="206"/>
      <c r="C175" s="207"/>
      <c r="D175" s="196" t="s">
        <v>128</v>
      </c>
      <c r="E175" s="208" t="s">
        <v>21</v>
      </c>
      <c r="F175" s="209" t="s">
        <v>164</v>
      </c>
      <c r="G175" s="207"/>
      <c r="H175" s="210">
        <v>6.3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128</v>
      </c>
      <c r="AU175" s="216" t="s">
        <v>83</v>
      </c>
      <c r="AV175" s="12" t="s">
        <v>83</v>
      </c>
      <c r="AW175" s="12" t="s">
        <v>35</v>
      </c>
      <c r="AX175" s="12" t="s">
        <v>71</v>
      </c>
      <c r="AY175" s="216" t="s">
        <v>118</v>
      </c>
    </row>
    <row r="176" spans="2:65" s="11" customFormat="1">
      <c r="B176" s="194"/>
      <c r="C176" s="195"/>
      <c r="D176" s="196" t="s">
        <v>128</v>
      </c>
      <c r="E176" s="197" t="s">
        <v>21</v>
      </c>
      <c r="F176" s="198" t="s">
        <v>138</v>
      </c>
      <c r="G176" s="195"/>
      <c r="H176" s="199" t="s">
        <v>21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128</v>
      </c>
      <c r="AU176" s="205" t="s">
        <v>83</v>
      </c>
      <c r="AV176" s="11" t="s">
        <v>76</v>
      </c>
      <c r="AW176" s="11" t="s">
        <v>35</v>
      </c>
      <c r="AX176" s="11" t="s">
        <v>71</v>
      </c>
      <c r="AY176" s="205" t="s">
        <v>118</v>
      </c>
    </row>
    <row r="177" spans="2:51" s="12" customFormat="1">
      <c r="B177" s="206"/>
      <c r="C177" s="207"/>
      <c r="D177" s="196" t="s">
        <v>128</v>
      </c>
      <c r="E177" s="208" t="s">
        <v>21</v>
      </c>
      <c r="F177" s="209" t="s">
        <v>158</v>
      </c>
      <c r="G177" s="207"/>
      <c r="H177" s="210">
        <v>22.02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128</v>
      </c>
      <c r="AU177" s="216" t="s">
        <v>83</v>
      </c>
      <c r="AV177" s="12" t="s">
        <v>83</v>
      </c>
      <c r="AW177" s="12" t="s">
        <v>35</v>
      </c>
      <c r="AX177" s="12" t="s">
        <v>71</v>
      </c>
      <c r="AY177" s="216" t="s">
        <v>118</v>
      </c>
    </row>
    <row r="178" spans="2:51" s="12" customFormat="1">
      <c r="B178" s="206"/>
      <c r="C178" s="207"/>
      <c r="D178" s="196" t="s">
        <v>128</v>
      </c>
      <c r="E178" s="208" t="s">
        <v>21</v>
      </c>
      <c r="F178" s="209" t="s">
        <v>165</v>
      </c>
      <c r="G178" s="207"/>
      <c r="H178" s="210">
        <v>4.47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128</v>
      </c>
      <c r="AU178" s="216" t="s">
        <v>83</v>
      </c>
      <c r="AV178" s="12" t="s">
        <v>83</v>
      </c>
      <c r="AW178" s="12" t="s">
        <v>35</v>
      </c>
      <c r="AX178" s="12" t="s">
        <v>71</v>
      </c>
      <c r="AY178" s="216" t="s">
        <v>118</v>
      </c>
    </row>
    <row r="179" spans="2:51" s="12" customFormat="1">
      <c r="B179" s="206"/>
      <c r="C179" s="207"/>
      <c r="D179" s="196" t="s">
        <v>128</v>
      </c>
      <c r="E179" s="208" t="s">
        <v>21</v>
      </c>
      <c r="F179" s="209" t="s">
        <v>159</v>
      </c>
      <c r="G179" s="207"/>
      <c r="H179" s="210">
        <v>4.7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128</v>
      </c>
      <c r="AU179" s="216" t="s">
        <v>83</v>
      </c>
      <c r="AV179" s="12" t="s">
        <v>83</v>
      </c>
      <c r="AW179" s="12" t="s">
        <v>35</v>
      </c>
      <c r="AX179" s="12" t="s">
        <v>71</v>
      </c>
      <c r="AY179" s="216" t="s">
        <v>118</v>
      </c>
    </row>
    <row r="180" spans="2:51" s="12" customFormat="1">
      <c r="B180" s="206"/>
      <c r="C180" s="207"/>
      <c r="D180" s="196" t="s">
        <v>128</v>
      </c>
      <c r="E180" s="208" t="s">
        <v>21</v>
      </c>
      <c r="F180" s="209" t="s">
        <v>160</v>
      </c>
      <c r="G180" s="207"/>
      <c r="H180" s="210">
        <v>4.7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128</v>
      </c>
      <c r="AU180" s="216" t="s">
        <v>83</v>
      </c>
      <c r="AV180" s="12" t="s">
        <v>83</v>
      </c>
      <c r="AW180" s="12" t="s">
        <v>35</v>
      </c>
      <c r="AX180" s="12" t="s">
        <v>71</v>
      </c>
      <c r="AY180" s="216" t="s">
        <v>118</v>
      </c>
    </row>
    <row r="181" spans="2:51" s="12" customFormat="1">
      <c r="B181" s="206"/>
      <c r="C181" s="207"/>
      <c r="D181" s="196" t="s">
        <v>128</v>
      </c>
      <c r="E181" s="208" t="s">
        <v>21</v>
      </c>
      <c r="F181" s="209" t="s">
        <v>161</v>
      </c>
      <c r="G181" s="207"/>
      <c r="H181" s="210">
        <v>7.4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128</v>
      </c>
      <c r="AU181" s="216" t="s">
        <v>83</v>
      </c>
      <c r="AV181" s="12" t="s">
        <v>83</v>
      </c>
      <c r="AW181" s="12" t="s">
        <v>35</v>
      </c>
      <c r="AX181" s="12" t="s">
        <v>71</v>
      </c>
      <c r="AY181" s="216" t="s">
        <v>118</v>
      </c>
    </row>
    <row r="182" spans="2:51" s="12" customFormat="1">
      <c r="B182" s="206"/>
      <c r="C182" s="207"/>
      <c r="D182" s="196" t="s">
        <v>128</v>
      </c>
      <c r="E182" s="208" t="s">
        <v>21</v>
      </c>
      <c r="F182" s="209" t="s">
        <v>162</v>
      </c>
      <c r="G182" s="207"/>
      <c r="H182" s="210">
        <v>4.3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128</v>
      </c>
      <c r="AU182" s="216" t="s">
        <v>83</v>
      </c>
      <c r="AV182" s="12" t="s">
        <v>83</v>
      </c>
      <c r="AW182" s="12" t="s">
        <v>35</v>
      </c>
      <c r="AX182" s="12" t="s">
        <v>71</v>
      </c>
      <c r="AY182" s="216" t="s">
        <v>118</v>
      </c>
    </row>
    <row r="183" spans="2:51" s="12" customFormat="1">
      <c r="B183" s="206"/>
      <c r="C183" s="207"/>
      <c r="D183" s="196" t="s">
        <v>128</v>
      </c>
      <c r="E183" s="208" t="s">
        <v>21</v>
      </c>
      <c r="F183" s="209" t="s">
        <v>166</v>
      </c>
      <c r="G183" s="207"/>
      <c r="H183" s="210">
        <v>12.8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128</v>
      </c>
      <c r="AU183" s="216" t="s">
        <v>83</v>
      </c>
      <c r="AV183" s="12" t="s">
        <v>83</v>
      </c>
      <c r="AW183" s="12" t="s">
        <v>35</v>
      </c>
      <c r="AX183" s="12" t="s">
        <v>71</v>
      </c>
      <c r="AY183" s="216" t="s">
        <v>118</v>
      </c>
    </row>
    <row r="184" spans="2:51" s="12" customFormat="1">
      <c r="B184" s="206"/>
      <c r="C184" s="207"/>
      <c r="D184" s="196" t="s">
        <v>128</v>
      </c>
      <c r="E184" s="208" t="s">
        <v>21</v>
      </c>
      <c r="F184" s="209" t="s">
        <v>167</v>
      </c>
      <c r="G184" s="207"/>
      <c r="H184" s="210">
        <v>4.2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128</v>
      </c>
      <c r="AU184" s="216" t="s">
        <v>83</v>
      </c>
      <c r="AV184" s="12" t="s">
        <v>83</v>
      </c>
      <c r="AW184" s="12" t="s">
        <v>35</v>
      </c>
      <c r="AX184" s="12" t="s">
        <v>71</v>
      </c>
      <c r="AY184" s="216" t="s">
        <v>118</v>
      </c>
    </row>
    <row r="185" spans="2:51" s="11" customFormat="1">
      <c r="B185" s="194"/>
      <c r="C185" s="195"/>
      <c r="D185" s="196" t="s">
        <v>128</v>
      </c>
      <c r="E185" s="197" t="s">
        <v>21</v>
      </c>
      <c r="F185" s="198" t="s">
        <v>142</v>
      </c>
      <c r="G185" s="195"/>
      <c r="H185" s="199" t="s">
        <v>21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128</v>
      </c>
      <c r="AU185" s="205" t="s">
        <v>83</v>
      </c>
      <c r="AV185" s="11" t="s">
        <v>76</v>
      </c>
      <c r="AW185" s="11" t="s">
        <v>35</v>
      </c>
      <c r="AX185" s="11" t="s">
        <v>71</v>
      </c>
      <c r="AY185" s="205" t="s">
        <v>118</v>
      </c>
    </row>
    <row r="186" spans="2:51" s="12" customFormat="1">
      <c r="B186" s="206"/>
      <c r="C186" s="207"/>
      <c r="D186" s="196" t="s">
        <v>128</v>
      </c>
      <c r="E186" s="208" t="s">
        <v>21</v>
      </c>
      <c r="F186" s="209" t="s">
        <v>158</v>
      </c>
      <c r="G186" s="207"/>
      <c r="H186" s="210">
        <v>22.02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128</v>
      </c>
      <c r="AU186" s="216" t="s">
        <v>83</v>
      </c>
      <c r="AV186" s="12" t="s">
        <v>83</v>
      </c>
      <c r="AW186" s="12" t="s">
        <v>35</v>
      </c>
      <c r="AX186" s="12" t="s">
        <v>71</v>
      </c>
      <c r="AY186" s="216" t="s">
        <v>118</v>
      </c>
    </row>
    <row r="187" spans="2:51" s="12" customFormat="1">
      <c r="B187" s="206"/>
      <c r="C187" s="207"/>
      <c r="D187" s="196" t="s">
        <v>128</v>
      </c>
      <c r="E187" s="208" t="s">
        <v>21</v>
      </c>
      <c r="F187" s="209" t="s">
        <v>159</v>
      </c>
      <c r="G187" s="207"/>
      <c r="H187" s="210">
        <v>4.7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128</v>
      </c>
      <c r="AU187" s="216" t="s">
        <v>83</v>
      </c>
      <c r="AV187" s="12" t="s">
        <v>83</v>
      </c>
      <c r="AW187" s="12" t="s">
        <v>35</v>
      </c>
      <c r="AX187" s="12" t="s">
        <v>71</v>
      </c>
      <c r="AY187" s="216" t="s">
        <v>118</v>
      </c>
    </row>
    <row r="188" spans="2:51" s="12" customFormat="1">
      <c r="B188" s="206"/>
      <c r="C188" s="207"/>
      <c r="D188" s="196" t="s">
        <v>128</v>
      </c>
      <c r="E188" s="208" t="s">
        <v>21</v>
      </c>
      <c r="F188" s="209" t="s">
        <v>160</v>
      </c>
      <c r="G188" s="207"/>
      <c r="H188" s="210">
        <v>4.7</v>
      </c>
      <c r="I188" s="211"/>
      <c r="J188" s="207"/>
      <c r="K188" s="207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128</v>
      </c>
      <c r="AU188" s="216" t="s">
        <v>83</v>
      </c>
      <c r="AV188" s="12" t="s">
        <v>83</v>
      </c>
      <c r="AW188" s="12" t="s">
        <v>35</v>
      </c>
      <c r="AX188" s="12" t="s">
        <v>71</v>
      </c>
      <c r="AY188" s="216" t="s">
        <v>118</v>
      </c>
    </row>
    <row r="189" spans="2:51" s="12" customFormat="1">
      <c r="B189" s="206"/>
      <c r="C189" s="207"/>
      <c r="D189" s="196" t="s">
        <v>128</v>
      </c>
      <c r="E189" s="208" t="s">
        <v>21</v>
      </c>
      <c r="F189" s="209" t="s">
        <v>161</v>
      </c>
      <c r="G189" s="207"/>
      <c r="H189" s="210">
        <v>7.4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128</v>
      </c>
      <c r="AU189" s="216" t="s">
        <v>83</v>
      </c>
      <c r="AV189" s="12" t="s">
        <v>83</v>
      </c>
      <c r="AW189" s="12" t="s">
        <v>35</v>
      </c>
      <c r="AX189" s="12" t="s">
        <v>71</v>
      </c>
      <c r="AY189" s="216" t="s">
        <v>118</v>
      </c>
    </row>
    <row r="190" spans="2:51" s="12" customFormat="1">
      <c r="B190" s="206"/>
      <c r="C190" s="207"/>
      <c r="D190" s="196" t="s">
        <v>128</v>
      </c>
      <c r="E190" s="208" t="s">
        <v>21</v>
      </c>
      <c r="F190" s="209" t="s">
        <v>162</v>
      </c>
      <c r="G190" s="207"/>
      <c r="H190" s="210">
        <v>4.3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128</v>
      </c>
      <c r="AU190" s="216" t="s">
        <v>83</v>
      </c>
      <c r="AV190" s="12" t="s">
        <v>83</v>
      </c>
      <c r="AW190" s="12" t="s">
        <v>35</v>
      </c>
      <c r="AX190" s="12" t="s">
        <v>71</v>
      </c>
      <c r="AY190" s="216" t="s">
        <v>118</v>
      </c>
    </row>
    <row r="191" spans="2:51" s="12" customFormat="1">
      <c r="B191" s="206"/>
      <c r="C191" s="207"/>
      <c r="D191" s="196" t="s">
        <v>128</v>
      </c>
      <c r="E191" s="208" t="s">
        <v>21</v>
      </c>
      <c r="F191" s="209" t="s">
        <v>166</v>
      </c>
      <c r="G191" s="207"/>
      <c r="H191" s="210">
        <v>12.8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128</v>
      </c>
      <c r="AU191" s="216" t="s">
        <v>83</v>
      </c>
      <c r="AV191" s="12" t="s">
        <v>83</v>
      </c>
      <c r="AW191" s="12" t="s">
        <v>35</v>
      </c>
      <c r="AX191" s="12" t="s">
        <v>71</v>
      </c>
      <c r="AY191" s="216" t="s">
        <v>118</v>
      </c>
    </row>
    <row r="192" spans="2:51" s="12" customFormat="1">
      <c r="B192" s="206"/>
      <c r="C192" s="207"/>
      <c r="D192" s="196" t="s">
        <v>128</v>
      </c>
      <c r="E192" s="208" t="s">
        <v>21</v>
      </c>
      <c r="F192" s="209" t="s">
        <v>167</v>
      </c>
      <c r="G192" s="207"/>
      <c r="H192" s="210">
        <v>4.2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128</v>
      </c>
      <c r="AU192" s="216" t="s">
        <v>83</v>
      </c>
      <c r="AV192" s="12" t="s">
        <v>83</v>
      </c>
      <c r="AW192" s="12" t="s">
        <v>35</v>
      </c>
      <c r="AX192" s="12" t="s">
        <v>71</v>
      </c>
      <c r="AY192" s="216" t="s">
        <v>118</v>
      </c>
    </row>
    <row r="193" spans="2:65" s="11" customFormat="1">
      <c r="B193" s="194"/>
      <c r="C193" s="195"/>
      <c r="D193" s="196" t="s">
        <v>128</v>
      </c>
      <c r="E193" s="197" t="s">
        <v>21</v>
      </c>
      <c r="F193" s="198" t="s">
        <v>143</v>
      </c>
      <c r="G193" s="195"/>
      <c r="H193" s="199" t="s">
        <v>21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128</v>
      </c>
      <c r="AU193" s="205" t="s">
        <v>83</v>
      </c>
      <c r="AV193" s="11" t="s">
        <v>76</v>
      </c>
      <c r="AW193" s="11" t="s">
        <v>35</v>
      </c>
      <c r="AX193" s="11" t="s">
        <v>71</v>
      </c>
      <c r="AY193" s="205" t="s">
        <v>118</v>
      </c>
    </row>
    <row r="194" spans="2:65" s="12" customFormat="1">
      <c r="B194" s="206"/>
      <c r="C194" s="207"/>
      <c r="D194" s="196" t="s">
        <v>128</v>
      </c>
      <c r="E194" s="208" t="s">
        <v>21</v>
      </c>
      <c r="F194" s="209" t="s">
        <v>168</v>
      </c>
      <c r="G194" s="207"/>
      <c r="H194" s="210">
        <v>14.8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128</v>
      </c>
      <c r="AU194" s="216" t="s">
        <v>83</v>
      </c>
      <c r="AV194" s="12" t="s">
        <v>83</v>
      </c>
      <c r="AW194" s="12" t="s">
        <v>35</v>
      </c>
      <c r="AX194" s="12" t="s">
        <v>71</v>
      </c>
      <c r="AY194" s="216" t="s">
        <v>118</v>
      </c>
    </row>
    <row r="195" spans="2:65" s="12" customFormat="1">
      <c r="B195" s="206"/>
      <c r="C195" s="207"/>
      <c r="D195" s="196" t="s">
        <v>128</v>
      </c>
      <c r="E195" s="208" t="s">
        <v>21</v>
      </c>
      <c r="F195" s="209" t="s">
        <v>169</v>
      </c>
      <c r="G195" s="207"/>
      <c r="H195" s="210">
        <v>6.1</v>
      </c>
      <c r="I195" s="211"/>
      <c r="J195" s="207"/>
      <c r="K195" s="207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128</v>
      </c>
      <c r="AU195" s="216" t="s">
        <v>83</v>
      </c>
      <c r="AV195" s="12" t="s">
        <v>83</v>
      </c>
      <c r="AW195" s="12" t="s">
        <v>35</v>
      </c>
      <c r="AX195" s="12" t="s">
        <v>71</v>
      </c>
      <c r="AY195" s="216" t="s">
        <v>118</v>
      </c>
    </row>
    <row r="196" spans="2:65" s="12" customFormat="1">
      <c r="B196" s="206"/>
      <c r="C196" s="207"/>
      <c r="D196" s="196" t="s">
        <v>128</v>
      </c>
      <c r="E196" s="208" t="s">
        <v>21</v>
      </c>
      <c r="F196" s="209" t="s">
        <v>170</v>
      </c>
      <c r="G196" s="207"/>
      <c r="H196" s="210">
        <v>5.3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128</v>
      </c>
      <c r="AU196" s="216" t="s">
        <v>83</v>
      </c>
      <c r="AV196" s="12" t="s">
        <v>83</v>
      </c>
      <c r="AW196" s="12" t="s">
        <v>35</v>
      </c>
      <c r="AX196" s="12" t="s">
        <v>71</v>
      </c>
      <c r="AY196" s="216" t="s">
        <v>118</v>
      </c>
    </row>
    <row r="197" spans="2:65" s="12" customFormat="1">
      <c r="B197" s="206"/>
      <c r="C197" s="207"/>
      <c r="D197" s="196" t="s">
        <v>128</v>
      </c>
      <c r="E197" s="208" t="s">
        <v>21</v>
      </c>
      <c r="F197" s="209" t="s">
        <v>171</v>
      </c>
      <c r="G197" s="207"/>
      <c r="H197" s="210">
        <v>21.3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128</v>
      </c>
      <c r="AU197" s="216" t="s">
        <v>83</v>
      </c>
      <c r="AV197" s="12" t="s">
        <v>83</v>
      </c>
      <c r="AW197" s="12" t="s">
        <v>35</v>
      </c>
      <c r="AX197" s="12" t="s">
        <v>71</v>
      </c>
      <c r="AY197" s="216" t="s">
        <v>118</v>
      </c>
    </row>
    <row r="198" spans="2:65" s="12" customFormat="1">
      <c r="B198" s="206"/>
      <c r="C198" s="207"/>
      <c r="D198" s="196" t="s">
        <v>128</v>
      </c>
      <c r="E198" s="208" t="s">
        <v>21</v>
      </c>
      <c r="F198" s="209" t="s">
        <v>172</v>
      </c>
      <c r="G198" s="207"/>
      <c r="H198" s="210">
        <v>4.5</v>
      </c>
      <c r="I198" s="211"/>
      <c r="J198" s="207"/>
      <c r="K198" s="207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128</v>
      </c>
      <c r="AU198" s="216" t="s">
        <v>83</v>
      </c>
      <c r="AV198" s="12" t="s">
        <v>83</v>
      </c>
      <c r="AW198" s="12" t="s">
        <v>35</v>
      </c>
      <c r="AX198" s="12" t="s">
        <v>71</v>
      </c>
      <c r="AY198" s="216" t="s">
        <v>118</v>
      </c>
    </row>
    <row r="199" spans="2:65" s="12" customFormat="1">
      <c r="B199" s="206"/>
      <c r="C199" s="207"/>
      <c r="D199" s="196" t="s">
        <v>128</v>
      </c>
      <c r="E199" s="208" t="s">
        <v>21</v>
      </c>
      <c r="F199" s="209" t="s">
        <v>173</v>
      </c>
      <c r="G199" s="207"/>
      <c r="H199" s="210">
        <v>4.5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128</v>
      </c>
      <c r="AU199" s="216" t="s">
        <v>83</v>
      </c>
      <c r="AV199" s="12" t="s">
        <v>83</v>
      </c>
      <c r="AW199" s="12" t="s">
        <v>35</v>
      </c>
      <c r="AX199" s="12" t="s">
        <v>71</v>
      </c>
      <c r="AY199" s="216" t="s">
        <v>118</v>
      </c>
    </row>
    <row r="200" spans="2:65" s="12" customFormat="1">
      <c r="B200" s="206"/>
      <c r="C200" s="207"/>
      <c r="D200" s="196" t="s">
        <v>128</v>
      </c>
      <c r="E200" s="208" t="s">
        <v>21</v>
      </c>
      <c r="F200" s="209" t="s">
        <v>174</v>
      </c>
      <c r="G200" s="207"/>
      <c r="H200" s="210">
        <v>7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128</v>
      </c>
      <c r="AU200" s="216" t="s">
        <v>83</v>
      </c>
      <c r="AV200" s="12" t="s">
        <v>83</v>
      </c>
      <c r="AW200" s="12" t="s">
        <v>35</v>
      </c>
      <c r="AX200" s="12" t="s">
        <v>71</v>
      </c>
      <c r="AY200" s="216" t="s">
        <v>118</v>
      </c>
    </row>
    <row r="201" spans="2:65" s="12" customFormat="1">
      <c r="B201" s="206"/>
      <c r="C201" s="207"/>
      <c r="D201" s="196" t="s">
        <v>128</v>
      </c>
      <c r="E201" s="208" t="s">
        <v>21</v>
      </c>
      <c r="F201" s="209" t="s">
        <v>175</v>
      </c>
      <c r="G201" s="207"/>
      <c r="H201" s="210">
        <v>4.0999999999999996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128</v>
      </c>
      <c r="AU201" s="216" t="s">
        <v>83</v>
      </c>
      <c r="AV201" s="12" t="s">
        <v>83</v>
      </c>
      <c r="AW201" s="12" t="s">
        <v>35</v>
      </c>
      <c r="AX201" s="12" t="s">
        <v>71</v>
      </c>
      <c r="AY201" s="216" t="s">
        <v>118</v>
      </c>
    </row>
    <row r="202" spans="2:65" s="12" customFormat="1">
      <c r="B202" s="206"/>
      <c r="C202" s="207"/>
      <c r="D202" s="196" t="s">
        <v>128</v>
      </c>
      <c r="E202" s="208" t="s">
        <v>21</v>
      </c>
      <c r="F202" s="209" t="s">
        <v>176</v>
      </c>
      <c r="G202" s="207"/>
      <c r="H202" s="210">
        <v>19.2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128</v>
      </c>
      <c r="AU202" s="216" t="s">
        <v>83</v>
      </c>
      <c r="AV202" s="12" t="s">
        <v>83</v>
      </c>
      <c r="AW202" s="12" t="s">
        <v>35</v>
      </c>
      <c r="AX202" s="12" t="s">
        <v>71</v>
      </c>
      <c r="AY202" s="216" t="s">
        <v>118</v>
      </c>
    </row>
    <row r="203" spans="2:65" s="13" customFormat="1">
      <c r="B203" s="217"/>
      <c r="C203" s="218"/>
      <c r="D203" s="196" t="s">
        <v>128</v>
      </c>
      <c r="E203" s="219" t="s">
        <v>21</v>
      </c>
      <c r="F203" s="220" t="s">
        <v>152</v>
      </c>
      <c r="G203" s="218"/>
      <c r="H203" s="221">
        <v>277.52999999999997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128</v>
      </c>
      <c r="AU203" s="227" t="s">
        <v>83</v>
      </c>
      <c r="AV203" s="13" t="s">
        <v>126</v>
      </c>
      <c r="AW203" s="13" t="s">
        <v>35</v>
      </c>
      <c r="AX203" s="13" t="s">
        <v>71</v>
      </c>
      <c r="AY203" s="227" t="s">
        <v>118</v>
      </c>
    </row>
    <row r="204" spans="2:65" s="11" customFormat="1">
      <c r="B204" s="194"/>
      <c r="C204" s="195"/>
      <c r="D204" s="196" t="s">
        <v>128</v>
      </c>
      <c r="E204" s="197" t="s">
        <v>21</v>
      </c>
      <c r="F204" s="198" t="s">
        <v>187</v>
      </c>
      <c r="G204" s="195"/>
      <c r="H204" s="199" t="s">
        <v>21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128</v>
      </c>
      <c r="AU204" s="205" t="s">
        <v>83</v>
      </c>
      <c r="AV204" s="11" t="s">
        <v>76</v>
      </c>
      <c r="AW204" s="11" t="s">
        <v>35</v>
      </c>
      <c r="AX204" s="11" t="s">
        <v>71</v>
      </c>
      <c r="AY204" s="205" t="s">
        <v>118</v>
      </c>
    </row>
    <row r="205" spans="2:65" s="12" customFormat="1">
      <c r="B205" s="206"/>
      <c r="C205" s="207"/>
      <c r="D205" s="228" t="s">
        <v>128</v>
      </c>
      <c r="E205" s="229" t="s">
        <v>21</v>
      </c>
      <c r="F205" s="230" t="s">
        <v>178</v>
      </c>
      <c r="G205" s="207"/>
      <c r="H205" s="231">
        <v>214.88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128</v>
      </c>
      <c r="AU205" s="216" t="s">
        <v>83</v>
      </c>
      <c r="AV205" s="12" t="s">
        <v>83</v>
      </c>
      <c r="AW205" s="12" t="s">
        <v>35</v>
      </c>
      <c r="AX205" s="12" t="s">
        <v>76</v>
      </c>
      <c r="AY205" s="216" t="s">
        <v>118</v>
      </c>
    </row>
    <row r="206" spans="2:65" s="1" customFormat="1" ht="22.5" customHeight="1">
      <c r="B206" s="40"/>
      <c r="C206" s="232" t="s">
        <v>126</v>
      </c>
      <c r="D206" s="232" t="s">
        <v>188</v>
      </c>
      <c r="E206" s="233" t="s">
        <v>189</v>
      </c>
      <c r="F206" s="234" t="s">
        <v>190</v>
      </c>
      <c r="G206" s="235" t="s">
        <v>184</v>
      </c>
      <c r="H206" s="236">
        <v>225.624</v>
      </c>
      <c r="I206" s="237"/>
      <c r="J206" s="238">
        <f>ROUND(I206*H206,2)</f>
        <v>0</v>
      </c>
      <c r="K206" s="234" t="s">
        <v>125</v>
      </c>
      <c r="L206" s="239"/>
      <c r="M206" s="240" t="s">
        <v>21</v>
      </c>
      <c r="N206" s="241" t="s">
        <v>42</v>
      </c>
      <c r="O206" s="41"/>
      <c r="P206" s="191">
        <f>O206*H206</f>
        <v>0</v>
      </c>
      <c r="Q206" s="191">
        <v>3.0000000000000001E-5</v>
      </c>
      <c r="R206" s="191">
        <f>Q206*H206</f>
        <v>6.7687199999999998E-3</v>
      </c>
      <c r="S206" s="191">
        <v>0</v>
      </c>
      <c r="T206" s="192">
        <f>S206*H206</f>
        <v>0</v>
      </c>
      <c r="AR206" s="23" t="s">
        <v>191</v>
      </c>
      <c r="AT206" s="23" t="s">
        <v>188</v>
      </c>
      <c r="AU206" s="23" t="s">
        <v>83</v>
      </c>
      <c r="AY206" s="23" t="s">
        <v>118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3" t="s">
        <v>76</v>
      </c>
      <c r="BK206" s="193">
        <f>ROUND(I206*H206,2)</f>
        <v>0</v>
      </c>
      <c r="BL206" s="23" t="s">
        <v>126</v>
      </c>
      <c r="BM206" s="23" t="s">
        <v>192</v>
      </c>
    </row>
    <row r="207" spans="2:65" s="12" customFormat="1">
      <c r="B207" s="206"/>
      <c r="C207" s="207"/>
      <c r="D207" s="228" t="s">
        <v>128</v>
      </c>
      <c r="E207" s="207"/>
      <c r="F207" s="230" t="s">
        <v>193</v>
      </c>
      <c r="G207" s="207"/>
      <c r="H207" s="231">
        <v>225.624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128</v>
      </c>
      <c r="AU207" s="216" t="s">
        <v>83</v>
      </c>
      <c r="AV207" s="12" t="s">
        <v>83</v>
      </c>
      <c r="AW207" s="12" t="s">
        <v>6</v>
      </c>
      <c r="AX207" s="12" t="s">
        <v>76</v>
      </c>
      <c r="AY207" s="216" t="s">
        <v>118</v>
      </c>
    </row>
    <row r="208" spans="2:65" s="1" customFormat="1" ht="31.5" customHeight="1">
      <c r="B208" s="40"/>
      <c r="C208" s="182" t="s">
        <v>194</v>
      </c>
      <c r="D208" s="182" t="s">
        <v>121</v>
      </c>
      <c r="E208" s="183" t="s">
        <v>195</v>
      </c>
      <c r="F208" s="184" t="s">
        <v>196</v>
      </c>
      <c r="G208" s="185" t="s">
        <v>184</v>
      </c>
      <c r="H208" s="186">
        <v>53.2</v>
      </c>
      <c r="I208" s="187"/>
      <c r="J208" s="188">
        <f>ROUND(I208*H208,2)</f>
        <v>0</v>
      </c>
      <c r="K208" s="184" t="s">
        <v>125</v>
      </c>
      <c r="L208" s="60"/>
      <c r="M208" s="189" t="s">
        <v>21</v>
      </c>
      <c r="N208" s="190" t="s">
        <v>42</v>
      </c>
      <c r="O208" s="41"/>
      <c r="P208" s="191">
        <f>O208*H208</f>
        <v>0</v>
      </c>
      <c r="Q208" s="191">
        <v>1.6800000000000001E-3</v>
      </c>
      <c r="R208" s="191">
        <f>Q208*H208</f>
        <v>8.9376000000000011E-2</v>
      </c>
      <c r="S208" s="191">
        <v>0</v>
      </c>
      <c r="T208" s="192">
        <f>S208*H208</f>
        <v>0</v>
      </c>
      <c r="AR208" s="23" t="s">
        <v>126</v>
      </c>
      <c r="AT208" s="23" t="s">
        <v>121</v>
      </c>
      <c r="AU208" s="23" t="s">
        <v>83</v>
      </c>
      <c r="AY208" s="23" t="s">
        <v>118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3" t="s">
        <v>76</v>
      </c>
      <c r="BK208" s="193">
        <f>ROUND(I208*H208,2)</f>
        <v>0</v>
      </c>
      <c r="BL208" s="23" t="s">
        <v>126</v>
      </c>
      <c r="BM208" s="23" t="s">
        <v>197</v>
      </c>
    </row>
    <row r="209" spans="2:51" s="11" customFormat="1">
      <c r="B209" s="194"/>
      <c r="C209" s="195"/>
      <c r="D209" s="196" t="s">
        <v>128</v>
      </c>
      <c r="E209" s="197" t="s">
        <v>21</v>
      </c>
      <c r="F209" s="198" t="s">
        <v>198</v>
      </c>
      <c r="G209" s="195"/>
      <c r="H209" s="199" t="s">
        <v>21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128</v>
      </c>
      <c r="AU209" s="205" t="s">
        <v>83</v>
      </c>
      <c r="AV209" s="11" t="s">
        <v>76</v>
      </c>
      <c r="AW209" s="11" t="s">
        <v>35</v>
      </c>
      <c r="AX209" s="11" t="s">
        <v>71</v>
      </c>
      <c r="AY209" s="205" t="s">
        <v>118</v>
      </c>
    </row>
    <row r="210" spans="2:51" s="11" customFormat="1">
      <c r="B210" s="194"/>
      <c r="C210" s="195"/>
      <c r="D210" s="196" t="s">
        <v>128</v>
      </c>
      <c r="E210" s="197" t="s">
        <v>21</v>
      </c>
      <c r="F210" s="198" t="s">
        <v>130</v>
      </c>
      <c r="G210" s="195"/>
      <c r="H210" s="199" t="s">
        <v>21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128</v>
      </c>
      <c r="AU210" s="205" t="s">
        <v>83</v>
      </c>
      <c r="AV210" s="11" t="s">
        <v>76</v>
      </c>
      <c r="AW210" s="11" t="s">
        <v>35</v>
      </c>
      <c r="AX210" s="11" t="s">
        <v>71</v>
      </c>
      <c r="AY210" s="205" t="s">
        <v>118</v>
      </c>
    </row>
    <row r="211" spans="2:51" s="12" customFormat="1">
      <c r="B211" s="206"/>
      <c r="C211" s="207"/>
      <c r="D211" s="196" t="s">
        <v>128</v>
      </c>
      <c r="E211" s="208" t="s">
        <v>21</v>
      </c>
      <c r="F211" s="209" t="s">
        <v>199</v>
      </c>
      <c r="G211" s="207"/>
      <c r="H211" s="210">
        <v>5.25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128</v>
      </c>
      <c r="AU211" s="216" t="s">
        <v>83</v>
      </c>
      <c r="AV211" s="12" t="s">
        <v>83</v>
      </c>
      <c r="AW211" s="12" t="s">
        <v>35</v>
      </c>
      <c r="AX211" s="12" t="s">
        <v>71</v>
      </c>
      <c r="AY211" s="216" t="s">
        <v>118</v>
      </c>
    </row>
    <row r="212" spans="2:51" s="12" customFormat="1">
      <c r="B212" s="206"/>
      <c r="C212" s="207"/>
      <c r="D212" s="196" t="s">
        <v>128</v>
      </c>
      <c r="E212" s="208" t="s">
        <v>21</v>
      </c>
      <c r="F212" s="209" t="s">
        <v>200</v>
      </c>
      <c r="G212" s="207"/>
      <c r="H212" s="210">
        <v>0.95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128</v>
      </c>
      <c r="AU212" s="216" t="s">
        <v>83</v>
      </c>
      <c r="AV212" s="12" t="s">
        <v>83</v>
      </c>
      <c r="AW212" s="12" t="s">
        <v>35</v>
      </c>
      <c r="AX212" s="12" t="s">
        <v>71</v>
      </c>
      <c r="AY212" s="216" t="s">
        <v>118</v>
      </c>
    </row>
    <row r="213" spans="2:51" s="12" customFormat="1">
      <c r="B213" s="206"/>
      <c r="C213" s="207"/>
      <c r="D213" s="196" t="s">
        <v>128</v>
      </c>
      <c r="E213" s="208" t="s">
        <v>21</v>
      </c>
      <c r="F213" s="209" t="s">
        <v>201</v>
      </c>
      <c r="G213" s="207"/>
      <c r="H213" s="210">
        <v>1.05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128</v>
      </c>
      <c r="AU213" s="216" t="s">
        <v>83</v>
      </c>
      <c r="AV213" s="12" t="s">
        <v>83</v>
      </c>
      <c r="AW213" s="12" t="s">
        <v>35</v>
      </c>
      <c r="AX213" s="12" t="s">
        <v>71</v>
      </c>
      <c r="AY213" s="216" t="s">
        <v>118</v>
      </c>
    </row>
    <row r="214" spans="2:51" s="12" customFormat="1">
      <c r="B214" s="206"/>
      <c r="C214" s="207"/>
      <c r="D214" s="196" t="s">
        <v>128</v>
      </c>
      <c r="E214" s="208" t="s">
        <v>21</v>
      </c>
      <c r="F214" s="209" t="s">
        <v>202</v>
      </c>
      <c r="G214" s="207"/>
      <c r="H214" s="210">
        <v>1.1000000000000001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128</v>
      </c>
      <c r="AU214" s="216" t="s">
        <v>83</v>
      </c>
      <c r="AV214" s="12" t="s">
        <v>83</v>
      </c>
      <c r="AW214" s="12" t="s">
        <v>35</v>
      </c>
      <c r="AX214" s="12" t="s">
        <v>71</v>
      </c>
      <c r="AY214" s="216" t="s">
        <v>118</v>
      </c>
    </row>
    <row r="215" spans="2:51" s="12" customFormat="1">
      <c r="B215" s="206"/>
      <c r="C215" s="207"/>
      <c r="D215" s="196" t="s">
        <v>128</v>
      </c>
      <c r="E215" s="208" t="s">
        <v>21</v>
      </c>
      <c r="F215" s="209" t="s">
        <v>203</v>
      </c>
      <c r="G215" s="207"/>
      <c r="H215" s="210">
        <v>0.85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128</v>
      </c>
      <c r="AU215" s="216" t="s">
        <v>83</v>
      </c>
      <c r="AV215" s="12" t="s">
        <v>83</v>
      </c>
      <c r="AW215" s="12" t="s">
        <v>35</v>
      </c>
      <c r="AX215" s="12" t="s">
        <v>71</v>
      </c>
      <c r="AY215" s="216" t="s">
        <v>118</v>
      </c>
    </row>
    <row r="216" spans="2:51" s="12" customFormat="1">
      <c r="B216" s="206"/>
      <c r="C216" s="207"/>
      <c r="D216" s="196" t="s">
        <v>128</v>
      </c>
      <c r="E216" s="208" t="s">
        <v>21</v>
      </c>
      <c r="F216" s="209" t="s">
        <v>204</v>
      </c>
      <c r="G216" s="207"/>
      <c r="H216" s="210">
        <v>0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128</v>
      </c>
      <c r="AU216" s="216" t="s">
        <v>83</v>
      </c>
      <c r="AV216" s="12" t="s">
        <v>83</v>
      </c>
      <c r="AW216" s="12" t="s">
        <v>35</v>
      </c>
      <c r="AX216" s="12" t="s">
        <v>71</v>
      </c>
      <c r="AY216" s="216" t="s">
        <v>118</v>
      </c>
    </row>
    <row r="217" spans="2:51" s="12" customFormat="1">
      <c r="B217" s="206"/>
      <c r="C217" s="207"/>
      <c r="D217" s="196" t="s">
        <v>128</v>
      </c>
      <c r="E217" s="208" t="s">
        <v>21</v>
      </c>
      <c r="F217" s="209" t="s">
        <v>205</v>
      </c>
      <c r="G217" s="207"/>
      <c r="H217" s="210">
        <v>0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128</v>
      </c>
      <c r="AU217" s="216" t="s">
        <v>83</v>
      </c>
      <c r="AV217" s="12" t="s">
        <v>83</v>
      </c>
      <c r="AW217" s="12" t="s">
        <v>35</v>
      </c>
      <c r="AX217" s="12" t="s">
        <v>71</v>
      </c>
      <c r="AY217" s="216" t="s">
        <v>118</v>
      </c>
    </row>
    <row r="218" spans="2:51" s="11" customFormat="1">
      <c r="B218" s="194"/>
      <c r="C218" s="195"/>
      <c r="D218" s="196" t="s">
        <v>128</v>
      </c>
      <c r="E218" s="197" t="s">
        <v>21</v>
      </c>
      <c r="F218" s="198" t="s">
        <v>138</v>
      </c>
      <c r="G218" s="195"/>
      <c r="H218" s="199" t="s">
        <v>21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128</v>
      </c>
      <c r="AU218" s="205" t="s">
        <v>83</v>
      </c>
      <c r="AV218" s="11" t="s">
        <v>76</v>
      </c>
      <c r="AW218" s="11" t="s">
        <v>35</v>
      </c>
      <c r="AX218" s="11" t="s">
        <v>71</v>
      </c>
      <c r="AY218" s="205" t="s">
        <v>118</v>
      </c>
    </row>
    <row r="219" spans="2:51" s="12" customFormat="1">
      <c r="B219" s="206"/>
      <c r="C219" s="207"/>
      <c r="D219" s="196" t="s">
        <v>128</v>
      </c>
      <c r="E219" s="208" t="s">
        <v>21</v>
      </c>
      <c r="F219" s="209" t="s">
        <v>199</v>
      </c>
      <c r="G219" s="207"/>
      <c r="H219" s="210">
        <v>5.25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128</v>
      </c>
      <c r="AU219" s="216" t="s">
        <v>83</v>
      </c>
      <c r="AV219" s="12" t="s">
        <v>83</v>
      </c>
      <c r="AW219" s="12" t="s">
        <v>35</v>
      </c>
      <c r="AX219" s="12" t="s">
        <v>71</v>
      </c>
      <c r="AY219" s="216" t="s">
        <v>118</v>
      </c>
    </row>
    <row r="220" spans="2:51" s="12" customFormat="1">
      <c r="B220" s="206"/>
      <c r="C220" s="207"/>
      <c r="D220" s="196" t="s">
        <v>128</v>
      </c>
      <c r="E220" s="208" t="s">
        <v>21</v>
      </c>
      <c r="F220" s="209" t="s">
        <v>206</v>
      </c>
      <c r="G220" s="207"/>
      <c r="H220" s="210">
        <v>2.5499999999999998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128</v>
      </c>
      <c r="AU220" s="216" t="s">
        <v>83</v>
      </c>
      <c r="AV220" s="12" t="s">
        <v>83</v>
      </c>
      <c r="AW220" s="12" t="s">
        <v>35</v>
      </c>
      <c r="AX220" s="12" t="s">
        <v>71</v>
      </c>
      <c r="AY220" s="216" t="s">
        <v>118</v>
      </c>
    </row>
    <row r="221" spans="2:51" s="12" customFormat="1">
      <c r="B221" s="206"/>
      <c r="C221" s="207"/>
      <c r="D221" s="196" t="s">
        <v>128</v>
      </c>
      <c r="E221" s="208" t="s">
        <v>21</v>
      </c>
      <c r="F221" s="209" t="s">
        <v>200</v>
      </c>
      <c r="G221" s="207"/>
      <c r="H221" s="210">
        <v>0.95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128</v>
      </c>
      <c r="AU221" s="216" t="s">
        <v>83</v>
      </c>
      <c r="AV221" s="12" t="s">
        <v>83</v>
      </c>
      <c r="AW221" s="12" t="s">
        <v>35</v>
      </c>
      <c r="AX221" s="12" t="s">
        <v>71</v>
      </c>
      <c r="AY221" s="216" t="s">
        <v>118</v>
      </c>
    </row>
    <row r="222" spans="2:51" s="12" customFormat="1">
      <c r="B222" s="206"/>
      <c r="C222" s="207"/>
      <c r="D222" s="196" t="s">
        <v>128</v>
      </c>
      <c r="E222" s="208" t="s">
        <v>21</v>
      </c>
      <c r="F222" s="209" t="s">
        <v>201</v>
      </c>
      <c r="G222" s="207"/>
      <c r="H222" s="210">
        <v>1.05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128</v>
      </c>
      <c r="AU222" s="216" t="s">
        <v>83</v>
      </c>
      <c r="AV222" s="12" t="s">
        <v>83</v>
      </c>
      <c r="AW222" s="12" t="s">
        <v>35</v>
      </c>
      <c r="AX222" s="12" t="s">
        <v>71</v>
      </c>
      <c r="AY222" s="216" t="s">
        <v>118</v>
      </c>
    </row>
    <row r="223" spans="2:51" s="12" customFormat="1">
      <c r="B223" s="206"/>
      <c r="C223" s="207"/>
      <c r="D223" s="196" t="s">
        <v>128</v>
      </c>
      <c r="E223" s="208" t="s">
        <v>21</v>
      </c>
      <c r="F223" s="209" t="s">
        <v>202</v>
      </c>
      <c r="G223" s="207"/>
      <c r="H223" s="210">
        <v>1.1000000000000001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128</v>
      </c>
      <c r="AU223" s="216" t="s">
        <v>83</v>
      </c>
      <c r="AV223" s="12" t="s">
        <v>83</v>
      </c>
      <c r="AW223" s="12" t="s">
        <v>35</v>
      </c>
      <c r="AX223" s="12" t="s">
        <v>71</v>
      </c>
      <c r="AY223" s="216" t="s">
        <v>118</v>
      </c>
    </row>
    <row r="224" spans="2:51" s="12" customFormat="1">
      <c r="B224" s="206"/>
      <c r="C224" s="207"/>
      <c r="D224" s="196" t="s">
        <v>128</v>
      </c>
      <c r="E224" s="208" t="s">
        <v>21</v>
      </c>
      <c r="F224" s="209" t="s">
        <v>203</v>
      </c>
      <c r="G224" s="207"/>
      <c r="H224" s="210">
        <v>0.85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128</v>
      </c>
      <c r="AU224" s="216" t="s">
        <v>83</v>
      </c>
      <c r="AV224" s="12" t="s">
        <v>83</v>
      </c>
      <c r="AW224" s="12" t="s">
        <v>35</v>
      </c>
      <c r="AX224" s="12" t="s">
        <v>71</v>
      </c>
      <c r="AY224" s="216" t="s">
        <v>118</v>
      </c>
    </row>
    <row r="225" spans="2:51" s="12" customFormat="1">
      <c r="B225" s="206"/>
      <c r="C225" s="207"/>
      <c r="D225" s="196" t="s">
        <v>128</v>
      </c>
      <c r="E225" s="208" t="s">
        <v>21</v>
      </c>
      <c r="F225" s="209" t="s">
        <v>207</v>
      </c>
      <c r="G225" s="207"/>
      <c r="H225" s="210">
        <v>2.2000000000000002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128</v>
      </c>
      <c r="AU225" s="216" t="s">
        <v>83</v>
      </c>
      <c r="AV225" s="12" t="s">
        <v>83</v>
      </c>
      <c r="AW225" s="12" t="s">
        <v>35</v>
      </c>
      <c r="AX225" s="12" t="s">
        <v>71</v>
      </c>
      <c r="AY225" s="216" t="s">
        <v>118</v>
      </c>
    </row>
    <row r="226" spans="2:51" s="12" customFormat="1">
      <c r="B226" s="206"/>
      <c r="C226" s="207"/>
      <c r="D226" s="196" t="s">
        <v>128</v>
      </c>
      <c r="E226" s="208" t="s">
        <v>21</v>
      </c>
      <c r="F226" s="209" t="s">
        <v>208</v>
      </c>
      <c r="G226" s="207"/>
      <c r="H226" s="210">
        <v>1.05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128</v>
      </c>
      <c r="AU226" s="216" t="s">
        <v>83</v>
      </c>
      <c r="AV226" s="12" t="s">
        <v>83</v>
      </c>
      <c r="AW226" s="12" t="s">
        <v>35</v>
      </c>
      <c r="AX226" s="12" t="s">
        <v>71</v>
      </c>
      <c r="AY226" s="216" t="s">
        <v>118</v>
      </c>
    </row>
    <row r="227" spans="2:51" s="11" customFormat="1">
      <c r="B227" s="194"/>
      <c r="C227" s="195"/>
      <c r="D227" s="196" t="s">
        <v>128</v>
      </c>
      <c r="E227" s="197" t="s">
        <v>21</v>
      </c>
      <c r="F227" s="198" t="s">
        <v>142</v>
      </c>
      <c r="G227" s="195"/>
      <c r="H227" s="199" t="s">
        <v>21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128</v>
      </c>
      <c r="AU227" s="205" t="s">
        <v>83</v>
      </c>
      <c r="AV227" s="11" t="s">
        <v>76</v>
      </c>
      <c r="AW227" s="11" t="s">
        <v>35</v>
      </c>
      <c r="AX227" s="11" t="s">
        <v>71</v>
      </c>
      <c r="AY227" s="205" t="s">
        <v>118</v>
      </c>
    </row>
    <row r="228" spans="2:51" s="12" customFormat="1">
      <c r="B228" s="206"/>
      <c r="C228" s="207"/>
      <c r="D228" s="196" t="s">
        <v>128</v>
      </c>
      <c r="E228" s="208" t="s">
        <v>21</v>
      </c>
      <c r="F228" s="209" t="s">
        <v>199</v>
      </c>
      <c r="G228" s="207"/>
      <c r="H228" s="210">
        <v>5.25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128</v>
      </c>
      <c r="AU228" s="216" t="s">
        <v>83</v>
      </c>
      <c r="AV228" s="12" t="s">
        <v>83</v>
      </c>
      <c r="AW228" s="12" t="s">
        <v>35</v>
      </c>
      <c r="AX228" s="12" t="s">
        <v>71</v>
      </c>
      <c r="AY228" s="216" t="s">
        <v>118</v>
      </c>
    </row>
    <row r="229" spans="2:51" s="12" customFormat="1">
      <c r="B229" s="206"/>
      <c r="C229" s="207"/>
      <c r="D229" s="196" t="s">
        <v>128</v>
      </c>
      <c r="E229" s="208" t="s">
        <v>21</v>
      </c>
      <c r="F229" s="209" t="s">
        <v>209</v>
      </c>
      <c r="G229" s="207"/>
      <c r="H229" s="210">
        <v>1.05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128</v>
      </c>
      <c r="AU229" s="216" t="s">
        <v>83</v>
      </c>
      <c r="AV229" s="12" t="s">
        <v>83</v>
      </c>
      <c r="AW229" s="12" t="s">
        <v>35</v>
      </c>
      <c r="AX229" s="12" t="s">
        <v>71</v>
      </c>
      <c r="AY229" s="216" t="s">
        <v>118</v>
      </c>
    </row>
    <row r="230" spans="2:51" s="12" customFormat="1">
      <c r="B230" s="206"/>
      <c r="C230" s="207"/>
      <c r="D230" s="196" t="s">
        <v>128</v>
      </c>
      <c r="E230" s="208" t="s">
        <v>21</v>
      </c>
      <c r="F230" s="209" t="s">
        <v>201</v>
      </c>
      <c r="G230" s="207"/>
      <c r="H230" s="210">
        <v>1.05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128</v>
      </c>
      <c r="AU230" s="216" t="s">
        <v>83</v>
      </c>
      <c r="AV230" s="12" t="s">
        <v>83</v>
      </c>
      <c r="AW230" s="12" t="s">
        <v>35</v>
      </c>
      <c r="AX230" s="12" t="s">
        <v>71</v>
      </c>
      <c r="AY230" s="216" t="s">
        <v>118</v>
      </c>
    </row>
    <row r="231" spans="2:51" s="12" customFormat="1">
      <c r="B231" s="206"/>
      <c r="C231" s="207"/>
      <c r="D231" s="196" t="s">
        <v>128</v>
      </c>
      <c r="E231" s="208" t="s">
        <v>21</v>
      </c>
      <c r="F231" s="209" t="s">
        <v>202</v>
      </c>
      <c r="G231" s="207"/>
      <c r="H231" s="210">
        <v>1.1000000000000001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128</v>
      </c>
      <c r="AU231" s="216" t="s">
        <v>83</v>
      </c>
      <c r="AV231" s="12" t="s">
        <v>83</v>
      </c>
      <c r="AW231" s="12" t="s">
        <v>35</v>
      </c>
      <c r="AX231" s="12" t="s">
        <v>71</v>
      </c>
      <c r="AY231" s="216" t="s">
        <v>118</v>
      </c>
    </row>
    <row r="232" spans="2:51" s="12" customFormat="1">
      <c r="B232" s="206"/>
      <c r="C232" s="207"/>
      <c r="D232" s="196" t="s">
        <v>128</v>
      </c>
      <c r="E232" s="208" t="s">
        <v>21</v>
      </c>
      <c r="F232" s="209" t="s">
        <v>203</v>
      </c>
      <c r="G232" s="207"/>
      <c r="H232" s="210">
        <v>0.85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128</v>
      </c>
      <c r="AU232" s="216" t="s">
        <v>83</v>
      </c>
      <c r="AV232" s="12" t="s">
        <v>83</v>
      </c>
      <c r="AW232" s="12" t="s">
        <v>35</v>
      </c>
      <c r="AX232" s="12" t="s">
        <v>71</v>
      </c>
      <c r="AY232" s="216" t="s">
        <v>118</v>
      </c>
    </row>
    <row r="233" spans="2:51" s="12" customFormat="1">
      <c r="B233" s="206"/>
      <c r="C233" s="207"/>
      <c r="D233" s="196" t="s">
        <v>128</v>
      </c>
      <c r="E233" s="208" t="s">
        <v>21</v>
      </c>
      <c r="F233" s="209" t="s">
        <v>210</v>
      </c>
      <c r="G233" s="207"/>
      <c r="H233" s="210">
        <v>0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128</v>
      </c>
      <c r="AU233" s="216" t="s">
        <v>83</v>
      </c>
      <c r="AV233" s="12" t="s">
        <v>83</v>
      </c>
      <c r="AW233" s="12" t="s">
        <v>35</v>
      </c>
      <c r="AX233" s="12" t="s">
        <v>71</v>
      </c>
      <c r="AY233" s="216" t="s">
        <v>118</v>
      </c>
    </row>
    <row r="234" spans="2:51" s="12" customFormat="1">
      <c r="B234" s="206"/>
      <c r="C234" s="207"/>
      <c r="D234" s="196" t="s">
        <v>128</v>
      </c>
      <c r="E234" s="208" t="s">
        <v>21</v>
      </c>
      <c r="F234" s="209" t="s">
        <v>208</v>
      </c>
      <c r="G234" s="207"/>
      <c r="H234" s="210">
        <v>1.05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128</v>
      </c>
      <c r="AU234" s="216" t="s">
        <v>83</v>
      </c>
      <c r="AV234" s="12" t="s">
        <v>83</v>
      </c>
      <c r="AW234" s="12" t="s">
        <v>35</v>
      </c>
      <c r="AX234" s="12" t="s">
        <v>71</v>
      </c>
      <c r="AY234" s="216" t="s">
        <v>118</v>
      </c>
    </row>
    <row r="235" spans="2:51" s="11" customFormat="1">
      <c r="B235" s="194"/>
      <c r="C235" s="195"/>
      <c r="D235" s="196" t="s">
        <v>128</v>
      </c>
      <c r="E235" s="197" t="s">
        <v>21</v>
      </c>
      <c r="F235" s="198" t="s">
        <v>143</v>
      </c>
      <c r="G235" s="195"/>
      <c r="H235" s="199" t="s">
        <v>21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128</v>
      </c>
      <c r="AU235" s="205" t="s">
        <v>83</v>
      </c>
      <c r="AV235" s="11" t="s">
        <v>76</v>
      </c>
      <c r="AW235" s="11" t="s">
        <v>35</v>
      </c>
      <c r="AX235" s="11" t="s">
        <v>71</v>
      </c>
      <c r="AY235" s="205" t="s">
        <v>118</v>
      </c>
    </row>
    <row r="236" spans="2:51" s="12" customFormat="1">
      <c r="B236" s="206"/>
      <c r="C236" s="207"/>
      <c r="D236" s="196" t="s">
        <v>128</v>
      </c>
      <c r="E236" s="208" t="s">
        <v>21</v>
      </c>
      <c r="F236" s="209" t="s">
        <v>211</v>
      </c>
      <c r="G236" s="207"/>
      <c r="H236" s="210">
        <v>3.8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128</v>
      </c>
      <c r="AU236" s="216" t="s">
        <v>83</v>
      </c>
      <c r="AV236" s="12" t="s">
        <v>83</v>
      </c>
      <c r="AW236" s="12" t="s">
        <v>35</v>
      </c>
      <c r="AX236" s="12" t="s">
        <v>71</v>
      </c>
      <c r="AY236" s="216" t="s">
        <v>118</v>
      </c>
    </row>
    <row r="237" spans="2:51" s="12" customFormat="1">
      <c r="B237" s="206"/>
      <c r="C237" s="207"/>
      <c r="D237" s="196" t="s">
        <v>128</v>
      </c>
      <c r="E237" s="208" t="s">
        <v>21</v>
      </c>
      <c r="F237" s="209" t="s">
        <v>212</v>
      </c>
      <c r="G237" s="207"/>
      <c r="H237" s="210">
        <v>1.25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128</v>
      </c>
      <c r="AU237" s="216" t="s">
        <v>83</v>
      </c>
      <c r="AV237" s="12" t="s">
        <v>83</v>
      </c>
      <c r="AW237" s="12" t="s">
        <v>35</v>
      </c>
      <c r="AX237" s="12" t="s">
        <v>71</v>
      </c>
      <c r="AY237" s="216" t="s">
        <v>118</v>
      </c>
    </row>
    <row r="238" spans="2:51" s="12" customFormat="1">
      <c r="B238" s="206"/>
      <c r="C238" s="207"/>
      <c r="D238" s="196" t="s">
        <v>128</v>
      </c>
      <c r="E238" s="208" t="s">
        <v>21</v>
      </c>
      <c r="F238" s="209" t="s">
        <v>213</v>
      </c>
      <c r="G238" s="207"/>
      <c r="H238" s="210">
        <v>1.3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128</v>
      </c>
      <c r="AU238" s="216" t="s">
        <v>83</v>
      </c>
      <c r="AV238" s="12" t="s">
        <v>83</v>
      </c>
      <c r="AW238" s="12" t="s">
        <v>35</v>
      </c>
      <c r="AX238" s="12" t="s">
        <v>71</v>
      </c>
      <c r="AY238" s="216" t="s">
        <v>118</v>
      </c>
    </row>
    <row r="239" spans="2:51" s="12" customFormat="1">
      <c r="B239" s="206"/>
      <c r="C239" s="207"/>
      <c r="D239" s="196" t="s">
        <v>128</v>
      </c>
      <c r="E239" s="208" t="s">
        <v>21</v>
      </c>
      <c r="F239" s="209" t="s">
        <v>199</v>
      </c>
      <c r="G239" s="207"/>
      <c r="H239" s="210">
        <v>5.25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128</v>
      </c>
      <c r="AU239" s="216" t="s">
        <v>83</v>
      </c>
      <c r="AV239" s="12" t="s">
        <v>83</v>
      </c>
      <c r="AW239" s="12" t="s">
        <v>35</v>
      </c>
      <c r="AX239" s="12" t="s">
        <v>71</v>
      </c>
      <c r="AY239" s="216" t="s">
        <v>118</v>
      </c>
    </row>
    <row r="240" spans="2:51" s="12" customFormat="1">
      <c r="B240" s="206"/>
      <c r="C240" s="207"/>
      <c r="D240" s="196" t="s">
        <v>128</v>
      </c>
      <c r="E240" s="208" t="s">
        <v>21</v>
      </c>
      <c r="F240" s="209" t="s">
        <v>214</v>
      </c>
      <c r="G240" s="207"/>
      <c r="H240" s="210">
        <v>2.1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128</v>
      </c>
      <c r="AU240" s="216" t="s">
        <v>83</v>
      </c>
      <c r="AV240" s="12" t="s">
        <v>83</v>
      </c>
      <c r="AW240" s="12" t="s">
        <v>35</v>
      </c>
      <c r="AX240" s="12" t="s">
        <v>71</v>
      </c>
      <c r="AY240" s="216" t="s">
        <v>118</v>
      </c>
    </row>
    <row r="241" spans="2:65" s="12" customFormat="1">
      <c r="B241" s="206"/>
      <c r="C241" s="207"/>
      <c r="D241" s="196" t="s">
        <v>128</v>
      </c>
      <c r="E241" s="208" t="s">
        <v>21</v>
      </c>
      <c r="F241" s="209" t="s">
        <v>215</v>
      </c>
      <c r="G241" s="207"/>
      <c r="H241" s="210">
        <v>1.1000000000000001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128</v>
      </c>
      <c r="AU241" s="216" t="s">
        <v>83</v>
      </c>
      <c r="AV241" s="12" t="s">
        <v>83</v>
      </c>
      <c r="AW241" s="12" t="s">
        <v>35</v>
      </c>
      <c r="AX241" s="12" t="s">
        <v>71</v>
      </c>
      <c r="AY241" s="216" t="s">
        <v>118</v>
      </c>
    </row>
    <row r="242" spans="2:65" s="12" customFormat="1">
      <c r="B242" s="206"/>
      <c r="C242" s="207"/>
      <c r="D242" s="196" t="s">
        <v>128</v>
      </c>
      <c r="E242" s="208" t="s">
        <v>21</v>
      </c>
      <c r="F242" s="209" t="s">
        <v>216</v>
      </c>
      <c r="G242" s="207"/>
      <c r="H242" s="210">
        <v>0.85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128</v>
      </c>
      <c r="AU242" s="216" t="s">
        <v>83</v>
      </c>
      <c r="AV242" s="12" t="s">
        <v>83</v>
      </c>
      <c r="AW242" s="12" t="s">
        <v>35</v>
      </c>
      <c r="AX242" s="12" t="s">
        <v>71</v>
      </c>
      <c r="AY242" s="216" t="s">
        <v>118</v>
      </c>
    </row>
    <row r="243" spans="2:65" s="12" customFormat="1">
      <c r="B243" s="206"/>
      <c r="C243" s="207"/>
      <c r="D243" s="196" t="s">
        <v>128</v>
      </c>
      <c r="E243" s="208" t="s">
        <v>21</v>
      </c>
      <c r="F243" s="209" t="s">
        <v>217</v>
      </c>
      <c r="G243" s="207"/>
      <c r="H243" s="210">
        <v>3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128</v>
      </c>
      <c r="AU243" s="216" t="s">
        <v>83</v>
      </c>
      <c r="AV243" s="12" t="s">
        <v>83</v>
      </c>
      <c r="AW243" s="12" t="s">
        <v>35</v>
      </c>
      <c r="AX243" s="12" t="s">
        <v>71</v>
      </c>
      <c r="AY243" s="216" t="s">
        <v>118</v>
      </c>
    </row>
    <row r="244" spans="2:65" s="13" customFormat="1">
      <c r="B244" s="217"/>
      <c r="C244" s="218"/>
      <c r="D244" s="228" t="s">
        <v>128</v>
      </c>
      <c r="E244" s="242" t="s">
        <v>21</v>
      </c>
      <c r="F244" s="243" t="s">
        <v>152</v>
      </c>
      <c r="G244" s="218"/>
      <c r="H244" s="244">
        <v>53.2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128</v>
      </c>
      <c r="AU244" s="227" t="s">
        <v>83</v>
      </c>
      <c r="AV244" s="13" t="s">
        <v>126</v>
      </c>
      <c r="AW244" s="13" t="s">
        <v>35</v>
      </c>
      <c r="AX244" s="13" t="s">
        <v>76</v>
      </c>
      <c r="AY244" s="227" t="s">
        <v>118</v>
      </c>
    </row>
    <row r="245" spans="2:65" s="1" customFormat="1" ht="22.5" customHeight="1">
      <c r="B245" s="40"/>
      <c r="C245" s="232" t="s">
        <v>119</v>
      </c>
      <c r="D245" s="232" t="s">
        <v>188</v>
      </c>
      <c r="E245" s="233" t="s">
        <v>218</v>
      </c>
      <c r="F245" s="234" t="s">
        <v>219</v>
      </c>
      <c r="G245" s="235" t="s">
        <v>124</v>
      </c>
      <c r="H245" s="236">
        <v>10.64</v>
      </c>
      <c r="I245" s="237"/>
      <c r="J245" s="238">
        <f>ROUND(I245*H245,2)</f>
        <v>0</v>
      </c>
      <c r="K245" s="234" t="s">
        <v>125</v>
      </c>
      <c r="L245" s="239"/>
      <c r="M245" s="240" t="s">
        <v>21</v>
      </c>
      <c r="N245" s="241" t="s">
        <v>42</v>
      </c>
      <c r="O245" s="41"/>
      <c r="P245" s="191">
        <f>O245*H245</f>
        <v>0</v>
      </c>
      <c r="Q245" s="191">
        <v>8.9999999999999998E-4</v>
      </c>
      <c r="R245" s="191">
        <f>Q245*H245</f>
        <v>9.5759999999999994E-3</v>
      </c>
      <c r="S245" s="191">
        <v>0</v>
      </c>
      <c r="T245" s="192">
        <f>S245*H245</f>
        <v>0</v>
      </c>
      <c r="AR245" s="23" t="s">
        <v>191</v>
      </c>
      <c r="AT245" s="23" t="s">
        <v>188</v>
      </c>
      <c r="AU245" s="23" t="s">
        <v>83</v>
      </c>
      <c r="AY245" s="23" t="s">
        <v>118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3" t="s">
        <v>76</v>
      </c>
      <c r="BK245" s="193">
        <f>ROUND(I245*H245,2)</f>
        <v>0</v>
      </c>
      <c r="BL245" s="23" t="s">
        <v>126</v>
      </c>
      <c r="BM245" s="23" t="s">
        <v>220</v>
      </c>
    </row>
    <row r="246" spans="2:65" s="12" customFormat="1">
      <c r="B246" s="206"/>
      <c r="C246" s="207"/>
      <c r="D246" s="228" t="s">
        <v>128</v>
      </c>
      <c r="E246" s="207"/>
      <c r="F246" s="230" t="s">
        <v>221</v>
      </c>
      <c r="G246" s="207"/>
      <c r="H246" s="231">
        <v>10.64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128</v>
      </c>
      <c r="AU246" s="216" t="s">
        <v>83</v>
      </c>
      <c r="AV246" s="12" t="s">
        <v>83</v>
      </c>
      <c r="AW246" s="12" t="s">
        <v>6</v>
      </c>
      <c r="AX246" s="12" t="s">
        <v>76</v>
      </c>
      <c r="AY246" s="216" t="s">
        <v>118</v>
      </c>
    </row>
    <row r="247" spans="2:65" s="1" customFormat="1" ht="31.5" customHeight="1">
      <c r="B247" s="40"/>
      <c r="C247" s="182" t="s">
        <v>222</v>
      </c>
      <c r="D247" s="182" t="s">
        <v>121</v>
      </c>
      <c r="E247" s="183" t="s">
        <v>223</v>
      </c>
      <c r="F247" s="184" t="s">
        <v>224</v>
      </c>
      <c r="G247" s="185" t="s">
        <v>184</v>
      </c>
      <c r="H247" s="186">
        <v>214.88</v>
      </c>
      <c r="I247" s="187"/>
      <c r="J247" s="188">
        <f>ROUND(I247*H247,2)</f>
        <v>0</v>
      </c>
      <c r="K247" s="184" t="s">
        <v>125</v>
      </c>
      <c r="L247" s="60"/>
      <c r="M247" s="189" t="s">
        <v>21</v>
      </c>
      <c r="N247" s="190" t="s">
        <v>42</v>
      </c>
      <c r="O247" s="41"/>
      <c r="P247" s="191">
        <f>O247*H247</f>
        <v>0</v>
      </c>
      <c r="Q247" s="191">
        <v>3.31E-3</v>
      </c>
      <c r="R247" s="191">
        <f>Q247*H247</f>
        <v>0.71125280000000002</v>
      </c>
      <c r="S247" s="191">
        <v>0</v>
      </c>
      <c r="T247" s="192">
        <f>S247*H247</f>
        <v>0</v>
      </c>
      <c r="AR247" s="23" t="s">
        <v>126</v>
      </c>
      <c r="AT247" s="23" t="s">
        <v>121</v>
      </c>
      <c r="AU247" s="23" t="s">
        <v>83</v>
      </c>
      <c r="AY247" s="23" t="s">
        <v>118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3" t="s">
        <v>76</v>
      </c>
      <c r="BK247" s="193">
        <f>ROUND(I247*H247,2)</f>
        <v>0</v>
      </c>
      <c r="BL247" s="23" t="s">
        <v>126</v>
      </c>
      <c r="BM247" s="23" t="s">
        <v>225</v>
      </c>
    </row>
    <row r="248" spans="2:65" s="11" customFormat="1">
      <c r="B248" s="194"/>
      <c r="C248" s="195"/>
      <c r="D248" s="196" t="s">
        <v>128</v>
      </c>
      <c r="E248" s="197" t="s">
        <v>21</v>
      </c>
      <c r="F248" s="198" t="s">
        <v>130</v>
      </c>
      <c r="G248" s="195"/>
      <c r="H248" s="199" t="s">
        <v>21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128</v>
      </c>
      <c r="AU248" s="205" t="s">
        <v>83</v>
      </c>
      <c r="AV248" s="11" t="s">
        <v>76</v>
      </c>
      <c r="AW248" s="11" t="s">
        <v>35</v>
      </c>
      <c r="AX248" s="11" t="s">
        <v>71</v>
      </c>
      <c r="AY248" s="205" t="s">
        <v>118</v>
      </c>
    </row>
    <row r="249" spans="2:65" s="12" customFormat="1">
      <c r="B249" s="206"/>
      <c r="C249" s="207"/>
      <c r="D249" s="196" t="s">
        <v>128</v>
      </c>
      <c r="E249" s="208" t="s">
        <v>21</v>
      </c>
      <c r="F249" s="209" t="s">
        <v>158</v>
      </c>
      <c r="G249" s="207"/>
      <c r="H249" s="210">
        <v>22.02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128</v>
      </c>
      <c r="AU249" s="216" t="s">
        <v>83</v>
      </c>
      <c r="AV249" s="12" t="s">
        <v>83</v>
      </c>
      <c r="AW249" s="12" t="s">
        <v>35</v>
      </c>
      <c r="AX249" s="12" t="s">
        <v>71</v>
      </c>
      <c r="AY249" s="216" t="s">
        <v>118</v>
      </c>
    </row>
    <row r="250" spans="2:65" s="12" customFormat="1">
      <c r="B250" s="206"/>
      <c r="C250" s="207"/>
      <c r="D250" s="196" t="s">
        <v>128</v>
      </c>
      <c r="E250" s="208" t="s">
        <v>21</v>
      </c>
      <c r="F250" s="209" t="s">
        <v>159</v>
      </c>
      <c r="G250" s="207"/>
      <c r="H250" s="210">
        <v>4.7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128</v>
      </c>
      <c r="AU250" s="216" t="s">
        <v>83</v>
      </c>
      <c r="AV250" s="12" t="s">
        <v>83</v>
      </c>
      <c r="AW250" s="12" t="s">
        <v>35</v>
      </c>
      <c r="AX250" s="12" t="s">
        <v>71</v>
      </c>
      <c r="AY250" s="216" t="s">
        <v>118</v>
      </c>
    </row>
    <row r="251" spans="2:65" s="12" customFormat="1">
      <c r="B251" s="206"/>
      <c r="C251" s="207"/>
      <c r="D251" s="196" t="s">
        <v>128</v>
      </c>
      <c r="E251" s="208" t="s">
        <v>21</v>
      </c>
      <c r="F251" s="209" t="s">
        <v>160</v>
      </c>
      <c r="G251" s="207"/>
      <c r="H251" s="210">
        <v>4.7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128</v>
      </c>
      <c r="AU251" s="216" t="s">
        <v>83</v>
      </c>
      <c r="AV251" s="12" t="s">
        <v>83</v>
      </c>
      <c r="AW251" s="12" t="s">
        <v>35</v>
      </c>
      <c r="AX251" s="12" t="s">
        <v>71</v>
      </c>
      <c r="AY251" s="216" t="s">
        <v>118</v>
      </c>
    </row>
    <row r="252" spans="2:65" s="12" customFormat="1">
      <c r="B252" s="206"/>
      <c r="C252" s="207"/>
      <c r="D252" s="196" t="s">
        <v>128</v>
      </c>
      <c r="E252" s="208" t="s">
        <v>21</v>
      </c>
      <c r="F252" s="209" t="s">
        <v>161</v>
      </c>
      <c r="G252" s="207"/>
      <c r="H252" s="210">
        <v>7.4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128</v>
      </c>
      <c r="AU252" s="216" t="s">
        <v>83</v>
      </c>
      <c r="AV252" s="12" t="s">
        <v>83</v>
      </c>
      <c r="AW252" s="12" t="s">
        <v>35</v>
      </c>
      <c r="AX252" s="12" t="s">
        <v>71</v>
      </c>
      <c r="AY252" s="216" t="s">
        <v>118</v>
      </c>
    </row>
    <row r="253" spans="2:65" s="12" customFormat="1">
      <c r="B253" s="206"/>
      <c r="C253" s="207"/>
      <c r="D253" s="196" t="s">
        <v>128</v>
      </c>
      <c r="E253" s="208" t="s">
        <v>21</v>
      </c>
      <c r="F253" s="209" t="s">
        <v>162</v>
      </c>
      <c r="G253" s="207"/>
      <c r="H253" s="210">
        <v>4.3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128</v>
      </c>
      <c r="AU253" s="216" t="s">
        <v>83</v>
      </c>
      <c r="AV253" s="12" t="s">
        <v>83</v>
      </c>
      <c r="AW253" s="12" t="s">
        <v>35</v>
      </c>
      <c r="AX253" s="12" t="s">
        <v>71</v>
      </c>
      <c r="AY253" s="216" t="s">
        <v>118</v>
      </c>
    </row>
    <row r="254" spans="2:65" s="12" customFormat="1">
      <c r="B254" s="206"/>
      <c r="C254" s="207"/>
      <c r="D254" s="196" t="s">
        <v>128</v>
      </c>
      <c r="E254" s="208" t="s">
        <v>21</v>
      </c>
      <c r="F254" s="209" t="s">
        <v>163</v>
      </c>
      <c r="G254" s="207"/>
      <c r="H254" s="210">
        <v>16.600000000000001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128</v>
      </c>
      <c r="AU254" s="216" t="s">
        <v>83</v>
      </c>
      <c r="AV254" s="12" t="s">
        <v>83</v>
      </c>
      <c r="AW254" s="12" t="s">
        <v>35</v>
      </c>
      <c r="AX254" s="12" t="s">
        <v>71</v>
      </c>
      <c r="AY254" s="216" t="s">
        <v>118</v>
      </c>
    </row>
    <row r="255" spans="2:65" s="12" customFormat="1">
      <c r="B255" s="206"/>
      <c r="C255" s="207"/>
      <c r="D255" s="196" t="s">
        <v>128</v>
      </c>
      <c r="E255" s="208" t="s">
        <v>21</v>
      </c>
      <c r="F255" s="209" t="s">
        <v>164</v>
      </c>
      <c r="G255" s="207"/>
      <c r="H255" s="210">
        <v>6.3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128</v>
      </c>
      <c r="AU255" s="216" t="s">
        <v>83</v>
      </c>
      <c r="AV255" s="12" t="s">
        <v>83</v>
      </c>
      <c r="AW255" s="12" t="s">
        <v>35</v>
      </c>
      <c r="AX255" s="12" t="s">
        <v>71</v>
      </c>
      <c r="AY255" s="216" t="s">
        <v>118</v>
      </c>
    </row>
    <row r="256" spans="2:65" s="11" customFormat="1">
      <c r="B256" s="194"/>
      <c r="C256" s="195"/>
      <c r="D256" s="196" t="s">
        <v>128</v>
      </c>
      <c r="E256" s="197" t="s">
        <v>21</v>
      </c>
      <c r="F256" s="198" t="s">
        <v>138</v>
      </c>
      <c r="G256" s="195"/>
      <c r="H256" s="199" t="s">
        <v>21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128</v>
      </c>
      <c r="AU256" s="205" t="s">
        <v>83</v>
      </c>
      <c r="AV256" s="11" t="s">
        <v>76</v>
      </c>
      <c r="AW256" s="11" t="s">
        <v>35</v>
      </c>
      <c r="AX256" s="11" t="s">
        <v>71</v>
      </c>
      <c r="AY256" s="205" t="s">
        <v>118</v>
      </c>
    </row>
    <row r="257" spans="2:51" s="12" customFormat="1">
      <c r="B257" s="206"/>
      <c r="C257" s="207"/>
      <c r="D257" s="196" t="s">
        <v>128</v>
      </c>
      <c r="E257" s="208" t="s">
        <v>21</v>
      </c>
      <c r="F257" s="209" t="s">
        <v>158</v>
      </c>
      <c r="G257" s="207"/>
      <c r="H257" s="210">
        <v>22.02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128</v>
      </c>
      <c r="AU257" s="216" t="s">
        <v>83</v>
      </c>
      <c r="AV257" s="12" t="s">
        <v>83</v>
      </c>
      <c r="AW257" s="12" t="s">
        <v>35</v>
      </c>
      <c r="AX257" s="12" t="s">
        <v>71</v>
      </c>
      <c r="AY257" s="216" t="s">
        <v>118</v>
      </c>
    </row>
    <row r="258" spans="2:51" s="12" customFormat="1">
      <c r="B258" s="206"/>
      <c r="C258" s="207"/>
      <c r="D258" s="196" t="s">
        <v>128</v>
      </c>
      <c r="E258" s="208" t="s">
        <v>21</v>
      </c>
      <c r="F258" s="209" t="s">
        <v>165</v>
      </c>
      <c r="G258" s="207"/>
      <c r="H258" s="210">
        <v>4.47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128</v>
      </c>
      <c r="AU258" s="216" t="s">
        <v>83</v>
      </c>
      <c r="AV258" s="12" t="s">
        <v>83</v>
      </c>
      <c r="AW258" s="12" t="s">
        <v>35</v>
      </c>
      <c r="AX258" s="12" t="s">
        <v>71</v>
      </c>
      <c r="AY258" s="216" t="s">
        <v>118</v>
      </c>
    </row>
    <row r="259" spans="2:51" s="12" customFormat="1">
      <c r="B259" s="206"/>
      <c r="C259" s="207"/>
      <c r="D259" s="196" t="s">
        <v>128</v>
      </c>
      <c r="E259" s="208" t="s">
        <v>21</v>
      </c>
      <c r="F259" s="209" t="s">
        <v>159</v>
      </c>
      <c r="G259" s="207"/>
      <c r="H259" s="210">
        <v>4.7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128</v>
      </c>
      <c r="AU259" s="216" t="s">
        <v>83</v>
      </c>
      <c r="AV259" s="12" t="s">
        <v>83</v>
      </c>
      <c r="AW259" s="12" t="s">
        <v>35</v>
      </c>
      <c r="AX259" s="12" t="s">
        <v>71</v>
      </c>
      <c r="AY259" s="216" t="s">
        <v>118</v>
      </c>
    </row>
    <row r="260" spans="2:51" s="12" customFormat="1">
      <c r="B260" s="206"/>
      <c r="C260" s="207"/>
      <c r="D260" s="196" t="s">
        <v>128</v>
      </c>
      <c r="E260" s="208" t="s">
        <v>21</v>
      </c>
      <c r="F260" s="209" t="s">
        <v>160</v>
      </c>
      <c r="G260" s="207"/>
      <c r="H260" s="210">
        <v>4.7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128</v>
      </c>
      <c r="AU260" s="216" t="s">
        <v>83</v>
      </c>
      <c r="AV260" s="12" t="s">
        <v>83</v>
      </c>
      <c r="AW260" s="12" t="s">
        <v>35</v>
      </c>
      <c r="AX260" s="12" t="s">
        <v>71</v>
      </c>
      <c r="AY260" s="216" t="s">
        <v>118</v>
      </c>
    </row>
    <row r="261" spans="2:51" s="12" customFormat="1">
      <c r="B261" s="206"/>
      <c r="C261" s="207"/>
      <c r="D261" s="196" t="s">
        <v>128</v>
      </c>
      <c r="E261" s="208" t="s">
        <v>21</v>
      </c>
      <c r="F261" s="209" t="s">
        <v>161</v>
      </c>
      <c r="G261" s="207"/>
      <c r="H261" s="210">
        <v>7.4</v>
      </c>
      <c r="I261" s="211"/>
      <c r="J261" s="207"/>
      <c r="K261" s="207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128</v>
      </c>
      <c r="AU261" s="216" t="s">
        <v>83</v>
      </c>
      <c r="AV261" s="12" t="s">
        <v>83</v>
      </c>
      <c r="AW261" s="12" t="s">
        <v>35</v>
      </c>
      <c r="AX261" s="12" t="s">
        <v>71</v>
      </c>
      <c r="AY261" s="216" t="s">
        <v>118</v>
      </c>
    </row>
    <row r="262" spans="2:51" s="12" customFormat="1">
      <c r="B262" s="206"/>
      <c r="C262" s="207"/>
      <c r="D262" s="196" t="s">
        <v>128</v>
      </c>
      <c r="E262" s="208" t="s">
        <v>21</v>
      </c>
      <c r="F262" s="209" t="s">
        <v>162</v>
      </c>
      <c r="G262" s="207"/>
      <c r="H262" s="210">
        <v>4.3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128</v>
      </c>
      <c r="AU262" s="216" t="s">
        <v>83</v>
      </c>
      <c r="AV262" s="12" t="s">
        <v>83</v>
      </c>
      <c r="AW262" s="12" t="s">
        <v>35</v>
      </c>
      <c r="AX262" s="12" t="s">
        <v>71</v>
      </c>
      <c r="AY262" s="216" t="s">
        <v>118</v>
      </c>
    </row>
    <row r="263" spans="2:51" s="12" customFormat="1">
      <c r="B263" s="206"/>
      <c r="C263" s="207"/>
      <c r="D263" s="196" t="s">
        <v>128</v>
      </c>
      <c r="E263" s="208" t="s">
        <v>21</v>
      </c>
      <c r="F263" s="209" t="s">
        <v>166</v>
      </c>
      <c r="G263" s="207"/>
      <c r="H263" s="210">
        <v>12.8</v>
      </c>
      <c r="I263" s="211"/>
      <c r="J263" s="207"/>
      <c r="K263" s="207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128</v>
      </c>
      <c r="AU263" s="216" t="s">
        <v>83</v>
      </c>
      <c r="AV263" s="12" t="s">
        <v>83</v>
      </c>
      <c r="AW263" s="12" t="s">
        <v>35</v>
      </c>
      <c r="AX263" s="12" t="s">
        <v>71</v>
      </c>
      <c r="AY263" s="216" t="s">
        <v>118</v>
      </c>
    </row>
    <row r="264" spans="2:51" s="12" customFormat="1">
      <c r="B264" s="206"/>
      <c r="C264" s="207"/>
      <c r="D264" s="196" t="s">
        <v>128</v>
      </c>
      <c r="E264" s="208" t="s">
        <v>21</v>
      </c>
      <c r="F264" s="209" t="s">
        <v>167</v>
      </c>
      <c r="G264" s="207"/>
      <c r="H264" s="210">
        <v>4.2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128</v>
      </c>
      <c r="AU264" s="216" t="s">
        <v>83</v>
      </c>
      <c r="AV264" s="12" t="s">
        <v>83</v>
      </c>
      <c r="AW264" s="12" t="s">
        <v>35</v>
      </c>
      <c r="AX264" s="12" t="s">
        <v>71</v>
      </c>
      <c r="AY264" s="216" t="s">
        <v>118</v>
      </c>
    </row>
    <row r="265" spans="2:51" s="11" customFormat="1">
      <c r="B265" s="194"/>
      <c r="C265" s="195"/>
      <c r="D265" s="196" t="s">
        <v>128</v>
      </c>
      <c r="E265" s="197" t="s">
        <v>21</v>
      </c>
      <c r="F265" s="198" t="s">
        <v>142</v>
      </c>
      <c r="G265" s="195"/>
      <c r="H265" s="199" t="s">
        <v>21</v>
      </c>
      <c r="I265" s="200"/>
      <c r="J265" s="195"/>
      <c r="K265" s="195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128</v>
      </c>
      <c r="AU265" s="205" t="s">
        <v>83</v>
      </c>
      <c r="AV265" s="11" t="s">
        <v>76</v>
      </c>
      <c r="AW265" s="11" t="s">
        <v>35</v>
      </c>
      <c r="AX265" s="11" t="s">
        <v>71</v>
      </c>
      <c r="AY265" s="205" t="s">
        <v>118</v>
      </c>
    </row>
    <row r="266" spans="2:51" s="12" customFormat="1">
      <c r="B266" s="206"/>
      <c r="C266" s="207"/>
      <c r="D266" s="196" t="s">
        <v>128</v>
      </c>
      <c r="E266" s="208" t="s">
        <v>21</v>
      </c>
      <c r="F266" s="209" t="s">
        <v>158</v>
      </c>
      <c r="G266" s="207"/>
      <c r="H266" s="210">
        <v>22.02</v>
      </c>
      <c r="I266" s="211"/>
      <c r="J266" s="207"/>
      <c r="K266" s="207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128</v>
      </c>
      <c r="AU266" s="216" t="s">
        <v>83</v>
      </c>
      <c r="AV266" s="12" t="s">
        <v>83</v>
      </c>
      <c r="AW266" s="12" t="s">
        <v>35</v>
      </c>
      <c r="AX266" s="12" t="s">
        <v>71</v>
      </c>
      <c r="AY266" s="216" t="s">
        <v>118</v>
      </c>
    </row>
    <row r="267" spans="2:51" s="12" customFormat="1">
      <c r="B267" s="206"/>
      <c r="C267" s="207"/>
      <c r="D267" s="196" t="s">
        <v>128</v>
      </c>
      <c r="E267" s="208" t="s">
        <v>21</v>
      </c>
      <c r="F267" s="209" t="s">
        <v>159</v>
      </c>
      <c r="G267" s="207"/>
      <c r="H267" s="210">
        <v>4.7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128</v>
      </c>
      <c r="AU267" s="216" t="s">
        <v>83</v>
      </c>
      <c r="AV267" s="12" t="s">
        <v>83</v>
      </c>
      <c r="AW267" s="12" t="s">
        <v>35</v>
      </c>
      <c r="AX267" s="12" t="s">
        <v>71</v>
      </c>
      <c r="AY267" s="216" t="s">
        <v>118</v>
      </c>
    </row>
    <row r="268" spans="2:51" s="12" customFormat="1">
      <c r="B268" s="206"/>
      <c r="C268" s="207"/>
      <c r="D268" s="196" t="s">
        <v>128</v>
      </c>
      <c r="E268" s="208" t="s">
        <v>21</v>
      </c>
      <c r="F268" s="209" t="s">
        <v>160</v>
      </c>
      <c r="G268" s="207"/>
      <c r="H268" s="210">
        <v>4.7</v>
      </c>
      <c r="I268" s="211"/>
      <c r="J268" s="207"/>
      <c r="K268" s="207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128</v>
      </c>
      <c r="AU268" s="216" t="s">
        <v>83</v>
      </c>
      <c r="AV268" s="12" t="s">
        <v>83</v>
      </c>
      <c r="AW268" s="12" t="s">
        <v>35</v>
      </c>
      <c r="AX268" s="12" t="s">
        <v>71</v>
      </c>
      <c r="AY268" s="216" t="s">
        <v>118</v>
      </c>
    </row>
    <row r="269" spans="2:51" s="12" customFormat="1">
      <c r="B269" s="206"/>
      <c r="C269" s="207"/>
      <c r="D269" s="196" t="s">
        <v>128</v>
      </c>
      <c r="E269" s="208" t="s">
        <v>21</v>
      </c>
      <c r="F269" s="209" t="s">
        <v>161</v>
      </c>
      <c r="G269" s="207"/>
      <c r="H269" s="210">
        <v>7.4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128</v>
      </c>
      <c r="AU269" s="216" t="s">
        <v>83</v>
      </c>
      <c r="AV269" s="12" t="s">
        <v>83</v>
      </c>
      <c r="AW269" s="12" t="s">
        <v>35</v>
      </c>
      <c r="AX269" s="12" t="s">
        <v>71</v>
      </c>
      <c r="AY269" s="216" t="s">
        <v>118</v>
      </c>
    </row>
    <row r="270" spans="2:51" s="12" customFormat="1">
      <c r="B270" s="206"/>
      <c r="C270" s="207"/>
      <c r="D270" s="196" t="s">
        <v>128</v>
      </c>
      <c r="E270" s="208" t="s">
        <v>21</v>
      </c>
      <c r="F270" s="209" t="s">
        <v>162</v>
      </c>
      <c r="G270" s="207"/>
      <c r="H270" s="210">
        <v>4.3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128</v>
      </c>
      <c r="AU270" s="216" t="s">
        <v>83</v>
      </c>
      <c r="AV270" s="12" t="s">
        <v>83</v>
      </c>
      <c r="AW270" s="12" t="s">
        <v>35</v>
      </c>
      <c r="AX270" s="12" t="s">
        <v>71</v>
      </c>
      <c r="AY270" s="216" t="s">
        <v>118</v>
      </c>
    </row>
    <row r="271" spans="2:51" s="12" customFormat="1">
      <c r="B271" s="206"/>
      <c r="C271" s="207"/>
      <c r="D271" s="196" t="s">
        <v>128</v>
      </c>
      <c r="E271" s="208" t="s">
        <v>21</v>
      </c>
      <c r="F271" s="209" t="s">
        <v>166</v>
      </c>
      <c r="G271" s="207"/>
      <c r="H271" s="210">
        <v>12.8</v>
      </c>
      <c r="I271" s="211"/>
      <c r="J271" s="207"/>
      <c r="K271" s="207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128</v>
      </c>
      <c r="AU271" s="216" t="s">
        <v>83</v>
      </c>
      <c r="AV271" s="12" t="s">
        <v>83</v>
      </c>
      <c r="AW271" s="12" t="s">
        <v>35</v>
      </c>
      <c r="AX271" s="12" t="s">
        <v>71</v>
      </c>
      <c r="AY271" s="216" t="s">
        <v>118</v>
      </c>
    </row>
    <row r="272" spans="2:51" s="12" customFormat="1">
      <c r="B272" s="206"/>
      <c r="C272" s="207"/>
      <c r="D272" s="196" t="s">
        <v>128</v>
      </c>
      <c r="E272" s="208" t="s">
        <v>21</v>
      </c>
      <c r="F272" s="209" t="s">
        <v>167</v>
      </c>
      <c r="G272" s="207"/>
      <c r="H272" s="210">
        <v>4.2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128</v>
      </c>
      <c r="AU272" s="216" t="s">
        <v>83</v>
      </c>
      <c r="AV272" s="12" t="s">
        <v>83</v>
      </c>
      <c r="AW272" s="12" t="s">
        <v>35</v>
      </c>
      <c r="AX272" s="12" t="s">
        <v>71</v>
      </c>
      <c r="AY272" s="216" t="s">
        <v>118</v>
      </c>
    </row>
    <row r="273" spans="2:65" s="11" customFormat="1">
      <c r="B273" s="194"/>
      <c r="C273" s="195"/>
      <c r="D273" s="196" t="s">
        <v>128</v>
      </c>
      <c r="E273" s="197" t="s">
        <v>21</v>
      </c>
      <c r="F273" s="198" t="s">
        <v>143</v>
      </c>
      <c r="G273" s="195"/>
      <c r="H273" s="199" t="s">
        <v>21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128</v>
      </c>
      <c r="AU273" s="205" t="s">
        <v>83</v>
      </c>
      <c r="AV273" s="11" t="s">
        <v>76</v>
      </c>
      <c r="AW273" s="11" t="s">
        <v>35</v>
      </c>
      <c r="AX273" s="11" t="s">
        <v>71</v>
      </c>
      <c r="AY273" s="205" t="s">
        <v>118</v>
      </c>
    </row>
    <row r="274" spans="2:65" s="12" customFormat="1">
      <c r="B274" s="206"/>
      <c r="C274" s="207"/>
      <c r="D274" s="196" t="s">
        <v>128</v>
      </c>
      <c r="E274" s="208" t="s">
        <v>21</v>
      </c>
      <c r="F274" s="209" t="s">
        <v>168</v>
      </c>
      <c r="G274" s="207"/>
      <c r="H274" s="210">
        <v>14.8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128</v>
      </c>
      <c r="AU274" s="216" t="s">
        <v>83</v>
      </c>
      <c r="AV274" s="12" t="s">
        <v>83</v>
      </c>
      <c r="AW274" s="12" t="s">
        <v>35</v>
      </c>
      <c r="AX274" s="12" t="s">
        <v>71</v>
      </c>
      <c r="AY274" s="216" t="s">
        <v>118</v>
      </c>
    </row>
    <row r="275" spans="2:65" s="12" customFormat="1">
      <c r="B275" s="206"/>
      <c r="C275" s="207"/>
      <c r="D275" s="196" t="s">
        <v>128</v>
      </c>
      <c r="E275" s="208" t="s">
        <v>21</v>
      </c>
      <c r="F275" s="209" t="s">
        <v>169</v>
      </c>
      <c r="G275" s="207"/>
      <c r="H275" s="210">
        <v>6.1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128</v>
      </c>
      <c r="AU275" s="216" t="s">
        <v>83</v>
      </c>
      <c r="AV275" s="12" t="s">
        <v>83</v>
      </c>
      <c r="AW275" s="12" t="s">
        <v>35</v>
      </c>
      <c r="AX275" s="12" t="s">
        <v>71</v>
      </c>
      <c r="AY275" s="216" t="s">
        <v>118</v>
      </c>
    </row>
    <row r="276" spans="2:65" s="12" customFormat="1">
      <c r="B276" s="206"/>
      <c r="C276" s="207"/>
      <c r="D276" s="196" t="s">
        <v>128</v>
      </c>
      <c r="E276" s="208" t="s">
        <v>21</v>
      </c>
      <c r="F276" s="209" t="s">
        <v>170</v>
      </c>
      <c r="G276" s="207"/>
      <c r="H276" s="210">
        <v>5.3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128</v>
      </c>
      <c r="AU276" s="216" t="s">
        <v>83</v>
      </c>
      <c r="AV276" s="12" t="s">
        <v>83</v>
      </c>
      <c r="AW276" s="12" t="s">
        <v>35</v>
      </c>
      <c r="AX276" s="12" t="s">
        <v>71</v>
      </c>
      <c r="AY276" s="216" t="s">
        <v>118</v>
      </c>
    </row>
    <row r="277" spans="2:65" s="12" customFormat="1">
      <c r="B277" s="206"/>
      <c r="C277" s="207"/>
      <c r="D277" s="196" t="s">
        <v>128</v>
      </c>
      <c r="E277" s="208" t="s">
        <v>21</v>
      </c>
      <c r="F277" s="209" t="s">
        <v>171</v>
      </c>
      <c r="G277" s="207"/>
      <c r="H277" s="210">
        <v>21.3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128</v>
      </c>
      <c r="AU277" s="216" t="s">
        <v>83</v>
      </c>
      <c r="AV277" s="12" t="s">
        <v>83</v>
      </c>
      <c r="AW277" s="12" t="s">
        <v>35</v>
      </c>
      <c r="AX277" s="12" t="s">
        <v>71</v>
      </c>
      <c r="AY277" s="216" t="s">
        <v>118</v>
      </c>
    </row>
    <row r="278" spans="2:65" s="12" customFormat="1">
      <c r="B278" s="206"/>
      <c r="C278" s="207"/>
      <c r="D278" s="196" t="s">
        <v>128</v>
      </c>
      <c r="E278" s="208" t="s">
        <v>21</v>
      </c>
      <c r="F278" s="209" t="s">
        <v>172</v>
      </c>
      <c r="G278" s="207"/>
      <c r="H278" s="210">
        <v>4.5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128</v>
      </c>
      <c r="AU278" s="216" t="s">
        <v>83</v>
      </c>
      <c r="AV278" s="12" t="s">
        <v>83</v>
      </c>
      <c r="AW278" s="12" t="s">
        <v>35</v>
      </c>
      <c r="AX278" s="12" t="s">
        <v>71</v>
      </c>
      <c r="AY278" s="216" t="s">
        <v>118</v>
      </c>
    </row>
    <row r="279" spans="2:65" s="12" customFormat="1">
      <c r="B279" s="206"/>
      <c r="C279" s="207"/>
      <c r="D279" s="196" t="s">
        <v>128</v>
      </c>
      <c r="E279" s="208" t="s">
        <v>21</v>
      </c>
      <c r="F279" s="209" t="s">
        <v>173</v>
      </c>
      <c r="G279" s="207"/>
      <c r="H279" s="210">
        <v>4.5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128</v>
      </c>
      <c r="AU279" s="216" t="s">
        <v>83</v>
      </c>
      <c r="AV279" s="12" t="s">
        <v>83</v>
      </c>
      <c r="AW279" s="12" t="s">
        <v>35</v>
      </c>
      <c r="AX279" s="12" t="s">
        <v>71</v>
      </c>
      <c r="AY279" s="216" t="s">
        <v>118</v>
      </c>
    </row>
    <row r="280" spans="2:65" s="12" customFormat="1">
      <c r="B280" s="206"/>
      <c r="C280" s="207"/>
      <c r="D280" s="196" t="s">
        <v>128</v>
      </c>
      <c r="E280" s="208" t="s">
        <v>21</v>
      </c>
      <c r="F280" s="209" t="s">
        <v>174</v>
      </c>
      <c r="G280" s="207"/>
      <c r="H280" s="210">
        <v>7</v>
      </c>
      <c r="I280" s="211"/>
      <c r="J280" s="207"/>
      <c r="K280" s="207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128</v>
      </c>
      <c r="AU280" s="216" t="s">
        <v>83</v>
      </c>
      <c r="AV280" s="12" t="s">
        <v>83</v>
      </c>
      <c r="AW280" s="12" t="s">
        <v>35</v>
      </c>
      <c r="AX280" s="12" t="s">
        <v>71</v>
      </c>
      <c r="AY280" s="216" t="s">
        <v>118</v>
      </c>
    </row>
    <row r="281" spans="2:65" s="12" customFormat="1">
      <c r="B281" s="206"/>
      <c r="C281" s="207"/>
      <c r="D281" s="196" t="s">
        <v>128</v>
      </c>
      <c r="E281" s="208" t="s">
        <v>21</v>
      </c>
      <c r="F281" s="209" t="s">
        <v>175</v>
      </c>
      <c r="G281" s="207"/>
      <c r="H281" s="210">
        <v>4.0999999999999996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128</v>
      </c>
      <c r="AU281" s="216" t="s">
        <v>83</v>
      </c>
      <c r="AV281" s="12" t="s">
        <v>83</v>
      </c>
      <c r="AW281" s="12" t="s">
        <v>35</v>
      </c>
      <c r="AX281" s="12" t="s">
        <v>71</v>
      </c>
      <c r="AY281" s="216" t="s">
        <v>118</v>
      </c>
    </row>
    <row r="282" spans="2:65" s="12" customFormat="1">
      <c r="B282" s="206"/>
      <c r="C282" s="207"/>
      <c r="D282" s="196" t="s">
        <v>128</v>
      </c>
      <c r="E282" s="208" t="s">
        <v>21</v>
      </c>
      <c r="F282" s="209" t="s">
        <v>176</v>
      </c>
      <c r="G282" s="207"/>
      <c r="H282" s="210">
        <v>19.2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128</v>
      </c>
      <c r="AU282" s="216" t="s">
        <v>83</v>
      </c>
      <c r="AV282" s="12" t="s">
        <v>83</v>
      </c>
      <c r="AW282" s="12" t="s">
        <v>35</v>
      </c>
      <c r="AX282" s="12" t="s">
        <v>71</v>
      </c>
      <c r="AY282" s="216" t="s">
        <v>118</v>
      </c>
    </row>
    <row r="283" spans="2:65" s="13" customFormat="1">
      <c r="B283" s="217"/>
      <c r="C283" s="218"/>
      <c r="D283" s="196" t="s">
        <v>128</v>
      </c>
      <c r="E283" s="219" t="s">
        <v>21</v>
      </c>
      <c r="F283" s="220" t="s">
        <v>152</v>
      </c>
      <c r="G283" s="218"/>
      <c r="H283" s="221">
        <v>277.52999999999997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128</v>
      </c>
      <c r="AU283" s="227" t="s">
        <v>83</v>
      </c>
      <c r="AV283" s="13" t="s">
        <v>126</v>
      </c>
      <c r="AW283" s="13" t="s">
        <v>35</v>
      </c>
      <c r="AX283" s="13" t="s">
        <v>71</v>
      </c>
      <c r="AY283" s="227" t="s">
        <v>118</v>
      </c>
    </row>
    <row r="284" spans="2:65" s="11" customFormat="1">
      <c r="B284" s="194"/>
      <c r="C284" s="195"/>
      <c r="D284" s="196" t="s">
        <v>128</v>
      </c>
      <c r="E284" s="197" t="s">
        <v>21</v>
      </c>
      <c r="F284" s="198" t="s">
        <v>187</v>
      </c>
      <c r="G284" s="195"/>
      <c r="H284" s="199" t="s">
        <v>21</v>
      </c>
      <c r="I284" s="200"/>
      <c r="J284" s="195"/>
      <c r="K284" s="195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128</v>
      </c>
      <c r="AU284" s="205" t="s">
        <v>83</v>
      </c>
      <c r="AV284" s="11" t="s">
        <v>76</v>
      </c>
      <c r="AW284" s="11" t="s">
        <v>35</v>
      </c>
      <c r="AX284" s="11" t="s">
        <v>71</v>
      </c>
      <c r="AY284" s="205" t="s">
        <v>118</v>
      </c>
    </row>
    <row r="285" spans="2:65" s="12" customFormat="1">
      <c r="B285" s="206"/>
      <c r="C285" s="207"/>
      <c r="D285" s="228" t="s">
        <v>128</v>
      </c>
      <c r="E285" s="229" t="s">
        <v>21</v>
      </c>
      <c r="F285" s="230" t="s">
        <v>178</v>
      </c>
      <c r="G285" s="207"/>
      <c r="H285" s="231">
        <v>214.88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128</v>
      </c>
      <c r="AU285" s="216" t="s">
        <v>83</v>
      </c>
      <c r="AV285" s="12" t="s">
        <v>83</v>
      </c>
      <c r="AW285" s="12" t="s">
        <v>35</v>
      </c>
      <c r="AX285" s="12" t="s">
        <v>76</v>
      </c>
      <c r="AY285" s="216" t="s">
        <v>118</v>
      </c>
    </row>
    <row r="286" spans="2:65" s="1" customFormat="1" ht="22.5" customHeight="1">
      <c r="B286" s="40"/>
      <c r="C286" s="232" t="s">
        <v>191</v>
      </c>
      <c r="D286" s="232" t="s">
        <v>188</v>
      </c>
      <c r="E286" s="233" t="s">
        <v>226</v>
      </c>
      <c r="F286" s="234" t="s">
        <v>227</v>
      </c>
      <c r="G286" s="235" t="s">
        <v>124</v>
      </c>
      <c r="H286" s="236">
        <v>64.463999999999999</v>
      </c>
      <c r="I286" s="237"/>
      <c r="J286" s="238">
        <f>ROUND(I286*H286,2)</f>
        <v>0</v>
      </c>
      <c r="K286" s="234" t="s">
        <v>125</v>
      </c>
      <c r="L286" s="239"/>
      <c r="M286" s="240" t="s">
        <v>21</v>
      </c>
      <c r="N286" s="241" t="s">
        <v>42</v>
      </c>
      <c r="O286" s="41"/>
      <c r="P286" s="191">
        <f>O286*H286</f>
        <v>0</v>
      </c>
      <c r="Q286" s="191">
        <v>3.4000000000000002E-4</v>
      </c>
      <c r="R286" s="191">
        <f>Q286*H286</f>
        <v>2.1917760000000001E-2</v>
      </c>
      <c r="S286" s="191">
        <v>0</v>
      </c>
      <c r="T286" s="192">
        <f>S286*H286</f>
        <v>0</v>
      </c>
      <c r="AR286" s="23" t="s">
        <v>191</v>
      </c>
      <c r="AT286" s="23" t="s">
        <v>188</v>
      </c>
      <c r="AU286" s="23" t="s">
        <v>83</v>
      </c>
      <c r="AY286" s="23" t="s">
        <v>118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3" t="s">
        <v>76</v>
      </c>
      <c r="BK286" s="193">
        <f>ROUND(I286*H286,2)</f>
        <v>0</v>
      </c>
      <c r="BL286" s="23" t="s">
        <v>126</v>
      </c>
      <c r="BM286" s="23" t="s">
        <v>228</v>
      </c>
    </row>
    <row r="287" spans="2:65" s="12" customFormat="1">
      <c r="B287" s="206"/>
      <c r="C287" s="207"/>
      <c r="D287" s="228" t="s">
        <v>128</v>
      </c>
      <c r="E287" s="207"/>
      <c r="F287" s="230" t="s">
        <v>229</v>
      </c>
      <c r="G287" s="207"/>
      <c r="H287" s="231">
        <v>64.463999999999999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128</v>
      </c>
      <c r="AU287" s="216" t="s">
        <v>83</v>
      </c>
      <c r="AV287" s="12" t="s">
        <v>83</v>
      </c>
      <c r="AW287" s="12" t="s">
        <v>6</v>
      </c>
      <c r="AX287" s="12" t="s">
        <v>76</v>
      </c>
      <c r="AY287" s="216" t="s">
        <v>118</v>
      </c>
    </row>
    <row r="288" spans="2:65" s="1" customFormat="1" ht="31.5" customHeight="1">
      <c r="B288" s="40"/>
      <c r="C288" s="182" t="s">
        <v>230</v>
      </c>
      <c r="D288" s="182" t="s">
        <v>121</v>
      </c>
      <c r="E288" s="183" t="s">
        <v>231</v>
      </c>
      <c r="F288" s="184" t="s">
        <v>232</v>
      </c>
      <c r="G288" s="185" t="s">
        <v>124</v>
      </c>
      <c r="H288" s="186">
        <v>85.951999999999998</v>
      </c>
      <c r="I288" s="187"/>
      <c r="J288" s="188">
        <f>ROUND(I288*H288,2)</f>
        <v>0</v>
      </c>
      <c r="K288" s="184" t="s">
        <v>125</v>
      </c>
      <c r="L288" s="60"/>
      <c r="M288" s="189" t="s">
        <v>21</v>
      </c>
      <c r="N288" s="190" t="s">
        <v>42</v>
      </c>
      <c r="O288" s="41"/>
      <c r="P288" s="191">
        <f>O288*H288</f>
        <v>0</v>
      </c>
      <c r="Q288" s="191">
        <v>3.48E-3</v>
      </c>
      <c r="R288" s="191">
        <f>Q288*H288</f>
        <v>0.29911295999999998</v>
      </c>
      <c r="S288" s="191">
        <v>0</v>
      </c>
      <c r="T288" s="192">
        <f>S288*H288</f>
        <v>0</v>
      </c>
      <c r="AR288" s="23" t="s">
        <v>126</v>
      </c>
      <c r="AT288" s="23" t="s">
        <v>121</v>
      </c>
      <c r="AU288" s="23" t="s">
        <v>83</v>
      </c>
      <c r="AY288" s="23" t="s">
        <v>118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3" t="s">
        <v>76</v>
      </c>
      <c r="BK288" s="193">
        <f>ROUND(I288*H288,2)</f>
        <v>0</v>
      </c>
      <c r="BL288" s="23" t="s">
        <v>126</v>
      </c>
      <c r="BM288" s="23" t="s">
        <v>233</v>
      </c>
    </row>
    <row r="289" spans="2:51" s="11" customFormat="1">
      <c r="B289" s="194"/>
      <c r="C289" s="195"/>
      <c r="D289" s="196" t="s">
        <v>128</v>
      </c>
      <c r="E289" s="197" t="s">
        <v>21</v>
      </c>
      <c r="F289" s="198" t="s">
        <v>234</v>
      </c>
      <c r="G289" s="195"/>
      <c r="H289" s="199" t="s">
        <v>21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128</v>
      </c>
      <c r="AU289" s="205" t="s">
        <v>83</v>
      </c>
      <c r="AV289" s="11" t="s">
        <v>76</v>
      </c>
      <c r="AW289" s="11" t="s">
        <v>35</v>
      </c>
      <c r="AX289" s="11" t="s">
        <v>71</v>
      </c>
      <c r="AY289" s="205" t="s">
        <v>118</v>
      </c>
    </row>
    <row r="290" spans="2:51" s="11" customFormat="1">
      <c r="B290" s="194"/>
      <c r="C290" s="195"/>
      <c r="D290" s="196" t="s">
        <v>128</v>
      </c>
      <c r="E290" s="197" t="s">
        <v>21</v>
      </c>
      <c r="F290" s="198" t="s">
        <v>130</v>
      </c>
      <c r="G290" s="195"/>
      <c r="H290" s="199" t="s">
        <v>21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128</v>
      </c>
      <c r="AU290" s="205" t="s">
        <v>83</v>
      </c>
      <c r="AV290" s="11" t="s">
        <v>76</v>
      </c>
      <c r="AW290" s="11" t="s">
        <v>35</v>
      </c>
      <c r="AX290" s="11" t="s">
        <v>71</v>
      </c>
      <c r="AY290" s="205" t="s">
        <v>118</v>
      </c>
    </row>
    <row r="291" spans="2:51" s="12" customFormat="1">
      <c r="B291" s="206"/>
      <c r="C291" s="207"/>
      <c r="D291" s="196" t="s">
        <v>128</v>
      </c>
      <c r="E291" s="208" t="s">
        <v>21</v>
      </c>
      <c r="F291" s="209" t="s">
        <v>158</v>
      </c>
      <c r="G291" s="207"/>
      <c r="H291" s="210">
        <v>22.02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128</v>
      </c>
      <c r="AU291" s="216" t="s">
        <v>83</v>
      </c>
      <c r="AV291" s="12" t="s">
        <v>83</v>
      </c>
      <c r="AW291" s="12" t="s">
        <v>35</v>
      </c>
      <c r="AX291" s="12" t="s">
        <v>71</v>
      </c>
      <c r="AY291" s="216" t="s">
        <v>118</v>
      </c>
    </row>
    <row r="292" spans="2:51" s="12" customFormat="1">
      <c r="B292" s="206"/>
      <c r="C292" s="207"/>
      <c r="D292" s="196" t="s">
        <v>128</v>
      </c>
      <c r="E292" s="208" t="s">
        <v>21</v>
      </c>
      <c r="F292" s="209" t="s">
        <v>159</v>
      </c>
      <c r="G292" s="207"/>
      <c r="H292" s="210">
        <v>4.7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128</v>
      </c>
      <c r="AU292" s="216" t="s">
        <v>83</v>
      </c>
      <c r="AV292" s="12" t="s">
        <v>83</v>
      </c>
      <c r="AW292" s="12" t="s">
        <v>35</v>
      </c>
      <c r="AX292" s="12" t="s">
        <v>71</v>
      </c>
      <c r="AY292" s="216" t="s">
        <v>118</v>
      </c>
    </row>
    <row r="293" spans="2:51" s="12" customFormat="1">
      <c r="B293" s="206"/>
      <c r="C293" s="207"/>
      <c r="D293" s="196" t="s">
        <v>128</v>
      </c>
      <c r="E293" s="208" t="s">
        <v>21</v>
      </c>
      <c r="F293" s="209" t="s">
        <v>160</v>
      </c>
      <c r="G293" s="207"/>
      <c r="H293" s="210">
        <v>4.7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128</v>
      </c>
      <c r="AU293" s="216" t="s">
        <v>83</v>
      </c>
      <c r="AV293" s="12" t="s">
        <v>83</v>
      </c>
      <c r="AW293" s="12" t="s">
        <v>35</v>
      </c>
      <c r="AX293" s="12" t="s">
        <v>71</v>
      </c>
      <c r="AY293" s="216" t="s">
        <v>118</v>
      </c>
    </row>
    <row r="294" spans="2:51" s="12" customFormat="1">
      <c r="B294" s="206"/>
      <c r="C294" s="207"/>
      <c r="D294" s="196" t="s">
        <v>128</v>
      </c>
      <c r="E294" s="208" t="s">
        <v>21</v>
      </c>
      <c r="F294" s="209" t="s">
        <v>161</v>
      </c>
      <c r="G294" s="207"/>
      <c r="H294" s="210">
        <v>7.4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128</v>
      </c>
      <c r="AU294" s="216" t="s">
        <v>83</v>
      </c>
      <c r="AV294" s="12" t="s">
        <v>83</v>
      </c>
      <c r="AW294" s="12" t="s">
        <v>35</v>
      </c>
      <c r="AX294" s="12" t="s">
        <v>71</v>
      </c>
      <c r="AY294" s="216" t="s">
        <v>118</v>
      </c>
    </row>
    <row r="295" spans="2:51" s="12" customFormat="1">
      <c r="B295" s="206"/>
      <c r="C295" s="207"/>
      <c r="D295" s="196" t="s">
        <v>128</v>
      </c>
      <c r="E295" s="208" t="s">
        <v>21</v>
      </c>
      <c r="F295" s="209" t="s">
        <v>162</v>
      </c>
      <c r="G295" s="207"/>
      <c r="H295" s="210">
        <v>4.3</v>
      </c>
      <c r="I295" s="211"/>
      <c r="J295" s="207"/>
      <c r="K295" s="207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128</v>
      </c>
      <c r="AU295" s="216" t="s">
        <v>83</v>
      </c>
      <c r="AV295" s="12" t="s">
        <v>83</v>
      </c>
      <c r="AW295" s="12" t="s">
        <v>35</v>
      </c>
      <c r="AX295" s="12" t="s">
        <v>71</v>
      </c>
      <c r="AY295" s="216" t="s">
        <v>118</v>
      </c>
    </row>
    <row r="296" spans="2:51" s="12" customFormat="1">
      <c r="B296" s="206"/>
      <c r="C296" s="207"/>
      <c r="D296" s="196" t="s">
        <v>128</v>
      </c>
      <c r="E296" s="208" t="s">
        <v>21</v>
      </c>
      <c r="F296" s="209" t="s">
        <v>163</v>
      </c>
      <c r="G296" s="207"/>
      <c r="H296" s="210">
        <v>16.600000000000001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128</v>
      </c>
      <c r="AU296" s="216" t="s">
        <v>83</v>
      </c>
      <c r="AV296" s="12" t="s">
        <v>83</v>
      </c>
      <c r="AW296" s="12" t="s">
        <v>35</v>
      </c>
      <c r="AX296" s="12" t="s">
        <v>71</v>
      </c>
      <c r="AY296" s="216" t="s">
        <v>118</v>
      </c>
    </row>
    <row r="297" spans="2:51" s="12" customFormat="1">
      <c r="B297" s="206"/>
      <c r="C297" s="207"/>
      <c r="D297" s="196" t="s">
        <v>128</v>
      </c>
      <c r="E297" s="208" t="s">
        <v>21</v>
      </c>
      <c r="F297" s="209" t="s">
        <v>164</v>
      </c>
      <c r="G297" s="207"/>
      <c r="H297" s="210">
        <v>6.3</v>
      </c>
      <c r="I297" s="211"/>
      <c r="J297" s="207"/>
      <c r="K297" s="207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128</v>
      </c>
      <c r="AU297" s="216" t="s">
        <v>83</v>
      </c>
      <c r="AV297" s="12" t="s">
        <v>83</v>
      </c>
      <c r="AW297" s="12" t="s">
        <v>35</v>
      </c>
      <c r="AX297" s="12" t="s">
        <v>71</v>
      </c>
      <c r="AY297" s="216" t="s">
        <v>118</v>
      </c>
    </row>
    <row r="298" spans="2:51" s="11" customFormat="1">
      <c r="B298" s="194"/>
      <c r="C298" s="195"/>
      <c r="D298" s="196" t="s">
        <v>128</v>
      </c>
      <c r="E298" s="197" t="s">
        <v>21</v>
      </c>
      <c r="F298" s="198" t="s">
        <v>138</v>
      </c>
      <c r="G298" s="195"/>
      <c r="H298" s="199" t="s">
        <v>21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128</v>
      </c>
      <c r="AU298" s="205" t="s">
        <v>83</v>
      </c>
      <c r="AV298" s="11" t="s">
        <v>76</v>
      </c>
      <c r="AW298" s="11" t="s">
        <v>35</v>
      </c>
      <c r="AX298" s="11" t="s">
        <v>71</v>
      </c>
      <c r="AY298" s="205" t="s">
        <v>118</v>
      </c>
    </row>
    <row r="299" spans="2:51" s="12" customFormat="1">
      <c r="B299" s="206"/>
      <c r="C299" s="207"/>
      <c r="D299" s="196" t="s">
        <v>128</v>
      </c>
      <c r="E299" s="208" t="s">
        <v>21</v>
      </c>
      <c r="F299" s="209" t="s">
        <v>158</v>
      </c>
      <c r="G299" s="207"/>
      <c r="H299" s="210">
        <v>22.02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128</v>
      </c>
      <c r="AU299" s="216" t="s">
        <v>83</v>
      </c>
      <c r="AV299" s="12" t="s">
        <v>83</v>
      </c>
      <c r="AW299" s="12" t="s">
        <v>35</v>
      </c>
      <c r="AX299" s="12" t="s">
        <v>71</v>
      </c>
      <c r="AY299" s="216" t="s">
        <v>118</v>
      </c>
    </row>
    <row r="300" spans="2:51" s="12" customFormat="1">
      <c r="B300" s="206"/>
      <c r="C300" s="207"/>
      <c r="D300" s="196" t="s">
        <v>128</v>
      </c>
      <c r="E300" s="208" t="s">
        <v>21</v>
      </c>
      <c r="F300" s="209" t="s">
        <v>165</v>
      </c>
      <c r="G300" s="207"/>
      <c r="H300" s="210">
        <v>4.47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128</v>
      </c>
      <c r="AU300" s="216" t="s">
        <v>83</v>
      </c>
      <c r="AV300" s="12" t="s">
        <v>83</v>
      </c>
      <c r="AW300" s="12" t="s">
        <v>35</v>
      </c>
      <c r="AX300" s="12" t="s">
        <v>71</v>
      </c>
      <c r="AY300" s="216" t="s">
        <v>118</v>
      </c>
    </row>
    <row r="301" spans="2:51" s="12" customFormat="1">
      <c r="B301" s="206"/>
      <c r="C301" s="207"/>
      <c r="D301" s="196" t="s">
        <v>128</v>
      </c>
      <c r="E301" s="208" t="s">
        <v>21</v>
      </c>
      <c r="F301" s="209" t="s">
        <v>159</v>
      </c>
      <c r="G301" s="207"/>
      <c r="H301" s="210">
        <v>4.7</v>
      </c>
      <c r="I301" s="211"/>
      <c r="J301" s="207"/>
      <c r="K301" s="207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128</v>
      </c>
      <c r="AU301" s="216" t="s">
        <v>83</v>
      </c>
      <c r="AV301" s="12" t="s">
        <v>83</v>
      </c>
      <c r="AW301" s="12" t="s">
        <v>35</v>
      </c>
      <c r="AX301" s="12" t="s">
        <v>71</v>
      </c>
      <c r="AY301" s="216" t="s">
        <v>118</v>
      </c>
    </row>
    <row r="302" spans="2:51" s="12" customFormat="1">
      <c r="B302" s="206"/>
      <c r="C302" s="207"/>
      <c r="D302" s="196" t="s">
        <v>128</v>
      </c>
      <c r="E302" s="208" t="s">
        <v>21</v>
      </c>
      <c r="F302" s="209" t="s">
        <v>160</v>
      </c>
      <c r="G302" s="207"/>
      <c r="H302" s="210">
        <v>4.7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128</v>
      </c>
      <c r="AU302" s="216" t="s">
        <v>83</v>
      </c>
      <c r="AV302" s="12" t="s">
        <v>83</v>
      </c>
      <c r="AW302" s="12" t="s">
        <v>35</v>
      </c>
      <c r="AX302" s="12" t="s">
        <v>71</v>
      </c>
      <c r="AY302" s="216" t="s">
        <v>118</v>
      </c>
    </row>
    <row r="303" spans="2:51" s="12" customFormat="1">
      <c r="B303" s="206"/>
      <c r="C303" s="207"/>
      <c r="D303" s="196" t="s">
        <v>128</v>
      </c>
      <c r="E303" s="208" t="s">
        <v>21</v>
      </c>
      <c r="F303" s="209" t="s">
        <v>161</v>
      </c>
      <c r="G303" s="207"/>
      <c r="H303" s="210">
        <v>7.4</v>
      </c>
      <c r="I303" s="211"/>
      <c r="J303" s="207"/>
      <c r="K303" s="207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128</v>
      </c>
      <c r="AU303" s="216" t="s">
        <v>83</v>
      </c>
      <c r="AV303" s="12" t="s">
        <v>83</v>
      </c>
      <c r="AW303" s="12" t="s">
        <v>35</v>
      </c>
      <c r="AX303" s="12" t="s">
        <v>71</v>
      </c>
      <c r="AY303" s="216" t="s">
        <v>118</v>
      </c>
    </row>
    <row r="304" spans="2:51" s="12" customFormat="1">
      <c r="B304" s="206"/>
      <c r="C304" s="207"/>
      <c r="D304" s="196" t="s">
        <v>128</v>
      </c>
      <c r="E304" s="208" t="s">
        <v>21</v>
      </c>
      <c r="F304" s="209" t="s">
        <v>162</v>
      </c>
      <c r="G304" s="207"/>
      <c r="H304" s="210">
        <v>4.3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128</v>
      </c>
      <c r="AU304" s="216" t="s">
        <v>83</v>
      </c>
      <c r="AV304" s="12" t="s">
        <v>83</v>
      </c>
      <c r="AW304" s="12" t="s">
        <v>35</v>
      </c>
      <c r="AX304" s="12" t="s">
        <v>71</v>
      </c>
      <c r="AY304" s="216" t="s">
        <v>118</v>
      </c>
    </row>
    <row r="305" spans="2:51" s="12" customFormat="1">
      <c r="B305" s="206"/>
      <c r="C305" s="207"/>
      <c r="D305" s="196" t="s">
        <v>128</v>
      </c>
      <c r="E305" s="208" t="s">
        <v>21</v>
      </c>
      <c r="F305" s="209" t="s">
        <v>166</v>
      </c>
      <c r="G305" s="207"/>
      <c r="H305" s="210">
        <v>12.8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128</v>
      </c>
      <c r="AU305" s="216" t="s">
        <v>83</v>
      </c>
      <c r="AV305" s="12" t="s">
        <v>83</v>
      </c>
      <c r="AW305" s="12" t="s">
        <v>35</v>
      </c>
      <c r="AX305" s="12" t="s">
        <v>71</v>
      </c>
      <c r="AY305" s="216" t="s">
        <v>118</v>
      </c>
    </row>
    <row r="306" spans="2:51" s="12" customFormat="1">
      <c r="B306" s="206"/>
      <c r="C306" s="207"/>
      <c r="D306" s="196" t="s">
        <v>128</v>
      </c>
      <c r="E306" s="208" t="s">
        <v>21</v>
      </c>
      <c r="F306" s="209" t="s">
        <v>167</v>
      </c>
      <c r="G306" s="207"/>
      <c r="H306" s="210">
        <v>4.2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128</v>
      </c>
      <c r="AU306" s="216" t="s">
        <v>83</v>
      </c>
      <c r="AV306" s="12" t="s">
        <v>83</v>
      </c>
      <c r="AW306" s="12" t="s">
        <v>35</v>
      </c>
      <c r="AX306" s="12" t="s">
        <v>71</v>
      </c>
      <c r="AY306" s="216" t="s">
        <v>118</v>
      </c>
    </row>
    <row r="307" spans="2:51" s="11" customFormat="1">
      <c r="B307" s="194"/>
      <c r="C307" s="195"/>
      <c r="D307" s="196" t="s">
        <v>128</v>
      </c>
      <c r="E307" s="197" t="s">
        <v>21</v>
      </c>
      <c r="F307" s="198" t="s">
        <v>142</v>
      </c>
      <c r="G307" s="195"/>
      <c r="H307" s="199" t="s">
        <v>21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128</v>
      </c>
      <c r="AU307" s="205" t="s">
        <v>83</v>
      </c>
      <c r="AV307" s="11" t="s">
        <v>76</v>
      </c>
      <c r="AW307" s="11" t="s">
        <v>35</v>
      </c>
      <c r="AX307" s="11" t="s">
        <v>71</v>
      </c>
      <c r="AY307" s="205" t="s">
        <v>118</v>
      </c>
    </row>
    <row r="308" spans="2:51" s="12" customFormat="1">
      <c r="B308" s="206"/>
      <c r="C308" s="207"/>
      <c r="D308" s="196" t="s">
        <v>128</v>
      </c>
      <c r="E308" s="208" t="s">
        <v>21</v>
      </c>
      <c r="F308" s="209" t="s">
        <v>158</v>
      </c>
      <c r="G308" s="207"/>
      <c r="H308" s="210">
        <v>22.02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128</v>
      </c>
      <c r="AU308" s="216" t="s">
        <v>83</v>
      </c>
      <c r="AV308" s="12" t="s">
        <v>83</v>
      </c>
      <c r="AW308" s="12" t="s">
        <v>35</v>
      </c>
      <c r="AX308" s="12" t="s">
        <v>71</v>
      </c>
      <c r="AY308" s="216" t="s">
        <v>118</v>
      </c>
    </row>
    <row r="309" spans="2:51" s="12" customFormat="1">
      <c r="B309" s="206"/>
      <c r="C309" s="207"/>
      <c r="D309" s="196" t="s">
        <v>128</v>
      </c>
      <c r="E309" s="208" t="s">
        <v>21</v>
      </c>
      <c r="F309" s="209" t="s">
        <v>159</v>
      </c>
      <c r="G309" s="207"/>
      <c r="H309" s="210">
        <v>4.7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128</v>
      </c>
      <c r="AU309" s="216" t="s">
        <v>83</v>
      </c>
      <c r="AV309" s="12" t="s">
        <v>83</v>
      </c>
      <c r="AW309" s="12" t="s">
        <v>35</v>
      </c>
      <c r="AX309" s="12" t="s">
        <v>71</v>
      </c>
      <c r="AY309" s="216" t="s">
        <v>118</v>
      </c>
    </row>
    <row r="310" spans="2:51" s="12" customFormat="1">
      <c r="B310" s="206"/>
      <c r="C310" s="207"/>
      <c r="D310" s="196" t="s">
        <v>128</v>
      </c>
      <c r="E310" s="208" t="s">
        <v>21</v>
      </c>
      <c r="F310" s="209" t="s">
        <v>160</v>
      </c>
      <c r="G310" s="207"/>
      <c r="H310" s="210">
        <v>4.7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128</v>
      </c>
      <c r="AU310" s="216" t="s">
        <v>83</v>
      </c>
      <c r="AV310" s="12" t="s">
        <v>83</v>
      </c>
      <c r="AW310" s="12" t="s">
        <v>35</v>
      </c>
      <c r="AX310" s="12" t="s">
        <v>71</v>
      </c>
      <c r="AY310" s="216" t="s">
        <v>118</v>
      </c>
    </row>
    <row r="311" spans="2:51" s="12" customFormat="1">
      <c r="B311" s="206"/>
      <c r="C311" s="207"/>
      <c r="D311" s="196" t="s">
        <v>128</v>
      </c>
      <c r="E311" s="208" t="s">
        <v>21</v>
      </c>
      <c r="F311" s="209" t="s">
        <v>161</v>
      </c>
      <c r="G311" s="207"/>
      <c r="H311" s="210">
        <v>7.4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128</v>
      </c>
      <c r="AU311" s="216" t="s">
        <v>83</v>
      </c>
      <c r="AV311" s="12" t="s">
        <v>83</v>
      </c>
      <c r="AW311" s="12" t="s">
        <v>35</v>
      </c>
      <c r="AX311" s="12" t="s">
        <v>71</v>
      </c>
      <c r="AY311" s="216" t="s">
        <v>118</v>
      </c>
    </row>
    <row r="312" spans="2:51" s="12" customFormat="1">
      <c r="B312" s="206"/>
      <c r="C312" s="207"/>
      <c r="D312" s="196" t="s">
        <v>128</v>
      </c>
      <c r="E312" s="208" t="s">
        <v>21</v>
      </c>
      <c r="F312" s="209" t="s">
        <v>162</v>
      </c>
      <c r="G312" s="207"/>
      <c r="H312" s="210">
        <v>4.3</v>
      </c>
      <c r="I312" s="211"/>
      <c r="J312" s="207"/>
      <c r="K312" s="207"/>
      <c r="L312" s="212"/>
      <c r="M312" s="213"/>
      <c r="N312" s="214"/>
      <c r="O312" s="214"/>
      <c r="P312" s="214"/>
      <c r="Q312" s="214"/>
      <c r="R312" s="214"/>
      <c r="S312" s="214"/>
      <c r="T312" s="215"/>
      <c r="AT312" s="216" t="s">
        <v>128</v>
      </c>
      <c r="AU312" s="216" t="s">
        <v>83</v>
      </c>
      <c r="AV312" s="12" t="s">
        <v>83</v>
      </c>
      <c r="AW312" s="12" t="s">
        <v>35</v>
      </c>
      <c r="AX312" s="12" t="s">
        <v>71</v>
      </c>
      <c r="AY312" s="216" t="s">
        <v>118</v>
      </c>
    </row>
    <row r="313" spans="2:51" s="12" customFormat="1">
      <c r="B313" s="206"/>
      <c r="C313" s="207"/>
      <c r="D313" s="196" t="s">
        <v>128</v>
      </c>
      <c r="E313" s="208" t="s">
        <v>21</v>
      </c>
      <c r="F313" s="209" t="s">
        <v>166</v>
      </c>
      <c r="G313" s="207"/>
      <c r="H313" s="210">
        <v>12.8</v>
      </c>
      <c r="I313" s="211"/>
      <c r="J313" s="207"/>
      <c r="K313" s="207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128</v>
      </c>
      <c r="AU313" s="216" t="s">
        <v>83</v>
      </c>
      <c r="AV313" s="12" t="s">
        <v>83</v>
      </c>
      <c r="AW313" s="12" t="s">
        <v>35</v>
      </c>
      <c r="AX313" s="12" t="s">
        <v>71</v>
      </c>
      <c r="AY313" s="216" t="s">
        <v>118</v>
      </c>
    </row>
    <row r="314" spans="2:51" s="12" customFormat="1">
      <c r="B314" s="206"/>
      <c r="C314" s="207"/>
      <c r="D314" s="196" t="s">
        <v>128</v>
      </c>
      <c r="E314" s="208" t="s">
        <v>21</v>
      </c>
      <c r="F314" s="209" t="s">
        <v>167</v>
      </c>
      <c r="G314" s="207"/>
      <c r="H314" s="210">
        <v>4.2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128</v>
      </c>
      <c r="AU314" s="216" t="s">
        <v>83</v>
      </c>
      <c r="AV314" s="12" t="s">
        <v>83</v>
      </c>
      <c r="AW314" s="12" t="s">
        <v>35</v>
      </c>
      <c r="AX314" s="12" t="s">
        <v>71</v>
      </c>
      <c r="AY314" s="216" t="s">
        <v>118</v>
      </c>
    </row>
    <row r="315" spans="2:51" s="11" customFormat="1">
      <c r="B315" s="194"/>
      <c r="C315" s="195"/>
      <c r="D315" s="196" t="s">
        <v>128</v>
      </c>
      <c r="E315" s="197" t="s">
        <v>21</v>
      </c>
      <c r="F315" s="198" t="s">
        <v>143</v>
      </c>
      <c r="G315" s="195"/>
      <c r="H315" s="199" t="s">
        <v>21</v>
      </c>
      <c r="I315" s="200"/>
      <c r="J315" s="195"/>
      <c r="K315" s="195"/>
      <c r="L315" s="201"/>
      <c r="M315" s="202"/>
      <c r="N315" s="203"/>
      <c r="O315" s="203"/>
      <c r="P315" s="203"/>
      <c r="Q315" s="203"/>
      <c r="R315" s="203"/>
      <c r="S315" s="203"/>
      <c r="T315" s="204"/>
      <c r="AT315" s="205" t="s">
        <v>128</v>
      </c>
      <c r="AU315" s="205" t="s">
        <v>83</v>
      </c>
      <c r="AV315" s="11" t="s">
        <v>76</v>
      </c>
      <c r="AW315" s="11" t="s">
        <v>35</v>
      </c>
      <c r="AX315" s="11" t="s">
        <v>71</v>
      </c>
      <c r="AY315" s="205" t="s">
        <v>118</v>
      </c>
    </row>
    <row r="316" spans="2:51" s="12" customFormat="1">
      <c r="B316" s="206"/>
      <c r="C316" s="207"/>
      <c r="D316" s="196" t="s">
        <v>128</v>
      </c>
      <c r="E316" s="208" t="s">
        <v>21</v>
      </c>
      <c r="F316" s="209" t="s">
        <v>168</v>
      </c>
      <c r="G316" s="207"/>
      <c r="H316" s="210">
        <v>14.8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128</v>
      </c>
      <c r="AU316" s="216" t="s">
        <v>83</v>
      </c>
      <c r="AV316" s="12" t="s">
        <v>83</v>
      </c>
      <c r="AW316" s="12" t="s">
        <v>35</v>
      </c>
      <c r="AX316" s="12" t="s">
        <v>71</v>
      </c>
      <c r="AY316" s="216" t="s">
        <v>118</v>
      </c>
    </row>
    <row r="317" spans="2:51" s="12" customFormat="1">
      <c r="B317" s="206"/>
      <c r="C317" s="207"/>
      <c r="D317" s="196" t="s">
        <v>128</v>
      </c>
      <c r="E317" s="208" t="s">
        <v>21</v>
      </c>
      <c r="F317" s="209" t="s">
        <v>169</v>
      </c>
      <c r="G317" s="207"/>
      <c r="H317" s="210">
        <v>6.1</v>
      </c>
      <c r="I317" s="211"/>
      <c r="J317" s="207"/>
      <c r="K317" s="207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128</v>
      </c>
      <c r="AU317" s="216" t="s">
        <v>83</v>
      </c>
      <c r="AV317" s="12" t="s">
        <v>83</v>
      </c>
      <c r="AW317" s="12" t="s">
        <v>35</v>
      </c>
      <c r="AX317" s="12" t="s">
        <v>71</v>
      </c>
      <c r="AY317" s="216" t="s">
        <v>118</v>
      </c>
    </row>
    <row r="318" spans="2:51" s="12" customFormat="1">
      <c r="B318" s="206"/>
      <c r="C318" s="207"/>
      <c r="D318" s="196" t="s">
        <v>128</v>
      </c>
      <c r="E318" s="208" t="s">
        <v>21</v>
      </c>
      <c r="F318" s="209" t="s">
        <v>170</v>
      </c>
      <c r="G318" s="207"/>
      <c r="H318" s="210">
        <v>5.3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128</v>
      </c>
      <c r="AU318" s="216" t="s">
        <v>83</v>
      </c>
      <c r="AV318" s="12" t="s">
        <v>83</v>
      </c>
      <c r="AW318" s="12" t="s">
        <v>35</v>
      </c>
      <c r="AX318" s="12" t="s">
        <v>71</v>
      </c>
      <c r="AY318" s="216" t="s">
        <v>118</v>
      </c>
    </row>
    <row r="319" spans="2:51" s="12" customFormat="1">
      <c r="B319" s="206"/>
      <c r="C319" s="207"/>
      <c r="D319" s="196" t="s">
        <v>128</v>
      </c>
      <c r="E319" s="208" t="s">
        <v>21</v>
      </c>
      <c r="F319" s="209" t="s">
        <v>171</v>
      </c>
      <c r="G319" s="207"/>
      <c r="H319" s="210">
        <v>21.3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128</v>
      </c>
      <c r="AU319" s="216" t="s">
        <v>83</v>
      </c>
      <c r="AV319" s="12" t="s">
        <v>83</v>
      </c>
      <c r="AW319" s="12" t="s">
        <v>35</v>
      </c>
      <c r="AX319" s="12" t="s">
        <v>71</v>
      </c>
      <c r="AY319" s="216" t="s">
        <v>118</v>
      </c>
    </row>
    <row r="320" spans="2:51" s="12" customFormat="1">
      <c r="B320" s="206"/>
      <c r="C320" s="207"/>
      <c r="D320" s="196" t="s">
        <v>128</v>
      </c>
      <c r="E320" s="208" t="s">
        <v>21</v>
      </c>
      <c r="F320" s="209" t="s">
        <v>172</v>
      </c>
      <c r="G320" s="207"/>
      <c r="H320" s="210">
        <v>4.5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128</v>
      </c>
      <c r="AU320" s="216" t="s">
        <v>83</v>
      </c>
      <c r="AV320" s="12" t="s">
        <v>83</v>
      </c>
      <c r="AW320" s="12" t="s">
        <v>35</v>
      </c>
      <c r="AX320" s="12" t="s">
        <v>71</v>
      </c>
      <c r="AY320" s="216" t="s">
        <v>118</v>
      </c>
    </row>
    <row r="321" spans="2:65" s="12" customFormat="1">
      <c r="B321" s="206"/>
      <c r="C321" s="207"/>
      <c r="D321" s="196" t="s">
        <v>128</v>
      </c>
      <c r="E321" s="208" t="s">
        <v>21</v>
      </c>
      <c r="F321" s="209" t="s">
        <v>173</v>
      </c>
      <c r="G321" s="207"/>
      <c r="H321" s="210">
        <v>4.5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128</v>
      </c>
      <c r="AU321" s="216" t="s">
        <v>83</v>
      </c>
      <c r="AV321" s="12" t="s">
        <v>83</v>
      </c>
      <c r="AW321" s="12" t="s">
        <v>35</v>
      </c>
      <c r="AX321" s="12" t="s">
        <v>71</v>
      </c>
      <c r="AY321" s="216" t="s">
        <v>118</v>
      </c>
    </row>
    <row r="322" spans="2:65" s="12" customFormat="1">
      <c r="B322" s="206"/>
      <c r="C322" s="207"/>
      <c r="D322" s="196" t="s">
        <v>128</v>
      </c>
      <c r="E322" s="208" t="s">
        <v>21</v>
      </c>
      <c r="F322" s="209" t="s">
        <v>174</v>
      </c>
      <c r="G322" s="207"/>
      <c r="H322" s="210">
        <v>7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128</v>
      </c>
      <c r="AU322" s="216" t="s">
        <v>83</v>
      </c>
      <c r="AV322" s="12" t="s">
        <v>83</v>
      </c>
      <c r="AW322" s="12" t="s">
        <v>35</v>
      </c>
      <c r="AX322" s="12" t="s">
        <v>71</v>
      </c>
      <c r="AY322" s="216" t="s">
        <v>118</v>
      </c>
    </row>
    <row r="323" spans="2:65" s="12" customFormat="1">
      <c r="B323" s="206"/>
      <c r="C323" s="207"/>
      <c r="D323" s="196" t="s">
        <v>128</v>
      </c>
      <c r="E323" s="208" t="s">
        <v>21</v>
      </c>
      <c r="F323" s="209" t="s">
        <v>175</v>
      </c>
      <c r="G323" s="207"/>
      <c r="H323" s="210">
        <v>4.0999999999999996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128</v>
      </c>
      <c r="AU323" s="216" t="s">
        <v>83</v>
      </c>
      <c r="AV323" s="12" t="s">
        <v>83</v>
      </c>
      <c r="AW323" s="12" t="s">
        <v>35</v>
      </c>
      <c r="AX323" s="12" t="s">
        <v>71</v>
      </c>
      <c r="AY323" s="216" t="s">
        <v>118</v>
      </c>
    </row>
    <row r="324" spans="2:65" s="12" customFormat="1">
      <c r="B324" s="206"/>
      <c r="C324" s="207"/>
      <c r="D324" s="196" t="s">
        <v>128</v>
      </c>
      <c r="E324" s="208" t="s">
        <v>21</v>
      </c>
      <c r="F324" s="209" t="s">
        <v>176</v>
      </c>
      <c r="G324" s="207"/>
      <c r="H324" s="210">
        <v>19.2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128</v>
      </c>
      <c r="AU324" s="216" t="s">
        <v>83</v>
      </c>
      <c r="AV324" s="12" t="s">
        <v>83</v>
      </c>
      <c r="AW324" s="12" t="s">
        <v>35</v>
      </c>
      <c r="AX324" s="12" t="s">
        <v>71</v>
      </c>
      <c r="AY324" s="216" t="s">
        <v>118</v>
      </c>
    </row>
    <row r="325" spans="2:65" s="13" customFormat="1">
      <c r="B325" s="217"/>
      <c r="C325" s="218"/>
      <c r="D325" s="196" t="s">
        <v>128</v>
      </c>
      <c r="E325" s="219" t="s">
        <v>21</v>
      </c>
      <c r="F325" s="220" t="s">
        <v>152</v>
      </c>
      <c r="G325" s="218"/>
      <c r="H325" s="221">
        <v>277.52999999999997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128</v>
      </c>
      <c r="AU325" s="227" t="s">
        <v>83</v>
      </c>
      <c r="AV325" s="13" t="s">
        <v>126</v>
      </c>
      <c r="AW325" s="13" t="s">
        <v>35</v>
      </c>
      <c r="AX325" s="13" t="s">
        <v>71</v>
      </c>
      <c r="AY325" s="227" t="s">
        <v>118</v>
      </c>
    </row>
    <row r="326" spans="2:65" s="11" customFormat="1">
      <c r="B326" s="194"/>
      <c r="C326" s="195"/>
      <c r="D326" s="196" t="s">
        <v>128</v>
      </c>
      <c r="E326" s="197" t="s">
        <v>21</v>
      </c>
      <c r="F326" s="198" t="s">
        <v>187</v>
      </c>
      <c r="G326" s="195"/>
      <c r="H326" s="199" t="s">
        <v>21</v>
      </c>
      <c r="I326" s="200"/>
      <c r="J326" s="195"/>
      <c r="K326" s="195"/>
      <c r="L326" s="201"/>
      <c r="M326" s="202"/>
      <c r="N326" s="203"/>
      <c r="O326" s="203"/>
      <c r="P326" s="203"/>
      <c r="Q326" s="203"/>
      <c r="R326" s="203"/>
      <c r="S326" s="203"/>
      <c r="T326" s="204"/>
      <c r="AT326" s="205" t="s">
        <v>128</v>
      </c>
      <c r="AU326" s="205" t="s">
        <v>83</v>
      </c>
      <c r="AV326" s="11" t="s">
        <v>76</v>
      </c>
      <c r="AW326" s="11" t="s">
        <v>35</v>
      </c>
      <c r="AX326" s="11" t="s">
        <v>71</v>
      </c>
      <c r="AY326" s="205" t="s">
        <v>118</v>
      </c>
    </row>
    <row r="327" spans="2:65" s="12" customFormat="1">
      <c r="B327" s="206"/>
      <c r="C327" s="207"/>
      <c r="D327" s="196" t="s">
        <v>128</v>
      </c>
      <c r="E327" s="208" t="s">
        <v>21</v>
      </c>
      <c r="F327" s="209" t="s">
        <v>178</v>
      </c>
      <c r="G327" s="207"/>
      <c r="H327" s="210">
        <v>214.88</v>
      </c>
      <c r="I327" s="211"/>
      <c r="J327" s="207"/>
      <c r="K327" s="207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128</v>
      </c>
      <c r="AU327" s="216" t="s">
        <v>83</v>
      </c>
      <c r="AV327" s="12" t="s">
        <v>83</v>
      </c>
      <c r="AW327" s="12" t="s">
        <v>35</v>
      </c>
      <c r="AX327" s="12" t="s">
        <v>71</v>
      </c>
      <c r="AY327" s="216" t="s">
        <v>118</v>
      </c>
    </row>
    <row r="328" spans="2:65" s="11" customFormat="1">
      <c r="B328" s="194"/>
      <c r="C328" s="195"/>
      <c r="D328" s="196" t="s">
        <v>128</v>
      </c>
      <c r="E328" s="197" t="s">
        <v>21</v>
      </c>
      <c r="F328" s="198" t="s">
        <v>235</v>
      </c>
      <c r="G328" s="195"/>
      <c r="H328" s="199" t="s">
        <v>21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128</v>
      </c>
      <c r="AU328" s="205" t="s">
        <v>83</v>
      </c>
      <c r="AV328" s="11" t="s">
        <v>76</v>
      </c>
      <c r="AW328" s="11" t="s">
        <v>35</v>
      </c>
      <c r="AX328" s="11" t="s">
        <v>71</v>
      </c>
      <c r="AY328" s="205" t="s">
        <v>118</v>
      </c>
    </row>
    <row r="329" spans="2:65" s="12" customFormat="1">
      <c r="B329" s="206"/>
      <c r="C329" s="207"/>
      <c r="D329" s="228" t="s">
        <v>128</v>
      </c>
      <c r="E329" s="229" t="s">
        <v>21</v>
      </c>
      <c r="F329" s="230" t="s">
        <v>236</v>
      </c>
      <c r="G329" s="207"/>
      <c r="H329" s="231">
        <v>85.951999999999998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128</v>
      </c>
      <c r="AU329" s="216" t="s">
        <v>83</v>
      </c>
      <c r="AV329" s="12" t="s">
        <v>83</v>
      </c>
      <c r="AW329" s="12" t="s">
        <v>35</v>
      </c>
      <c r="AX329" s="12" t="s">
        <v>76</v>
      </c>
      <c r="AY329" s="216" t="s">
        <v>118</v>
      </c>
    </row>
    <row r="330" spans="2:65" s="1" customFormat="1" ht="31.5" customHeight="1">
      <c r="B330" s="40"/>
      <c r="C330" s="182" t="s">
        <v>237</v>
      </c>
      <c r="D330" s="182" t="s">
        <v>121</v>
      </c>
      <c r="E330" s="183" t="s">
        <v>238</v>
      </c>
      <c r="F330" s="184" t="s">
        <v>239</v>
      </c>
      <c r="G330" s="185" t="s">
        <v>124</v>
      </c>
      <c r="H330" s="186">
        <v>103.672</v>
      </c>
      <c r="I330" s="187"/>
      <c r="J330" s="188">
        <f>ROUND(I330*H330,2)</f>
        <v>0</v>
      </c>
      <c r="K330" s="184" t="s">
        <v>125</v>
      </c>
      <c r="L330" s="60"/>
      <c r="M330" s="189" t="s">
        <v>21</v>
      </c>
      <c r="N330" s="190" t="s">
        <v>42</v>
      </c>
      <c r="O330" s="41"/>
      <c r="P330" s="191">
        <f>O330*H330</f>
        <v>0</v>
      </c>
      <c r="Q330" s="191">
        <v>1.2E-4</v>
      </c>
      <c r="R330" s="191">
        <f>Q330*H330</f>
        <v>1.2440639999999999E-2</v>
      </c>
      <c r="S330" s="191">
        <v>0</v>
      </c>
      <c r="T330" s="192">
        <f>S330*H330</f>
        <v>0</v>
      </c>
      <c r="AR330" s="23" t="s">
        <v>126</v>
      </c>
      <c r="AT330" s="23" t="s">
        <v>121</v>
      </c>
      <c r="AU330" s="23" t="s">
        <v>83</v>
      </c>
      <c r="AY330" s="23" t="s">
        <v>118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3" t="s">
        <v>76</v>
      </c>
      <c r="BK330" s="193">
        <f>ROUND(I330*H330,2)</f>
        <v>0</v>
      </c>
      <c r="BL330" s="23" t="s">
        <v>126</v>
      </c>
      <c r="BM330" s="23" t="s">
        <v>240</v>
      </c>
    </row>
    <row r="331" spans="2:65" s="11" customFormat="1">
      <c r="B331" s="194"/>
      <c r="C331" s="195"/>
      <c r="D331" s="196" t="s">
        <v>128</v>
      </c>
      <c r="E331" s="197" t="s">
        <v>21</v>
      </c>
      <c r="F331" s="198" t="s">
        <v>130</v>
      </c>
      <c r="G331" s="195"/>
      <c r="H331" s="199" t="s">
        <v>21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128</v>
      </c>
      <c r="AU331" s="205" t="s">
        <v>83</v>
      </c>
      <c r="AV331" s="11" t="s">
        <v>76</v>
      </c>
      <c r="AW331" s="11" t="s">
        <v>35</v>
      </c>
      <c r="AX331" s="11" t="s">
        <v>71</v>
      </c>
      <c r="AY331" s="205" t="s">
        <v>118</v>
      </c>
    </row>
    <row r="332" spans="2:65" s="12" customFormat="1">
      <c r="B332" s="206"/>
      <c r="C332" s="207"/>
      <c r="D332" s="196" t="s">
        <v>128</v>
      </c>
      <c r="E332" s="208" t="s">
        <v>21</v>
      </c>
      <c r="F332" s="209" t="s">
        <v>241</v>
      </c>
      <c r="G332" s="207"/>
      <c r="H332" s="210">
        <v>10.101000000000001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128</v>
      </c>
      <c r="AU332" s="216" t="s">
        <v>83</v>
      </c>
      <c r="AV332" s="12" t="s">
        <v>83</v>
      </c>
      <c r="AW332" s="12" t="s">
        <v>35</v>
      </c>
      <c r="AX332" s="12" t="s">
        <v>71</v>
      </c>
      <c r="AY332" s="216" t="s">
        <v>118</v>
      </c>
    </row>
    <row r="333" spans="2:65" s="12" customFormat="1">
      <c r="B333" s="206"/>
      <c r="C333" s="207"/>
      <c r="D333" s="196" t="s">
        <v>128</v>
      </c>
      <c r="E333" s="208" t="s">
        <v>21</v>
      </c>
      <c r="F333" s="209" t="s">
        <v>242</v>
      </c>
      <c r="G333" s="207"/>
      <c r="H333" s="210">
        <v>1.38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128</v>
      </c>
      <c r="AU333" s="216" t="s">
        <v>83</v>
      </c>
      <c r="AV333" s="12" t="s">
        <v>83</v>
      </c>
      <c r="AW333" s="12" t="s">
        <v>35</v>
      </c>
      <c r="AX333" s="12" t="s">
        <v>71</v>
      </c>
      <c r="AY333" s="216" t="s">
        <v>118</v>
      </c>
    </row>
    <row r="334" spans="2:65" s="12" customFormat="1">
      <c r="B334" s="206"/>
      <c r="C334" s="207"/>
      <c r="D334" s="196" t="s">
        <v>128</v>
      </c>
      <c r="E334" s="208" t="s">
        <v>21</v>
      </c>
      <c r="F334" s="209" t="s">
        <v>243</v>
      </c>
      <c r="G334" s="207"/>
      <c r="H334" s="210">
        <v>1.38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128</v>
      </c>
      <c r="AU334" s="216" t="s">
        <v>83</v>
      </c>
      <c r="AV334" s="12" t="s">
        <v>83</v>
      </c>
      <c r="AW334" s="12" t="s">
        <v>35</v>
      </c>
      <c r="AX334" s="12" t="s">
        <v>71</v>
      </c>
      <c r="AY334" s="216" t="s">
        <v>118</v>
      </c>
    </row>
    <row r="335" spans="2:65" s="12" customFormat="1">
      <c r="B335" s="206"/>
      <c r="C335" s="207"/>
      <c r="D335" s="196" t="s">
        <v>128</v>
      </c>
      <c r="E335" s="208" t="s">
        <v>21</v>
      </c>
      <c r="F335" s="209" t="s">
        <v>244</v>
      </c>
      <c r="G335" s="207"/>
      <c r="H335" s="210">
        <v>1.56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128</v>
      </c>
      <c r="AU335" s="216" t="s">
        <v>83</v>
      </c>
      <c r="AV335" s="12" t="s">
        <v>83</v>
      </c>
      <c r="AW335" s="12" t="s">
        <v>35</v>
      </c>
      <c r="AX335" s="12" t="s">
        <v>71</v>
      </c>
      <c r="AY335" s="216" t="s">
        <v>118</v>
      </c>
    </row>
    <row r="336" spans="2:65" s="12" customFormat="1">
      <c r="B336" s="206"/>
      <c r="C336" s="207"/>
      <c r="D336" s="196" t="s">
        <v>128</v>
      </c>
      <c r="E336" s="208" t="s">
        <v>21</v>
      </c>
      <c r="F336" s="209" t="s">
        <v>245</v>
      </c>
      <c r="G336" s="207"/>
      <c r="H336" s="210">
        <v>1.1399999999999999</v>
      </c>
      <c r="I336" s="211"/>
      <c r="J336" s="207"/>
      <c r="K336" s="207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128</v>
      </c>
      <c r="AU336" s="216" t="s">
        <v>83</v>
      </c>
      <c r="AV336" s="12" t="s">
        <v>83</v>
      </c>
      <c r="AW336" s="12" t="s">
        <v>35</v>
      </c>
      <c r="AX336" s="12" t="s">
        <v>71</v>
      </c>
      <c r="AY336" s="216" t="s">
        <v>118</v>
      </c>
    </row>
    <row r="337" spans="2:51" s="12" customFormat="1">
      <c r="B337" s="206"/>
      <c r="C337" s="207"/>
      <c r="D337" s="196" t="s">
        <v>128</v>
      </c>
      <c r="E337" s="208" t="s">
        <v>21</v>
      </c>
      <c r="F337" s="209" t="s">
        <v>246</v>
      </c>
      <c r="G337" s="207"/>
      <c r="H337" s="210">
        <v>6.3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128</v>
      </c>
      <c r="AU337" s="216" t="s">
        <v>83</v>
      </c>
      <c r="AV337" s="12" t="s">
        <v>83</v>
      </c>
      <c r="AW337" s="12" t="s">
        <v>35</v>
      </c>
      <c r="AX337" s="12" t="s">
        <v>71</v>
      </c>
      <c r="AY337" s="216" t="s">
        <v>118</v>
      </c>
    </row>
    <row r="338" spans="2:51" s="12" customFormat="1">
      <c r="B338" s="206"/>
      <c r="C338" s="207"/>
      <c r="D338" s="196" t="s">
        <v>128</v>
      </c>
      <c r="E338" s="208" t="s">
        <v>21</v>
      </c>
      <c r="F338" s="209" t="s">
        <v>247</v>
      </c>
      <c r="G338" s="207"/>
      <c r="H338" s="210">
        <v>2.2050000000000001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128</v>
      </c>
      <c r="AU338" s="216" t="s">
        <v>83</v>
      </c>
      <c r="AV338" s="12" t="s">
        <v>83</v>
      </c>
      <c r="AW338" s="12" t="s">
        <v>35</v>
      </c>
      <c r="AX338" s="12" t="s">
        <v>71</v>
      </c>
      <c r="AY338" s="216" t="s">
        <v>118</v>
      </c>
    </row>
    <row r="339" spans="2:51" s="11" customFormat="1">
      <c r="B339" s="194"/>
      <c r="C339" s="195"/>
      <c r="D339" s="196" t="s">
        <v>128</v>
      </c>
      <c r="E339" s="197" t="s">
        <v>21</v>
      </c>
      <c r="F339" s="198" t="s">
        <v>138</v>
      </c>
      <c r="G339" s="195"/>
      <c r="H339" s="199" t="s">
        <v>21</v>
      </c>
      <c r="I339" s="200"/>
      <c r="J339" s="195"/>
      <c r="K339" s="195"/>
      <c r="L339" s="201"/>
      <c r="M339" s="202"/>
      <c r="N339" s="203"/>
      <c r="O339" s="203"/>
      <c r="P339" s="203"/>
      <c r="Q339" s="203"/>
      <c r="R339" s="203"/>
      <c r="S339" s="203"/>
      <c r="T339" s="204"/>
      <c r="AT339" s="205" t="s">
        <v>128</v>
      </c>
      <c r="AU339" s="205" t="s">
        <v>83</v>
      </c>
      <c r="AV339" s="11" t="s">
        <v>76</v>
      </c>
      <c r="AW339" s="11" t="s">
        <v>35</v>
      </c>
      <c r="AX339" s="11" t="s">
        <v>71</v>
      </c>
      <c r="AY339" s="205" t="s">
        <v>118</v>
      </c>
    </row>
    <row r="340" spans="2:51" s="12" customFormat="1">
      <c r="B340" s="206"/>
      <c r="C340" s="207"/>
      <c r="D340" s="196" t="s">
        <v>128</v>
      </c>
      <c r="E340" s="208" t="s">
        <v>21</v>
      </c>
      <c r="F340" s="209" t="s">
        <v>241</v>
      </c>
      <c r="G340" s="207"/>
      <c r="H340" s="210">
        <v>10.101000000000001</v>
      </c>
      <c r="I340" s="211"/>
      <c r="J340" s="207"/>
      <c r="K340" s="207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128</v>
      </c>
      <c r="AU340" s="216" t="s">
        <v>83</v>
      </c>
      <c r="AV340" s="12" t="s">
        <v>83</v>
      </c>
      <c r="AW340" s="12" t="s">
        <v>35</v>
      </c>
      <c r="AX340" s="12" t="s">
        <v>71</v>
      </c>
      <c r="AY340" s="216" t="s">
        <v>118</v>
      </c>
    </row>
    <row r="341" spans="2:51" s="12" customFormat="1">
      <c r="B341" s="206"/>
      <c r="C341" s="207"/>
      <c r="D341" s="196" t="s">
        <v>128</v>
      </c>
      <c r="E341" s="208" t="s">
        <v>21</v>
      </c>
      <c r="F341" s="209" t="s">
        <v>248</v>
      </c>
      <c r="G341" s="207"/>
      <c r="H341" s="210">
        <v>4.8230000000000004</v>
      </c>
      <c r="I341" s="211"/>
      <c r="J341" s="207"/>
      <c r="K341" s="207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128</v>
      </c>
      <c r="AU341" s="216" t="s">
        <v>83</v>
      </c>
      <c r="AV341" s="12" t="s">
        <v>83</v>
      </c>
      <c r="AW341" s="12" t="s">
        <v>35</v>
      </c>
      <c r="AX341" s="12" t="s">
        <v>71</v>
      </c>
      <c r="AY341" s="216" t="s">
        <v>118</v>
      </c>
    </row>
    <row r="342" spans="2:51" s="12" customFormat="1">
      <c r="B342" s="206"/>
      <c r="C342" s="207"/>
      <c r="D342" s="196" t="s">
        <v>128</v>
      </c>
      <c r="E342" s="208" t="s">
        <v>21</v>
      </c>
      <c r="F342" s="209" t="s">
        <v>242</v>
      </c>
      <c r="G342" s="207"/>
      <c r="H342" s="210">
        <v>1.38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128</v>
      </c>
      <c r="AU342" s="216" t="s">
        <v>83</v>
      </c>
      <c r="AV342" s="12" t="s">
        <v>83</v>
      </c>
      <c r="AW342" s="12" t="s">
        <v>35</v>
      </c>
      <c r="AX342" s="12" t="s">
        <v>71</v>
      </c>
      <c r="AY342" s="216" t="s">
        <v>118</v>
      </c>
    </row>
    <row r="343" spans="2:51" s="12" customFormat="1">
      <c r="B343" s="206"/>
      <c r="C343" s="207"/>
      <c r="D343" s="196" t="s">
        <v>128</v>
      </c>
      <c r="E343" s="208" t="s">
        <v>21</v>
      </c>
      <c r="F343" s="209" t="s">
        <v>243</v>
      </c>
      <c r="G343" s="207"/>
      <c r="H343" s="210">
        <v>1.38</v>
      </c>
      <c r="I343" s="211"/>
      <c r="J343" s="207"/>
      <c r="K343" s="207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128</v>
      </c>
      <c r="AU343" s="216" t="s">
        <v>83</v>
      </c>
      <c r="AV343" s="12" t="s">
        <v>83</v>
      </c>
      <c r="AW343" s="12" t="s">
        <v>35</v>
      </c>
      <c r="AX343" s="12" t="s">
        <v>71</v>
      </c>
      <c r="AY343" s="216" t="s">
        <v>118</v>
      </c>
    </row>
    <row r="344" spans="2:51" s="12" customFormat="1">
      <c r="B344" s="206"/>
      <c r="C344" s="207"/>
      <c r="D344" s="196" t="s">
        <v>128</v>
      </c>
      <c r="E344" s="208" t="s">
        <v>21</v>
      </c>
      <c r="F344" s="209" t="s">
        <v>244</v>
      </c>
      <c r="G344" s="207"/>
      <c r="H344" s="210">
        <v>1.56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128</v>
      </c>
      <c r="AU344" s="216" t="s">
        <v>83</v>
      </c>
      <c r="AV344" s="12" t="s">
        <v>83</v>
      </c>
      <c r="AW344" s="12" t="s">
        <v>35</v>
      </c>
      <c r="AX344" s="12" t="s">
        <v>71</v>
      </c>
      <c r="AY344" s="216" t="s">
        <v>118</v>
      </c>
    </row>
    <row r="345" spans="2:51" s="12" customFormat="1">
      <c r="B345" s="206"/>
      <c r="C345" s="207"/>
      <c r="D345" s="196" t="s">
        <v>128</v>
      </c>
      <c r="E345" s="208" t="s">
        <v>21</v>
      </c>
      <c r="F345" s="209" t="s">
        <v>245</v>
      </c>
      <c r="G345" s="207"/>
      <c r="H345" s="210">
        <v>1.1399999999999999</v>
      </c>
      <c r="I345" s="211"/>
      <c r="J345" s="207"/>
      <c r="K345" s="207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128</v>
      </c>
      <c r="AU345" s="216" t="s">
        <v>83</v>
      </c>
      <c r="AV345" s="12" t="s">
        <v>83</v>
      </c>
      <c r="AW345" s="12" t="s">
        <v>35</v>
      </c>
      <c r="AX345" s="12" t="s">
        <v>71</v>
      </c>
      <c r="AY345" s="216" t="s">
        <v>118</v>
      </c>
    </row>
    <row r="346" spans="2:51" s="12" customFormat="1">
      <c r="B346" s="206"/>
      <c r="C346" s="207"/>
      <c r="D346" s="196" t="s">
        <v>128</v>
      </c>
      <c r="E346" s="208" t="s">
        <v>21</v>
      </c>
      <c r="F346" s="209" t="s">
        <v>249</v>
      </c>
      <c r="G346" s="207"/>
      <c r="H346" s="210">
        <v>4.62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128</v>
      </c>
      <c r="AU346" s="216" t="s">
        <v>83</v>
      </c>
      <c r="AV346" s="12" t="s">
        <v>83</v>
      </c>
      <c r="AW346" s="12" t="s">
        <v>35</v>
      </c>
      <c r="AX346" s="12" t="s">
        <v>71</v>
      </c>
      <c r="AY346" s="216" t="s">
        <v>118</v>
      </c>
    </row>
    <row r="347" spans="2:51" s="12" customFormat="1">
      <c r="B347" s="206"/>
      <c r="C347" s="207"/>
      <c r="D347" s="196" t="s">
        <v>128</v>
      </c>
      <c r="E347" s="208" t="s">
        <v>21</v>
      </c>
      <c r="F347" s="209" t="s">
        <v>250</v>
      </c>
      <c r="G347" s="207"/>
      <c r="H347" s="210">
        <v>1.103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128</v>
      </c>
      <c r="AU347" s="216" t="s">
        <v>83</v>
      </c>
      <c r="AV347" s="12" t="s">
        <v>83</v>
      </c>
      <c r="AW347" s="12" t="s">
        <v>35</v>
      </c>
      <c r="AX347" s="12" t="s">
        <v>71</v>
      </c>
      <c r="AY347" s="216" t="s">
        <v>118</v>
      </c>
    </row>
    <row r="348" spans="2:51" s="11" customFormat="1">
      <c r="B348" s="194"/>
      <c r="C348" s="195"/>
      <c r="D348" s="196" t="s">
        <v>128</v>
      </c>
      <c r="E348" s="197" t="s">
        <v>21</v>
      </c>
      <c r="F348" s="198" t="s">
        <v>142</v>
      </c>
      <c r="G348" s="195"/>
      <c r="H348" s="199" t="s">
        <v>21</v>
      </c>
      <c r="I348" s="200"/>
      <c r="J348" s="195"/>
      <c r="K348" s="195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128</v>
      </c>
      <c r="AU348" s="205" t="s">
        <v>83</v>
      </c>
      <c r="AV348" s="11" t="s">
        <v>76</v>
      </c>
      <c r="AW348" s="11" t="s">
        <v>35</v>
      </c>
      <c r="AX348" s="11" t="s">
        <v>71</v>
      </c>
      <c r="AY348" s="205" t="s">
        <v>118</v>
      </c>
    </row>
    <row r="349" spans="2:51" s="12" customFormat="1">
      <c r="B349" s="206"/>
      <c r="C349" s="207"/>
      <c r="D349" s="196" t="s">
        <v>128</v>
      </c>
      <c r="E349" s="208" t="s">
        <v>21</v>
      </c>
      <c r="F349" s="209" t="s">
        <v>241</v>
      </c>
      <c r="G349" s="207"/>
      <c r="H349" s="210">
        <v>10.101000000000001</v>
      </c>
      <c r="I349" s="211"/>
      <c r="J349" s="207"/>
      <c r="K349" s="207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128</v>
      </c>
      <c r="AU349" s="216" t="s">
        <v>83</v>
      </c>
      <c r="AV349" s="12" t="s">
        <v>83</v>
      </c>
      <c r="AW349" s="12" t="s">
        <v>35</v>
      </c>
      <c r="AX349" s="12" t="s">
        <v>71</v>
      </c>
      <c r="AY349" s="216" t="s">
        <v>118</v>
      </c>
    </row>
    <row r="350" spans="2:51" s="12" customFormat="1">
      <c r="B350" s="206"/>
      <c r="C350" s="207"/>
      <c r="D350" s="196" t="s">
        <v>128</v>
      </c>
      <c r="E350" s="208" t="s">
        <v>21</v>
      </c>
      <c r="F350" s="209" t="s">
        <v>242</v>
      </c>
      <c r="G350" s="207"/>
      <c r="H350" s="210">
        <v>1.38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128</v>
      </c>
      <c r="AU350" s="216" t="s">
        <v>83</v>
      </c>
      <c r="AV350" s="12" t="s">
        <v>83</v>
      </c>
      <c r="AW350" s="12" t="s">
        <v>35</v>
      </c>
      <c r="AX350" s="12" t="s">
        <v>71</v>
      </c>
      <c r="AY350" s="216" t="s">
        <v>118</v>
      </c>
    </row>
    <row r="351" spans="2:51" s="12" customFormat="1">
      <c r="B351" s="206"/>
      <c r="C351" s="207"/>
      <c r="D351" s="196" t="s">
        <v>128</v>
      </c>
      <c r="E351" s="208" t="s">
        <v>21</v>
      </c>
      <c r="F351" s="209" t="s">
        <v>243</v>
      </c>
      <c r="G351" s="207"/>
      <c r="H351" s="210">
        <v>1.38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128</v>
      </c>
      <c r="AU351" s="216" t="s">
        <v>83</v>
      </c>
      <c r="AV351" s="12" t="s">
        <v>83</v>
      </c>
      <c r="AW351" s="12" t="s">
        <v>35</v>
      </c>
      <c r="AX351" s="12" t="s">
        <v>71</v>
      </c>
      <c r="AY351" s="216" t="s">
        <v>118</v>
      </c>
    </row>
    <row r="352" spans="2:51" s="12" customFormat="1">
      <c r="B352" s="206"/>
      <c r="C352" s="207"/>
      <c r="D352" s="196" t="s">
        <v>128</v>
      </c>
      <c r="E352" s="208" t="s">
        <v>21</v>
      </c>
      <c r="F352" s="209" t="s">
        <v>244</v>
      </c>
      <c r="G352" s="207"/>
      <c r="H352" s="210">
        <v>1.56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128</v>
      </c>
      <c r="AU352" s="216" t="s">
        <v>83</v>
      </c>
      <c r="AV352" s="12" t="s">
        <v>83</v>
      </c>
      <c r="AW352" s="12" t="s">
        <v>35</v>
      </c>
      <c r="AX352" s="12" t="s">
        <v>71</v>
      </c>
      <c r="AY352" s="216" t="s">
        <v>118</v>
      </c>
    </row>
    <row r="353" spans="2:65" s="12" customFormat="1">
      <c r="B353" s="206"/>
      <c r="C353" s="207"/>
      <c r="D353" s="196" t="s">
        <v>128</v>
      </c>
      <c r="E353" s="208" t="s">
        <v>21</v>
      </c>
      <c r="F353" s="209" t="s">
        <v>245</v>
      </c>
      <c r="G353" s="207"/>
      <c r="H353" s="210">
        <v>1.1399999999999999</v>
      </c>
      <c r="I353" s="211"/>
      <c r="J353" s="207"/>
      <c r="K353" s="207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128</v>
      </c>
      <c r="AU353" s="216" t="s">
        <v>83</v>
      </c>
      <c r="AV353" s="12" t="s">
        <v>83</v>
      </c>
      <c r="AW353" s="12" t="s">
        <v>35</v>
      </c>
      <c r="AX353" s="12" t="s">
        <v>71</v>
      </c>
      <c r="AY353" s="216" t="s">
        <v>118</v>
      </c>
    </row>
    <row r="354" spans="2:65" s="12" customFormat="1">
      <c r="B354" s="206"/>
      <c r="C354" s="207"/>
      <c r="D354" s="196" t="s">
        <v>128</v>
      </c>
      <c r="E354" s="208" t="s">
        <v>21</v>
      </c>
      <c r="F354" s="209" t="s">
        <v>249</v>
      </c>
      <c r="G354" s="207"/>
      <c r="H354" s="210">
        <v>4.62</v>
      </c>
      <c r="I354" s="211"/>
      <c r="J354" s="207"/>
      <c r="K354" s="207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128</v>
      </c>
      <c r="AU354" s="216" t="s">
        <v>83</v>
      </c>
      <c r="AV354" s="12" t="s">
        <v>83</v>
      </c>
      <c r="AW354" s="12" t="s">
        <v>35</v>
      </c>
      <c r="AX354" s="12" t="s">
        <v>71</v>
      </c>
      <c r="AY354" s="216" t="s">
        <v>118</v>
      </c>
    </row>
    <row r="355" spans="2:65" s="12" customFormat="1">
      <c r="B355" s="206"/>
      <c r="C355" s="207"/>
      <c r="D355" s="196" t="s">
        <v>128</v>
      </c>
      <c r="E355" s="208" t="s">
        <v>21</v>
      </c>
      <c r="F355" s="209" t="s">
        <v>250</v>
      </c>
      <c r="G355" s="207"/>
      <c r="H355" s="210">
        <v>1.103</v>
      </c>
      <c r="I355" s="211"/>
      <c r="J355" s="207"/>
      <c r="K355" s="207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128</v>
      </c>
      <c r="AU355" s="216" t="s">
        <v>83</v>
      </c>
      <c r="AV355" s="12" t="s">
        <v>83</v>
      </c>
      <c r="AW355" s="12" t="s">
        <v>35</v>
      </c>
      <c r="AX355" s="12" t="s">
        <v>71</v>
      </c>
      <c r="AY355" s="216" t="s">
        <v>118</v>
      </c>
    </row>
    <row r="356" spans="2:65" s="11" customFormat="1">
      <c r="B356" s="194"/>
      <c r="C356" s="195"/>
      <c r="D356" s="196" t="s">
        <v>128</v>
      </c>
      <c r="E356" s="197" t="s">
        <v>21</v>
      </c>
      <c r="F356" s="198" t="s">
        <v>143</v>
      </c>
      <c r="G356" s="195"/>
      <c r="H356" s="199" t="s">
        <v>21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128</v>
      </c>
      <c r="AU356" s="205" t="s">
        <v>83</v>
      </c>
      <c r="AV356" s="11" t="s">
        <v>76</v>
      </c>
      <c r="AW356" s="11" t="s">
        <v>35</v>
      </c>
      <c r="AX356" s="11" t="s">
        <v>71</v>
      </c>
      <c r="AY356" s="205" t="s">
        <v>118</v>
      </c>
    </row>
    <row r="357" spans="2:65" s="12" customFormat="1">
      <c r="B357" s="206"/>
      <c r="C357" s="207"/>
      <c r="D357" s="196" t="s">
        <v>128</v>
      </c>
      <c r="E357" s="208" t="s">
        <v>21</v>
      </c>
      <c r="F357" s="209" t="s">
        <v>251</v>
      </c>
      <c r="G357" s="207"/>
      <c r="H357" s="210">
        <v>6.8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128</v>
      </c>
      <c r="AU357" s="216" t="s">
        <v>83</v>
      </c>
      <c r="AV357" s="12" t="s">
        <v>83</v>
      </c>
      <c r="AW357" s="12" t="s">
        <v>35</v>
      </c>
      <c r="AX357" s="12" t="s">
        <v>71</v>
      </c>
      <c r="AY357" s="216" t="s">
        <v>118</v>
      </c>
    </row>
    <row r="358" spans="2:65" s="12" customFormat="1">
      <c r="B358" s="206"/>
      <c r="C358" s="207"/>
      <c r="D358" s="196" t="s">
        <v>128</v>
      </c>
      <c r="E358" s="208" t="s">
        <v>21</v>
      </c>
      <c r="F358" s="209" t="s">
        <v>252</v>
      </c>
      <c r="G358" s="207"/>
      <c r="H358" s="210">
        <v>2.2949999999999999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128</v>
      </c>
      <c r="AU358" s="216" t="s">
        <v>83</v>
      </c>
      <c r="AV358" s="12" t="s">
        <v>83</v>
      </c>
      <c r="AW358" s="12" t="s">
        <v>35</v>
      </c>
      <c r="AX358" s="12" t="s">
        <v>71</v>
      </c>
      <c r="AY358" s="216" t="s">
        <v>118</v>
      </c>
    </row>
    <row r="359" spans="2:65" s="12" customFormat="1">
      <c r="B359" s="206"/>
      <c r="C359" s="207"/>
      <c r="D359" s="196" t="s">
        <v>128</v>
      </c>
      <c r="E359" s="208" t="s">
        <v>21</v>
      </c>
      <c r="F359" s="209" t="s">
        <v>253</v>
      </c>
      <c r="G359" s="207"/>
      <c r="H359" s="210">
        <v>1.75</v>
      </c>
      <c r="I359" s="211"/>
      <c r="J359" s="207"/>
      <c r="K359" s="207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128</v>
      </c>
      <c r="AU359" s="216" t="s">
        <v>83</v>
      </c>
      <c r="AV359" s="12" t="s">
        <v>83</v>
      </c>
      <c r="AW359" s="12" t="s">
        <v>35</v>
      </c>
      <c r="AX359" s="12" t="s">
        <v>71</v>
      </c>
      <c r="AY359" s="216" t="s">
        <v>118</v>
      </c>
    </row>
    <row r="360" spans="2:65" s="12" customFormat="1">
      <c r="B360" s="206"/>
      <c r="C360" s="207"/>
      <c r="D360" s="196" t="s">
        <v>128</v>
      </c>
      <c r="E360" s="208" t="s">
        <v>21</v>
      </c>
      <c r="F360" s="209" t="s">
        <v>254</v>
      </c>
      <c r="G360" s="207"/>
      <c r="H360" s="210">
        <v>9.4350000000000005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128</v>
      </c>
      <c r="AU360" s="216" t="s">
        <v>83</v>
      </c>
      <c r="AV360" s="12" t="s">
        <v>83</v>
      </c>
      <c r="AW360" s="12" t="s">
        <v>35</v>
      </c>
      <c r="AX360" s="12" t="s">
        <v>71</v>
      </c>
      <c r="AY360" s="216" t="s">
        <v>118</v>
      </c>
    </row>
    <row r="361" spans="2:65" s="12" customFormat="1">
      <c r="B361" s="206"/>
      <c r="C361" s="207"/>
      <c r="D361" s="196" t="s">
        <v>128</v>
      </c>
      <c r="E361" s="208" t="s">
        <v>21</v>
      </c>
      <c r="F361" s="209" t="s">
        <v>255</v>
      </c>
      <c r="G361" s="207"/>
      <c r="H361" s="210">
        <v>1.2649999999999999</v>
      </c>
      <c r="I361" s="211"/>
      <c r="J361" s="207"/>
      <c r="K361" s="207"/>
      <c r="L361" s="212"/>
      <c r="M361" s="213"/>
      <c r="N361" s="214"/>
      <c r="O361" s="214"/>
      <c r="P361" s="214"/>
      <c r="Q361" s="214"/>
      <c r="R361" s="214"/>
      <c r="S361" s="214"/>
      <c r="T361" s="215"/>
      <c r="AT361" s="216" t="s">
        <v>128</v>
      </c>
      <c r="AU361" s="216" t="s">
        <v>83</v>
      </c>
      <c r="AV361" s="12" t="s">
        <v>83</v>
      </c>
      <c r="AW361" s="12" t="s">
        <v>35</v>
      </c>
      <c r="AX361" s="12" t="s">
        <v>71</v>
      </c>
      <c r="AY361" s="216" t="s">
        <v>118</v>
      </c>
    </row>
    <row r="362" spans="2:65" s="12" customFormat="1">
      <c r="B362" s="206"/>
      <c r="C362" s="207"/>
      <c r="D362" s="196" t="s">
        <v>128</v>
      </c>
      <c r="E362" s="208" t="s">
        <v>21</v>
      </c>
      <c r="F362" s="209" t="s">
        <v>256</v>
      </c>
      <c r="G362" s="207"/>
      <c r="H362" s="210">
        <v>1.2649999999999999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128</v>
      </c>
      <c r="AU362" s="216" t="s">
        <v>83</v>
      </c>
      <c r="AV362" s="12" t="s">
        <v>83</v>
      </c>
      <c r="AW362" s="12" t="s">
        <v>35</v>
      </c>
      <c r="AX362" s="12" t="s">
        <v>71</v>
      </c>
      <c r="AY362" s="216" t="s">
        <v>118</v>
      </c>
    </row>
    <row r="363" spans="2:65" s="12" customFormat="1">
      <c r="B363" s="206"/>
      <c r="C363" s="207"/>
      <c r="D363" s="196" t="s">
        <v>128</v>
      </c>
      <c r="E363" s="208" t="s">
        <v>21</v>
      </c>
      <c r="F363" s="209" t="s">
        <v>257</v>
      </c>
      <c r="G363" s="207"/>
      <c r="H363" s="210">
        <v>1.43</v>
      </c>
      <c r="I363" s="211"/>
      <c r="J363" s="207"/>
      <c r="K363" s="207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128</v>
      </c>
      <c r="AU363" s="216" t="s">
        <v>83</v>
      </c>
      <c r="AV363" s="12" t="s">
        <v>83</v>
      </c>
      <c r="AW363" s="12" t="s">
        <v>35</v>
      </c>
      <c r="AX363" s="12" t="s">
        <v>71</v>
      </c>
      <c r="AY363" s="216" t="s">
        <v>118</v>
      </c>
    </row>
    <row r="364" spans="2:65" s="12" customFormat="1">
      <c r="B364" s="206"/>
      <c r="C364" s="207"/>
      <c r="D364" s="196" t="s">
        <v>128</v>
      </c>
      <c r="E364" s="208" t="s">
        <v>21</v>
      </c>
      <c r="F364" s="209" t="s">
        <v>258</v>
      </c>
      <c r="G364" s="207"/>
      <c r="H364" s="210">
        <v>1.0449999999999999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128</v>
      </c>
      <c r="AU364" s="216" t="s">
        <v>83</v>
      </c>
      <c r="AV364" s="12" t="s">
        <v>83</v>
      </c>
      <c r="AW364" s="12" t="s">
        <v>35</v>
      </c>
      <c r="AX364" s="12" t="s">
        <v>71</v>
      </c>
      <c r="AY364" s="216" t="s">
        <v>118</v>
      </c>
    </row>
    <row r="365" spans="2:65" s="12" customFormat="1">
      <c r="B365" s="206"/>
      <c r="C365" s="207"/>
      <c r="D365" s="196" t="s">
        <v>128</v>
      </c>
      <c r="E365" s="208" t="s">
        <v>21</v>
      </c>
      <c r="F365" s="209" t="s">
        <v>259</v>
      </c>
      <c r="G365" s="207"/>
      <c r="H365" s="210">
        <v>6.93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128</v>
      </c>
      <c r="AU365" s="216" t="s">
        <v>83</v>
      </c>
      <c r="AV365" s="12" t="s">
        <v>83</v>
      </c>
      <c r="AW365" s="12" t="s">
        <v>35</v>
      </c>
      <c r="AX365" s="12" t="s">
        <v>71</v>
      </c>
      <c r="AY365" s="216" t="s">
        <v>118</v>
      </c>
    </row>
    <row r="366" spans="2:65" s="13" customFormat="1">
      <c r="B366" s="217"/>
      <c r="C366" s="218"/>
      <c r="D366" s="196" t="s">
        <v>128</v>
      </c>
      <c r="E366" s="219" t="s">
        <v>21</v>
      </c>
      <c r="F366" s="220" t="s">
        <v>152</v>
      </c>
      <c r="G366" s="218"/>
      <c r="H366" s="221">
        <v>103.672</v>
      </c>
      <c r="I366" s="222"/>
      <c r="J366" s="218"/>
      <c r="K366" s="218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128</v>
      </c>
      <c r="AU366" s="227" t="s">
        <v>83</v>
      </c>
      <c r="AV366" s="13" t="s">
        <v>126</v>
      </c>
      <c r="AW366" s="13" t="s">
        <v>35</v>
      </c>
      <c r="AX366" s="13" t="s">
        <v>76</v>
      </c>
      <c r="AY366" s="227" t="s">
        <v>118</v>
      </c>
    </row>
    <row r="367" spans="2:65" s="10" customFormat="1" ht="29.85" customHeight="1">
      <c r="B367" s="165"/>
      <c r="C367" s="166"/>
      <c r="D367" s="179" t="s">
        <v>70</v>
      </c>
      <c r="E367" s="180" t="s">
        <v>230</v>
      </c>
      <c r="F367" s="180" t="s">
        <v>260</v>
      </c>
      <c r="G367" s="166"/>
      <c r="H367" s="166"/>
      <c r="I367" s="169"/>
      <c r="J367" s="181">
        <f>BK367</f>
        <v>0</v>
      </c>
      <c r="K367" s="166"/>
      <c r="L367" s="171"/>
      <c r="M367" s="172"/>
      <c r="N367" s="173"/>
      <c r="O367" s="173"/>
      <c r="P367" s="174">
        <f>SUM(P368:P503)</f>
        <v>0</v>
      </c>
      <c r="Q367" s="173"/>
      <c r="R367" s="174">
        <f>SUM(R368:R503)</f>
        <v>0</v>
      </c>
      <c r="S367" s="173"/>
      <c r="T367" s="175">
        <f>SUM(T368:T503)</f>
        <v>8.3220299999999998</v>
      </c>
      <c r="AR367" s="176" t="s">
        <v>76</v>
      </c>
      <c r="AT367" s="177" t="s">
        <v>70</v>
      </c>
      <c r="AU367" s="177" t="s">
        <v>76</v>
      </c>
      <c r="AY367" s="176" t="s">
        <v>118</v>
      </c>
      <c r="BK367" s="178">
        <f>SUM(BK368:BK503)</f>
        <v>0</v>
      </c>
    </row>
    <row r="368" spans="2:65" s="1" customFormat="1" ht="31.5" customHeight="1">
      <c r="B368" s="40"/>
      <c r="C368" s="182" t="s">
        <v>261</v>
      </c>
      <c r="D368" s="182" t="s">
        <v>121</v>
      </c>
      <c r="E368" s="183" t="s">
        <v>262</v>
      </c>
      <c r="F368" s="184" t="s">
        <v>263</v>
      </c>
      <c r="G368" s="185" t="s">
        <v>124</v>
      </c>
      <c r="H368" s="186">
        <v>480.7</v>
      </c>
      <c r="I368" s="187"/>
      <c r="J368" s="188">
        <f>ROUND(I368*H368,2)</f>
        <v>0</v>
      </c>
      <c r="K368" s="184" t="s">
        <v>125</v>
      </c>
      <c r="L368" s="60"/>
      <c r="M368" s="189" t="s">
        <v>21</v>
      </c>
      <c r="N368" s="190" t="s">
        <v>42</v>
      </c>
      <c r="O368" s="41"/>
      <c r="P368" s="191">
        <f>O368*H368</f>
        <v>0</v>
      </c>
      <c r="Q368" s="191">
        <v>0</v>
      </c>
      <c r="R368" s="191">
        <f>Q368*H368</f>
        <v>0</v>
      </c>
      <c r="S368" s="191">
        <v>0</v>
      </c>
      <c r="T368" s="192">
        <f>S368*H368</f>
        <v>0</v>
      </c>
      <c r="AR368" s="23" t="s">
        <v>126</v>
      </c>
      <c r="AT368" s="23" t="s">
        <v>121</v>
      </c>
      <c r="AU368" s="23" t="s">
        <v>83</v>
      </c>
      <c r="AY368" s="23" t="s">
        <v>118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23" t="s">
        <v>76</v>
      </c>
      <c r="BK368" s="193">
        <f>ROUND(I368*H368,2)</f>
        <v>0</v>
      </c>
      <c r="BL368" s="23" t="s">
        <v>126</v>
      </c>
      <c r="BM368" s="23" t="s">
        <v>264</v>
      </c>
    </row>
    <row r="369" spans="2:65" s="11" customFormat="1">
      <c r="B369" s="194"/>
      <c r="C369" s="195"/>
      <c r="D369" s="196" t="s">
        <v>128</v>
      </c>
      <c r="E369" s="197" t="s">
        <v>21</v>
      </c>
      <c r="F369" s="198" t="s">
        <v>265</v>
      </c>
      <c r="G369" s="195"/>
      <c r="H369" s="199" t="s">
        <v>21</v>
      </c>
      <c r="I369" s="200"/>
      <c r="J369" s="195"/>
      <c r="K369" s="195"/>
      <c r="L369" s="201"/>
      <c r="M369" s="202"/>
      <c r="N369" s="203"/>
      <c r="O369" s="203"/>
      <c r="P369" s="203"/>
      <c r="Q369" s="203"/>
      <c r="R369" s="203"/>
      <c r="S369" s="203"/>
      <c r="T369" s="204"/>
      <c r="AT369" s="205" t="s">
        <v>128</v>
      </c>
      <c r="AU369" s="205" t="s">
        <v>83</v>
      </c>
      <c r="AV369" s="11" t="s">
        <v>76</v>
      </c>
      <c r="AW369" s="11" t="s">
        <v>35</v>
      </c>
      <c r="AX369" s="11" t="s">
        <v>71</v>
      </c>
      <c r="AY369" s="205" t="s">
        <v>118</v>
      </c>
    </row>
    <row r="370" spans="2:65" s="12" customFormat="1">
      <c r="B370" s="206"/>
      <c r="C370" s="207"/>
      <c r="D370" s="228" t="s">
        <v>128</v>
      </c>
      <c r="E370" s="229" t="s">
        <v>21</v>
      </c>
      <c r="F370" s="230" t="s">
        <v>266</v>
      </c>
      <c r="G370" s="207"/>
      <c r="H370" s="231">
        <v>480.7</v>
      </c>
      <c r="I370" s="211"/>
      <c r="J370" s="207"/>
      <c r="K370" s="207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128</v>
      </c>
      <c r="AU370" s="216" t="s">
        <v>83</v>
      </c>
      <c r="AV370" s="12" t="s">
        <v>83</v>
      </c>
      <c r="AW370" s="12" t="s">
        <v>35</v>
      </c>
      <c r="AX370" s="12" t="s">
        <v>76</v>
      </c>
      <c r="AY370" s="216" t="s">
        <v>118</v>
      </c>
    </row>
    <row r="371" spans="2:65" s="1" customFormat="1" ht="44.25" customHeight="1">
      <c r="B371" s="40"/>
      <c r="C371" s="182" t="s">
        <v>267</v>
      </c>
      <c r="D371" s="182" t="s">
        <v>121</v>
      </c>
      <c r="E371" s="183" t="s">
        <v>268</v>
      </c>
      <c r="F371" s="184" t="s">
        <v>269</v>
      </c>
      <c r="G371" s="185" t="s">
        <v>124</v>
      </c>
      <c r="H371" s="186">
        <v>6729.8</v>
      </c>
      <c r="I371" s="187"/>
      <c r="J371" s="188">
        <f>ROUND(I371*H371,2)</f>
        <v>0</v>
      </c>
      <c r="K371" s="184" t="s">
        <v>125</v>
      </c>
      <c r="L371" s="60"/>
      <c r="M371" s="189" t="s">
        <v>21</v>
      </c>
      <c r="N371" s="190" t="s">
        <v>42</v>
      </c>
      <c r="O371" s="41"/>
      <c r="P371" s="191">
        <f>O371*H371</f>
        <v>0</v>
      </c>
      <c r="Q371" s="191">
        <v>0</v>
      </c>
      <c r="R371" s="191">
        <f>Q371*H371</f>
        <v>0</v>
      </c>
      <c r="S371" s="191">
        <v>0</v>
      </c>
      <c r="T371" s="192">
        <f>S371*H371</f>
        <v>0</v>
      </c>
      <c r="AR371" s="23" t="s">
        <v>126</v>
      </c>
      <c r="AT371" s="23" t="s">
        <v>121</v>
      </c>
      <c r="AU371" s="23" t="s">
        <v>83</v>
      </c>
      <c r="AY371" s="23" t="s">
        <v>118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23" t="s">
        <v>76</v>
      </c>
      <c r="BK371" s="193">
        <f>ROUND(I371*H371,2)</f>
        <v>0</v>
      </c>
      <c r="BL371" s="23" t="s">
        <v>126</v>
      </c>
      <c r="BM371" s="23" t="s">
        <v>270</v>
      </c>
    </row>
    <row r="372" spans="2:65" s="12" customFormat="1">
      <c r="B372" s="206"/>
      <c r="C372" s="207"/>
      <c r="D372" s="228" t="s">
        <v>128</v>
      </c>
      <c r="E372" s="207"/>
      <c r="F372" s="230" t="s">
        <v>271</v>
      </c>
      <c r="G372" s="207"/>
      <c r="H372" s="231">
        <v>6729.8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128</v>
      </c>
      <c r="AU372" s="216" t="s">
        <v>83</v>
      </c>
      <c r="AV372" s="12" t="s">
        <v>83</v>
      </c>
      <c r="AW372" s="12" t="s">
        <v>6</v>
      </c>
      <c r="AX372" s="12" t="s">
        <v>76</v>
      </c>
      <c r="AY372" s="216" t="s">
        <v>118</v>
      </c>
    </row>
    <row r="373" spans="2:65" s="1" customFormat="1" ht="31.5" customHeight="1">
      <c r="B373" s="40"/>
      <c r="C373" s="182" t="s">
        <v>272</v>
      </c>
      <c r="D373" s="182" t="s">
        <v>121</v>
      </c>
      <c r="E373" s="183" t="s">
        <v>273</v>
      </c>
      <c r="F373" s="184" t="s">
        <v>274</v>
      </c>
      <c r="G373" s="185" t="s">
        <v>124</v>
      </c>
      <c r="H373" s="186">
        <v>480.7</v>
      </c>
      <c r="I373" s="187"/>
      <c r="J373" s="188">
        <f>ROUND(I373*H373,2)</f>
        <v>0</v>
      </c>
      <c r="K373" s="184" t="s">
        <v>125</v>
      </c>
      <c r="L373" s="60"/>
      <c r="M373" s="189" t="s">
        <v>21</v>
      </c>
      <c r="N373" s="190" t="s">
        <v>42</v>
      </c>
      <c r="O373" s="41"/>
      <c r="P373" s="191">
        <f>O373*H373</f>
        <v>0</v>
      </c>
      <c r="Q373" s="191">
        <v>0</v>
      </c>
      <c r="R373" s="191">
        <f>Q373*H373</f>
        <v>0</v>
      </c>
      <c r="S373" s="191">
        <v>0</v>
      </c>
      <c r="T373" s="192">
        <f>S373*H373</f>
        <v>0</v>
      </c>
      <c r="AR373" s="23" t="s">
        <v>126</v>
      </c>
      <c r="AT373" s="23" t="s">
        <v>121</v>
      </c>
      <c r="AU373" s="23" t="s">
        <v>83</v>
      </c>
      <c r="AY373" s="23" t="s">
        <v>118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23" t="s">
        <v>76</v>
      </c>
      <c r="BK373" s="193">
        <f>ROUND(I373*H373,2)</f>
        <v>0</v>
      </c>
      <c r="BL373" s="23" t="s">
        <v>126</v>
      </c>
      <c r="BM373" s="23" t="s">
        <v>275</v>
      </c>
    </row>
    <row r="374" spans="2:65" s="1" customFormat="1" ht="31.5" customHeight="1">
      <c r="B374" s="40"/>
      <c r="C374" s="182" t="s">
        <v>276</v>
      </c>
      <c r="D374" s="182" t="s">
        <v>121</v>
      </c>
      <c r="E374" s="183" t="s">
        <v>277</v>
      </c>
      <c r="F374" s="184" t="s">
        <v>278</v>
      </c>
      <c r="G374" s="185" t="s">
        <v>124</v>
      </c>
      <c r="H374" s="186">
        <v>6.11</v>
      </c>
      <c r="I374" s="187"/>
      <c r="J374" s="188">
        <f>ROUND(I374*H374,2)</f>
        <v>0</v>
      </c>
      <c r="K374" s="184" t="s">
        <v>125</v>
      </c>
      <c r="L374" s="60"/>
      <c r="M374" s="189" t="s">
        <v>21</v>
      </c>
      <c r="N374" s="190" t="s">
        <v>42</v>
      </c>
      <c r="O374" s="41"/>
      <c r="P374" s="191">
        <f>O374*H374</f>
        <v>0</v>
      </c>
      <c r="Q374" s="191">
        <v>0</v>
      </c>
      <c r="R374" s="191">
        <f>Q374*H374</f>
        <v>0</v>
      </c>
      <c r="S374" s="191">
        <v>4.8000000000000001E-2</v>
      </c>
      <c r="T374" s="192">
        <f>S374*H374</f>
        <v>0.29328000000000004</v>
      </c>
      <c r="AR374" s="23" t="s">
        <v>126</v>
      </c>
      <c r="AT374" s="23" t="s">
        <v>121</v>
      </c>
      <c r="AU374" s="23" t="s">
        <v>83</v>
      </c>
      <c r="AY374" s="23" t="s">
        <v>118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23" t="s">
        <v>76</v>
      </c>
      <c r="BK374" s="193">
        <f>ROUND(I374*H374,2)</f>
        <v>0</v>
      </c>
      <c r="BL374" s="23" t="s">
        <v>126</v>
      </c>
      <c r="BM374" s="23" t="s">
        <v>279</v>
      </c>
    </row>
    <row r="375" spans="2:65" s="11" customFormat="1">
      <c r="B375" s="194"/>
      <c r="C375" s="195"/>
      <c r="D375" s="196" t="s">
        <v>128</v>
      </c>
      <c r="E375" s="197" t="s">
        <v>21</v>
      </c>
      <c r="F375" s="198" t="s">
        <v>130</v>
      </c>
      <c r="G375" s="195"/>
      <c r="H375" s="199" t="s">
        <v>21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128</v>
      </c>
      <c r="AU375" s="205" t="s">
        <v>83</v>
      </c>
      <c r="AV375" s="11" t="s">
        <v>76</v>
      </c>
      <c r="AW375" s="11" t="s">
        <v>35</v>
      </c>
      <c r="AX375" s="11" t="s">
        <v>71</v>
      </c>
      <c r="AY375" s="205" t="s">
        <v>118</v>
      </c>
    </row>
    <row r="376" spans="2:65" s="12" customFormat="1">
      <c r="B376" s="206"/>
      <c r="C376" s="207"/>
      <c r="D376" s="196" t="s">
        <v>128</v>
      </c>
      <c r="E376" s="208" t="s">
        <v>21</v>
      </c>
      <c r="F376" s="209" t="s">
        <v>244</v>
      </c>
      <c r="G376" s="207"/>
      <c r="H376" s="210">
        <v>1.56</v>
      </c>
      <c r="I376" s="211"/>
      <c r="J376" s="207"/>
      <c r="K376" s="207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128</v>
      </c>
      <c r="AU376" s="216" t="s">
        <v>83</v>
      </c>
      <c r="AV376" s="12" t="s">
        <v>83</v>
      </c>
      <c r="AW376" s="12" t="s">
        <v>35</v>
      </c>
      <c r="AX376" s="12" t="s">
        <v>71</v>
      </c>
      <c r="AY376" s="216" t="s">
        <v>118</v>
      </c>
    </row>
    <row r="377" spans="2:65" s="11" customFormat="1">
      <c r="B377" s="194"/>
      <c r="C377" s="195"/>
      <c r="D377" s="196" t="s">
        <v>128</v>
      </c>
      <c r="E377" s="197" t="s">
        <v>21</v>
      </c>
      <c r="F377" s="198" t="s">
        <v>138</v>
      </c>
      <c r="G377" s="195"/>
      <c r="H377" s="199" t="s">
        <v>21</v>
      </c>
      <c r="I377" s="200"/>
      <c r="J377" s="195"/>
      <c r="K377" s="195"/>
      <c r="L377" s="201"/>
      <c r="M377" s="202"/>
      <c r="N377" s="203"/>
      <c r="O377" s="203"/>
      <c r="P377" s="203"/>
      <c r="Q377" s="203"/>
      <c r="R377" s="203"/>
      <c r="S377" s="203"/>
      <c r="T377" s="204"/>
      <c r="AT377" s="205" t="s">
        <v>128</v>
      </c>
      <c r="AU377" s="205" t="s">
        <v>83</v>
      </c>
      <c r="AV377" s="11" t="s">
        <v>76</v>
      </c>
      <c r="AW377" s="11" t="s">
        <v>35</v>
      </c>
      <c r="AX377" s="11" t="s">
        <v>71</v>
      </c>
      <c r="AY377" s="205" t="s">
        <v>118</v>
      </c>
    </row>
    <row r="378" spans="2:65" s="12" customFormat="1">
      <c r="B378" s="206"/>
      <c r="C378" s="207"/>
      <c r="D378" s="196" t="s">
        <v>128</v>
      </c>
      <c r="E378" s="208" t="s">
        <v>21</v>
      </c>
      <c r="F378" s="209" t="s">
        <v>244</v>
      </c>
      <c r="G378" s="207"/>
      <c r="H378" s="210">
        <v>1.56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128</v>
      </c>
      <c r="AU378" s="216" t="s">
        <v>83</v>
      </c>
      <c r="AV378" s="12" t="s">
        <v>83</v>
      </c>
      <c r="AW378" s="12" t="s">
        <v>35</v>
      </c>
      <c r="AX378" s="12" t="s">
        <v>71</v>
      </c>
      <c r="AY378" s="216" t="s">
        <v>118</v>
      </c>
    </row>
    <row r="379" spans="2:65" s="11" customFormat="1">
      <c r="B379" s="194"/>
      <c r="C379" s="195"/>
      <c r="D379" s="196" t="s">
        <v>128</v>
      </c>
      <c r="E379" s="197" t="s">
        <v>21</v>
      </c>
      <c r="F379" s="198" t="s">
        <v>142</v>
      </c>
      <c r="G379" s="195"/>
      <c r="H379" s="199" t="s">
        <v>21</v>
      </c>
      <c r="I379" s="200"/>
      <c r="J379" s="195"/>
      <c r="K379" s="195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128</v>
      </c>
      <c r="AU379" s="205" t="s">
        <v>83</v>
      </c>
      <c r="AV379" s="11" t="s">
        <v>76</v>
      </c>
      <c r="AW379" s="11" t="s">
        <v>35</v>
      </c>
      <c r="AX379" s="11" t="s">
        <v>71</v>
      </c>
      <c r="AY379" s="205" t="s">
        <v>118</v>
      </c>
    </row>
    <row r="380" spans="2:65" s="12" customFormat="1">
      <c r="B380" s="206"/>
      <c r="C380" s="207"/>
      <c r="D380" s="196" t="s">
        <v>128</v>
      </c>
      <c r="E380" s="208" t="s">
        <v>21</v>
      </c>
      <c r="F380" s="209" t="s">
        <v>244</v>
      </c>
      <c r="G380" s="207"/>
      <c r="H380" s="210">
        <v>1.56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128</v>
      </c>
      <c r="AU380" s="216" t="s">
        <v>83</v>
      </c>
      <c r="AV380" s="12" t="s">
        <v>83</v>
      </c>
      <c r="AW380" s="12" t="s">
        <v>35</v>
      </c>
      <c r="AX380" s="12" t="s">
        <v>71</v>
      </c>
      <c r="AY380" s="216" t="s">
        <v>118</v>
      </c>
    </row>
    <row r="381" spans="2:65" s="11" customFormat="1">
      <c r="B381" s="194"/>
      <c r="C381" s="195"/>
      <c r="D381" s="196" t="s">
        <v>128</v>
      </c>
      <c r="E381" s="197" t="s">
        <v>21</v>
      </c>
      <c r="F381" s="198" t="s">
        <v>143</v>
      </c>
      <c r="G381" s="195"/>
      <c r="H381" s="199" t="s">
        <v>21</v>
      </c>
      <c r="I381" s="200"/>
      <c r="J381" s="195"/>
      <c r="K381" s="195"/>
      <c r="L381" s="201"/>
      <c r="M381" s="202"/>
      <c r="N381" s="203"/>
      <c r="O381" s="203"/>
      <c r="P381" s="203"/>
      <c r="Q381" s="203"/>
      <c r="R381" s="203"/>
      <c r="S381" s="203"/>
      <c r="T381" s="204"/>
      <c r="AT381" s="205" t="s">
        <v>128</v>
      </c>
      <c r="AU381" s="205" t="s">
        <v>83</v>
      </c>
      <c r="AV381" s="11" t="s">
        <v>76</v>
      </c>
      <c r="AW381" s="11" t="s">
        <v>35</v>
      </c>
      <c r="AX381" s="11" t="s">
        <v>71</v>
      </c>
      <c r="AY381" s="205" t="s">
        <v>118</v>
      </c>
    </row>
    <row r="382" spans="2:65" s="12" customFormat="1">
      <c r="B382" s="206"/>
      <c r="C382" s="207"/>
      <c r="D382" s="196" t="s">
        <v>128</v>
      </c>
      <c r="E382" s="208" t="s">
        <v>21</v>
      </c>
      <c r="F382" s="209" t="s">
        <v>257</v>
      </c>
      <c r="G382" s="207"/>
      <c r="H382" s="210">
        <v>1.43</v>
      </c>
      <c r="I382" s="211"/>
      <c r="J382" s="207"/>
      <c r="K382" s="207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128</v>
      </c>
      <c r="AU382" s="216" t="s">
        <v>83</v>
      </c>
      <c r="AV382" s="12" t="s">
        <v>83</v>
      </c>
      <c r="AW382" s="12" t="s">
        <v>35</v>
      </c>
      <c r="AX382" s="12" t="s">
        <v>71</v>
      </c>
      <c r="AY382" s="216" t="s">
        <v>118</v>
      </c>
    </row>
    <row r="383" spans="2:65" s="13" customFormat="1">
      <c r="B383" s="217"/>
      <c r="C383" s="218"/>
      <c r="D383" s="228" t="s">
        <v>128</v>
      </c>
      <c r="E383" s="242" t="s">
        <v>21</v>
      </c>
      <c r="F383" s="243" t="s">
        <v>152</v>
      </c>
      <c r="G383" s="218"/>
      <c r="H383" s="244">
        <v>6.11</v>
      </c>
      <c r="I383" s="222"/>
      <c r="J383" s="218"/>
      <c r="K383" s="218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128</v>
      </c>
      <c r="AU383" s="227" t="s">
        <v>83</v>
      </c>
      <c r="AV383" s="13" t="s">
        <v>126</v>
      </c>
      <c r="AW383" s="13" t="s">
        <v>35</v>
      </c>
      <c r="AX383" s="13" t="s">
        <v>76</v>
      </c>
      <c r="AY383" s="227" t="s">
        <v>118</v>
      </c>
    </row>
    <row r="384" spans="2:65" s="1" customFormat="1" ht="31.5" customHeight="1">
      <c r="B384" s="40"/>
      <c r="C384" s="182" t="s">
        <v>10</v>
      </c>
      <c r="D384" s="182" t="s">
        <v>121</v>
      </c>
      <c r="E384" s="183" t="s">
        <v>280</v>
      </c>
      <c r="F384" s="184" t="s">
        <v>281</v>
      </c>
      <c r="G384" s="185" t="s">
        <v>124</v>
      </c>
      <c r="H384" s="186">
        <v>19.231000000000002</v>
      </c>
      <c r="I384" s="187"/>
      <c r="J384" s="188">
        <f>ROUND(I384*H384,2)</f>
        <v>0</v>
      </c>
      <c r="K384" s="184" t="s">
        <v>125</v>
      </c>
      <c r="L384" s="60"/>
      <c r="M384" s="189" t="s">
        <v>21</v>
      </c>
      <c r="N384" s="190" t="s">
        <v>42</v>
      </c>
      <c r="O384" s="41"/>
      <c r="P384" s="191">
        <f>O384*H384</f>
        <v>0</v>
      </c>
      <c r="Q384" s="191">
        <v>0</v>
      </c>
      <c r="R384" s="191">
        <f>Q384*H384</f>
        <v>0</v>
      </c>
      <c r="S384" s="191">
        <v>3.7999999999999999E-2</v>
      </c>
      <c r="T384" s="192">
        <f>S384*H384</f>
        <v>0.73077800000000004</v>
      </c>
      <c r="AR384" s="23" t="s">
        <v>126</v>
      </c>
      <c r="AT384" s="23" t="s">
        <v>121</v>
      </c>
      <c r="AU384" s="23" t="s">
        <v>83</v>
      </c>
      <c r="AY384" s="23" t="s">
        <v>118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3" t="s">
        <v>76</v>
      </c>
      <c r="BK384" s="193">
        <f>ROUND(I384*H384,2)</f>
        <v>0</v>
      </c>
      <c r="BL384" s="23" t="s">
        <v>126</v>
      </c>
      <c r="BM384" s="23" t="s">
        <v>282</v>
      </c>
    </row>
    <row r="385" spans="2:51" s="11" customFormat="1">
      <c r="B385" s="194"/>
      <c r="C385" s="195"/>
      <c r="D385" s="196" t="s">
        <v>128</v>
      </c>
      <c r="E385" s="197" t="s">
        <v>21</v>
      </c>
      <c r="F385" s="198" t="s">
        <v>130</v>
      </c>
      <c r="G385" s="195"/>
      <c r="H385" s="199" t="s">
        <v>21</v>
      </c>
      <c r="I385" s="200"/>
      <c r="J385" s="195"/>
      <c r="K385" s="195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128</v>
      </c>
      <c r="AU385" s="205" t="s">
        <v>83</v>
      </c>
      <c r="AV385" s="11" t="s">
        <v>76</v>
      </c>
      <c r="AW385" s="11" t="s">
        <v>35</v>
      </c>
      <c r="AX385" s="11" t="s">
        <v>71</v>
      </c>
      <c r="AY385" s="205" t="s">
        <v>118</v>
      </c>
    </row>
    <row r="386" spans="2:51" s="12" customFormat="1">
      <c r="B386" s="206"/>
      <c r="C386" s="207"/>
      <c r="D386" s="196" t="s">
        <v>128</v>
      </c>
      <c r="E386" s="208" t="s">
        <v>21</v>
      </c>
      <c r="F386" s="209" t="s">
        <v>242</v>
      </c>
      <c r="G386" s="207"/>
      <c r="H386" s="210">
        <v>1.38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128</v>
      </c>
      <c r="AU386" s="216" t="s">
        <v>83</v>
      </c>
      <c r="AV386" s="12" t="s">
        <v>83</v>
      </c>
      <c r="AW386" s="12" t="s">
        <v>35</v>
      </c>
      <c r="AX386" s="12" t="s">
        <v>71</v>
      </c>
      <c r="AY386" s="216" t="s">
        <v>118</v>
      </c>
    </row>
    <row r="387" spans="2:51" s="12" customFormat="1">
      <c r="B387" s="206"/>
      <c r="C387" s="207"/>
      <c r="D387" s="196" t="s">
        <v>128</v>
      </c>
      <c r="E387" s="208" t="s">
        <v>21</v>
      </c>
      <c r="F387" s="209" t="s">
        <v>243</v>
      </c>
      <c r="G387" s="207"/>
      <c r="H387" s="210">
        <v>1.38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128</v>
      </c>
      <c r="AU387" s="216" t="s">
        <v>83</v>
      </c>
      <c r="AV387" s="12" t="s">
        <v>83</v>
      </c>
      <c r="AW387" s="12" t="s">
        <v>35</v>
      </c>
      <c r="AX387" s="12" t="s">
        <v>71</v>
      </c>
      <c r="AY387" s="216" t="s">
        <v>118</v>
      </c>
    </row>
    <row r="388" spans="2:51" s="12" customFormat="1">
      <c r="B388" s="206"/>
      <c r="C388" s="207"/>
      <c r="D388" s="196" t="s">
        <v>128</v>
      </c>
      <c r="E388" s="208" t="s">
        <v>21</v>
      </c>
      <c r="F388" s="209" t="s">
        <v>245</v>
      </c>
      <c r="G388" s="207"/>
      <c r="H388" s="210">
        <v>1.1399999999999999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128</v>
      </c>
      <c r="AU388" s="216" t="s">
        <v>83</v>
      </c>
      <c r="AV388" s="12" t="s">
        <v>83</v>
      </c>
      <c r="AW388" s="12" t="s">
        <v>35</v>
      </c>
      <c r="AX388" s="12" t="s">
        <v>71</v>
      </c>
      <c r="AY388" s="216" t="s">
        <v>118</v>
      </c>
    </row>
    <row r="389" spans="2:51" s="11" customFormat="1">
      <c r="B389" s="194"/>
      <c r="C389" s="195"/>
      <c r="D389" s="196" t="s">
        <v>128</v>
      </c>
      <c r="E389" s="197" t="s">
        <v>21</v>
      </c>
      <c r="F389" s="198" t="s">
        <v>138</v>
      </c>
      <c r="G389" s="195"/>
      <c r="H389" s="199" t="s">
        <v>21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128</v>
      </c>
      <c r="AU389" s="205" t="s">
        <v>83</v>
      </c>
      <c r="AV389" s="11" t="s">
        <v>76</v>
      </c>
      <c r="AW389" s="11" t="s">
        <v>35</v>
      </c>
      <c r="AX389" s="11" t="s">
        <v>71</v>
      </c>
      <c r="AY389" s="205" t="s">
        <v>118</v>
      </c>
    </row>
    <row r="390" spans="2:51" s="12" customFormat="1">
      <c r="B390" s="206"/>
      <c r="C390" s="207"/>
      <c r="D390" s="196" t="s">
        <v>128</v>
      </c>
      <c r="E390" s="208" t="s">
        <v>21</v>
      </c>
      <c r="F390" s="209" t="s">
        <v>242</v>
      </c>
      <c r="G390" s="207"/>
      <c r="H390" s="210">
        <v>1.38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128</v>
      </c>
      <c r="AU390" s="216" t="s">
        <v>83</v>
      </c>
      <c r="AV390" s="12" t="s">
        <v>83</v>
      </c>
      <c r="AW390" s="12" t="s">
        <v>35</v>
      </c>
      <c r="AX390" s="12" t="s">
        <v>71</v>
      </c>
      <c r="AY390" s="216" t="s">
        <v>118</v>
      </c>
    </row>
    <row r="391" spans="2:51" s="12" customFormat="1">
      <c r="B391" s="206"/>
      <c r="C391" s="207"/>
      <c r="D391" s="196" t="s">
        <v>128</v>
      </c>
      <c r="E391" s="208" t="s">
        <v>21</v>
      </c>
      <c r="F391" s="209" t="s">
        <v>243</v>
      </c>
      <c r="G391" s="207"/>
      <c r="H391" s="210">
        <v>1.38</v>
      </c>
      <c r="I391" s="211"/>
      <c r="J391" s="207"/>
      <c r="K391" s="207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128</v>
      </c>
      <c r="AU391" s="216" t="s">
        <v>83</v>
      </c>
      <c r="AV391" s="12" t="s">
        <v>83</v>
      </c>
      <c r="AW391" s="12" t="s">
        <v>35</v>
      </c>
      <c r="AX391" s="12" t="s">
        <v>71</v>
      </c>
      <c r="AY391" s="216" t="s">
        <v>118</v>
      </c>
    </row>
    <row r="392" spans="2:51" s="12" customFormat="1">
      <c r="B392" s="206"/>
      <c r="C392" s="207"/>
      <c r="D392" s="196" t="s">
        <v>128</v>
      </c>
      <c r="E392" s="208" t="s">
        <v>21</v>
      </c>
      <c r="F392" s="209" t="s">
        <v>245</v>
      </c>
      <c r="G392" s="207"/>
      <c r="H392" s="210">
        <v>1.1399999999999999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128</v>
      </c>
      <c r="AU392" s="216" t="s">
        <v>83</v>
      </c>
      <c r="AV392" s="12" t="s">
        <v>83</v>
      </c>
      <c r="AW392" s="12" t="s">
        <v>35</v>
      </c>
      <c r="AX392" s="12" t="s">
        <v>71</v>
      </c>
      <c r="AY392" s="216" t="s">
        <v>118</v>
      </c>
    </row>
    <row r="393" spans="2:51" s="12" customFormat="1">
      <c r="B393" s="206"/>
      <c r="C393" s="207"/>
      <c r="D393" s="196" t="s">
        <v>128</v>
      </c>
      <c r="E393" s="208" t="s">
        <v>21</v>
      </c>
      <c r="F393" s="209" t="s">
        <v>250</v>
      </c>
      <c r="G393" s="207"/>
      <c r="H393" s="210">
        <v>1.103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128</v>
      </c>
      <c r="AU393" s="216" t="s">
        <v>83</v>
      </c>
      <c r="AV393" s="12" t="s">
        <v>83</v>
      </c>
      <c r="AW393" s="12" t="s">
        <v>35</v>
      </c>
      <c r="AX393" s="12" t="s">
        <v>71</v>
      </c>
      <c r="AY393" s="216" t="s">
        <v>118</v>
      </c>
    </row>
    <row r="394" spans="2:51" s="11" customFormat="1">
      <c r="B394" s="194"/>
      <c r="C394" s="195"/>
      <c r="D394" s="196" t="s">
        <v>128</v>
      </c>
      <c r="E394" s="197" t="s">
        <v>21</v>
      </c>
      <c r="F394" s="198" t="s">
        <v>142</v>
      </c>
      <c r="G394" s="195"/>
      <c r="H394" s="199" t="s">
        <v>21</v>
      </c>
      <c r="I394" s="200"/>
      <c r="J394" s="195"/>
      <c r="K394" s="195"/>
      <c r="L394" s="201"/>
      <c r="M394" s="202"/>
      <c r="N394" s="203"/>
      <c r="O394" s="203"/>
      <c r="P394" s="203"/>
      <c r="Q394" s="203"/>
      <c r="R394" s="203"/>
      <c r="S394" s="203"/>
      <c r="T394" s="204"/>
      <c r="AT394" s="205" t="s">
        <v>128</v>
      </c>
      <c r="AU394" s="205" t="s">
        <v>83</v>
      </c>
      <c r="AV394" s="11" t="s">
        <v>76</v>
      </c>
      <c r="AW394" s="11" t="s">
        <v>35</v>
      </c>
      <c r="AX394" s="11" t="s">
        <v>71</v>
      </c>
      <c r="AY394" s="205" t="s">
        <v>118</v>
      </c>
    </row>
    <row r="395" spans="2:51" s="12" customFormat="1">
      <c r="B395" s="206"/>
      <c r="C395" s="207"/>
      <c r="D395" s="196" t="s">
        <v>128</v>
      </c>
      <c r="E395" s="208" t="s">
        <v>21</v>
      </c>
      <c r="F395" s="209" t="s">
        <v>242</v>
      </c>
      <c r="G395" s="207"/>
      <c r="H395" s="210">
        <v>1.38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128</v>
      </c>
      <c r="AU395" s="216" t="s">
        <v>83</v>
      </c>
      <c r="AV395" s="12" t="s">
        <v>83</v>
      </c>
      <c r="AW395" s="12" t="s">
        <v>35</v>
      </c>
      <c r="AX395" s="12" t="s">
        <v>71</v>
      </c>
      <c r="AY395" s="216" t="s">
        <v>118</v>
      </c>
    </row>
    <row r="396" spans="2:51" s="12" customFormat="1">
      <c r="B396" s="206"/>
      <c r="C396" s="207"/>
      <c r="D396" s="196" t="s">
        <v>128</v>
      </c>
      <c r="E396" s="208" t="s">
        <v>21</v>
      </c>
      <c r="F396" s="209" t="s">
        <v>243</v>
      </c>
      <c r="G396" s="207"/>
      <c r="H396" s="210">
        <v>1.38</v>
      </c>
      <c r="I396" s="211"/>
      <c r="J396" s="207"/>
      <c r="K396" s="207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128</v>
      </c>
      <c r="AU396" s="216" t="s">
        <v>83</v>
      </c>
      <c r="AV396" s="12" t="s">
        <v>83</v>
      </c>
      <c r="AW396" s="12" t="s">
        <v>35</v>
      </c>
      <c r="AX396" s="12" t="s">
        <v>71</v>
      </c>
      <c r="AY396" s="216" t="s">
        <v>118</v>
      </c>
    </row>
    <row r="397" spans="2:51" s="12" customFormat="1">
      <c r="B397" s="206"/>
      <c r="C397" s="207"/>
      <c r="D397" s="196" t="s">
        <v>128</v>
      </c>
      <c r="E397" s="208" t="s">
        <v>21</v>
      </c>
      <c r="F397" s="209" t="s">
        <v>245</v>
      </c>
      <c r="G397" s="207"/>
      <c r="H397" s="210">
        <v>1.1399999999999999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128</v>
      </c>
      <c r="AU397" s="216" t="s">
        <v>83</v>
      </c>
      <c r="AV397" s="12" t="s">
        <v>83</v>
      </c>
      <c r="AW397" s="12" t="s">
        <v>35</v>
      </c>
      <c r="AX397" s="12" t="s">
        <v>71</v>
      </c>
      <c r="AY397" s="216" t="s">
        <v>118</v>
      </c>
    </row>
    <row r="398" spans="2:51" s="12" customFormat="1">
      <c r="B398" s="206"/>
      <c r="C398" s="207"/>
      <c r="D398" s="196" t="s">
        <v>128</v>
      </c>
      <c r="E398" s="208" t="s">
        <v>21</v>
      </c>
      <c r="F398" s="209" t="s">
        <v>250</v>
      </c>
      <c r="G398" s="207"/>
      <c r="H398" s="210">
        <v>1.103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128</v>
      </c>
      <c r="AU398" s="216" t="s">
        <v>83</v>
      </c>
      <c r="AV398" s="12" t="s">
        <v>83</v>
      </c>
      <c r="AW398" s="12" t="s">
        <v>35</v>
      </c>
      <c r="AX398" s="12" t="s">
        <v>71</v>
      </c>
      <c r="AY398" s="216" t="s">
        <v>118</v>
      </c>
    </row>
    <row r="399" spans="2:51" s="11" customFormat="1">
      <c r="B399" s="194"/>
      <c r="C399" s="195"/>
      <c r="D399" s="196" t="s">
        <v>128</v>
      </c>
      <c r="E399" s="197" t="s">
        <v>21</v>
      </c>
      <c r="F399" s="198" t="s">
        <v>143</v>
      </c>
      <c r="G399" s="195"/>
      <c r="H399" s="199" t="s">
        <v>21</v>
      </c>
      <c r="I399" s="200"/>
      <c r="J399" s="195"/>
      <c r="K399" s="195"/>
      <c r="L399" s="201"/>
      <c r="M399" s="202"/>
      <c r="N399" s="203"/>
      <c r="O399" s="203"/>
      <c r="P399" s="203"/>
      <c r="Q399" s="203"/>
      <c r="R399" s="203"/>
      <c r="S399" s="203"/>
      <c r="T399" s="204"/>
      <c r="AT399" s="205" t="s">
        <v>128</v>
      </c>
      <c r="AU399" s="205" t="s">
        <v>83</v>
      </c>
      <c r="AV399" s="11" t="s">
        <v>76</v>
      </c>
      <c r="AW399" s="11" t="s">
        <v>35</v>
      </c>
      <c r="AX399" s="11" t="s">
        <v>71</v>
      </c>
      <c r="AY399" s="205" t="s">
        <v>118</v>
      </c>
    </row>
    <row r="400" spans="2:51" s="12" customFormat="1">
      <c r="B400" s="206"/>
      <c r="C400" s="207"/>
      <c r="D400" s="196" t="s">
        <v>128</v>
      </c>
      <c r="E400" s="208" t="s">
        <v>21</v>
      </c>
      <c r="F400" s="209" t="s">
        <v>253</v>
      </c>
      <c r="G400" s="207"/>
      <c r="H400" s="210">
        <v>1.75</v>
      </c>
      <c r="I400" s="211"/>
      <c r="J400" s="207"/>
      <c r="K400" s="207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128</v>
      </c>
      <c r="AU400" s="216" t="s">
        <v>83</v>
      </c>
      <c r="AV400" s="12" t="s">
        <v>83</v>
      </c>
      <c r="AW400" s="12" t="s">
        <v>35</v>
      </c>
      <c r="AX400" s="12" t="s">
        <v>71</v>
      </c>
      <c r="AY400" s="216" t="s">
        <v>118</v>
      </c>
    </row>
    <row r="401" spans="2:65" s="12" customFormat="1">
      <c r="B401" s="206"/>
      <c r="C401" s="207"/>
      <c r="D401" s="196" t="s">
        <v>128</v>
      </c>
      <c r="E401" s="208" t="s">
        <v>21</v>
      </c>
      <c r="F401" s="209" t="s">
        <v>255</v>
      </c>
      <c r="G401" s="207"/>
      <c r="H401" s="210">
        <v>1.2649999999999999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128</v>
      </c>
      <c r="AU401" s="216" t="s">
        <v>83</v>
      </c>
      <c r="AV401" s="12" t="s">
        <v>83</v>
      </c>
      <c r="AW401" s="12" t="s">
        <v>35</v>
      </c>
      <c r="AX401" s="12" t="s">
        <v>71</v>
      </c>
      <c r="AY401" s="216" t="s">
        <v>118</v>
      </c>
    </row>
    <row r="402" spans="2:65" s="12" customFormat="1">
      <c r="B402" s="206"/>
      <c r="C402" s="207"/>
      <c r="D402" s="196" t="s">
        <v>128</v>
      </c>
      <c r="E402" s="208" t="s">
        <v>21</v>
      </c>
      <c r="F402" s="209" t="s">
        <v>256</v>
      </c>
      <c r="G402" s="207"/>
      <c r="H402" s="210">
        <v>1.2649999999999999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128</v>
      </c>
      <c r="AU402" s="216" t="s">
        <v>83</v>
      </c>
      <c r="AV402" s="12" t="s">
        <v>83</v>
      </c>
      <c r="AW402" s="12" t="s">
        <v>35</v>
      </c>
      <c r="AX402" s="12" t="s">
        <v>71</v>
      </c>
      <c r="AY402" s="216" t="s">
        <v>118</v>
      </c>
    </row>
    <row r="403" spans="2:65" s="12" customFormat="1">
      <c r="B403" s="206"/>
      <c r="C403" s="207"/>
      <c r="D403" s="196" t="s">
        <v>128</v>
      </c>
      <c r="E403" s="208" t="s">
        <v>21</v>
      </c>
      <c r="F403" s="209" t="s">
        <v>258</v>
      </c>
      <c r="G403" s="207"/>
      <c r="H403" s="210">
        <v>1.0449999999999999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128</v>
      </c>
      <c r="AU403" s="216" t="s">
        <v>83</v>
      </c>
      <c r="AV403" s="12" t="s">
        <v>83</v>
      </c>
      <c r="AW403" s="12" t="s">
        <v>35</v>
      </c>
      <c r="AX403" s="12" t="s">
        <v>71</v>
      </c>
      <c r="AY403" s="216" t="s">
        <v>118</v>
      </c>
    </row>
    <row r="404" spans="2:65" s="13" customFormat="1">
      <c r="B404" s="217"/>
      <c r="C404" s="218"/>
      <c r="D404" s="228" t="s">
        <v>128</v>
      </c>
      <c r="E404" s="242" t="s">
        <v>21</v>
      </c>
      <c r="F404" s="243" t="s">
        <v>152</v>
      </c>
      <c r="G404" s="218"/>
      <c r="H404" s="244">
        <v>19.231000000000002</v>
      </c>
      <c r="I404" s="222"/>
      <c r="J404" s="218"/>
      <c r="K404" s="218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128</v>
      </c>
      <c r="AU404" s="227" t="s">
        <v>83</v>
      </c>
      <c r="AV404" s="13" t="s">
        <v>126</v>
      </c>
      <c r="AW404" s="13" t="s">
        <v>35</v>
      </c>
      <c r="AX404" s="13" t="s">
        <v>76</v>
      </c>
      <c r="AY404" s="227" t="s">
        <v>118</v>
      </c>
    </row>
    <row r="405" spans="2:65" s="1" customFormat="1" ht="31.5" customHeight="1">
      <c r="B405" s="40"/>
      <c r="C405" s="182" t="s">
        <v>283</v>
      </c>
      <c r="D405" s="182" t="s">
        <v>121</v>
      </c>
      <c r="E405" s="183" t="s">
        <v>284</v>
      </c>
      <c r="F405" s="184" t="s">
        <v>285</v>
      </c>
      <c r="G405" s="185" t="s">
        <v>124</v>
      </c>
      <c r="H405" s="186">
        <v>73.507999999999996</v>
      </c>
      <c r="I405" s="187"/>
      <c r="J405" s="188">
        <f>ROUND(I405*H405,2)</f>
        <v>0</v>
      </c>
      <c r="K405" s="184" t="s">
        <v>125</v>
      </c>
      <c r="L405" s="60"/>
      <c r="M405" s="189" t="s">
        <v>21</v>
      </c>
      <c r="N405" s="190" t="s">
        <v>42</v>
      </c>
      <c r="O405" s="41"/>
      <c r="P405" s="191">
        <f>O405*H405</f>
        <v>0</v>
      </c>
      <c r="Q405" s="191">
        <v>0</v>
      </c>
      <c r="R405" s="191">
        <f>Q405*H405</f>
        <v>0</v>
      </c>
      <c r="S405" s="191">
        <v>3.4000000000000002E-2</v>
      </c>
      <c r="T405" s="192">
        <f>S405*H405</f>
        <v>2.4992719999999999</v>
      </c>
      <c r="AR405" s="23" t="s">
        <v>126</v>
      </c>
      <c r="AT405" s="23" t="s">
        <v>121</v>
      </c>
      <c r="AU405" s="23" t="s">
        <v>83</v>
      </c>
      <c r="AY405" s="23" t="s">
        <v>118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23" t="s">
        <v>76</v>
      </c>
      <c r="BK405" s="193">
        <f>ROUND(I405*H405,2)</f>
        <v>0</v>
      </c>
      <c r="BL405" s="23" t="s">
        <v>126</v>
      </c>
      <c r="BM405" s="23" t="s">
        <v>286</v>
      </c>
    </row>
    <row r="406" spans="2:65" s="11" customFormat="1">
      <c r="B406" s="194"/>
      <c r="C406" s="195"/>
      <c r="D406" s="196" t="s">
        <v>128</v>
      </c>
      <c r="E406" s="197" t="s">
        <v>21</v>
      </c>
      <c r="F406" s="198" t="s">
        <v>130</v>
      </c>
      <c r="G406" s="195"/>
      <c r="H406" s="199" t="s">
        <v>21</v>
      </c>
      <c r="I406" s="200"/>
      <c r="J406" s="195"/>
      <c r="K406" s="195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128</v>
      </c>
      <c r="AU406" s="205" t="s">
        <v>83</v>
      </c>
      <c r="AV406" s="11" t="s">
        <v>76</v>
      </c>
      <c r="AW406" s="11" t="s">
        <v>35</v>
      </c>
      <c r="AX406" s="11" t="s">
        <v>71</v>
      </c>
      <c r="AY406" s="205" t="s">
        <v>118</v>
      </c>
    </row>
    <row r="407" spans="2:65" s="12" customFormat="1">
      <c r="B407" s="206"/>
      <c r="C407" s="207"/>
      <c r="D407" s="196" t="s">
        <v>128</v>
      </c>
      <c r="E407" s="208" t="s">
        <v>21</v>
      </c>
      <c r="F407" s="209" t="s">
        <v>241</v>
      </c>
      <c r="G407" s="207"/>
      <c r="H407" s="210">
        <v>10.101000000000001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128</v>
      </c>
      <c r="AU407" s="216" t="s">
        <v>83</v>
      </c>
      <c r="AV407" s="12" t="s">
        <v>83</v>
      </c>
      <c r="AW407" s="12" t="s">
        <v>35</v>
      </c>
      <c r="AX407" s="12" t="s">
        <v>71</v>
      </c>
      <c r="AY407" s="216" t="s">
        <v>118</v>
      </c>
    </row>
    <row r="408" spans="2:65" s="12" customFormat="1">
      <c r="B408" s="206"/>
      <c r="C408" s="207"/>
      <c r="D408" s="196" t="s">
        <v>128</v>
      </c>
      <c r="E408" s="208" t="s">
        <v>21</v>
      </c>
      <c r="F408" s="209" t="s">
        <v>246</v>
      </c>
      <c r="G408" s="207"/>
      <c r="H408" s="210">
        <v>6.3</v>
      </c>
      <c r="I408" s="211"/>
      <c r="J408" s="207"/>
      <c r="K408" s="207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128</v>
      </c>
      <c r="AU408" s="216" t="s">
        <v>83</v>
      </c>
      <c r="AV408" s="12" t="s">
        <v>83</v>
      </c>
      <c r="AW408" s="12" t="s">
        <v>35</v>
      </c>
      <c r="AX408" s="12" t="s">
        <v>71</v>
      </c>
      <c r="AY408" s="216" t="s">
        <v>118</v>
      </c>
    </row>
    <row r="409" spans="2:65" s="12" customFormat="1">
      <c r="B409" s="206"/>
      <c r="C409" s="207"/>
      <c r="D409" s="196" t="s">
        <v>128</v>
      </c>
      <c r="E409" s="208" t="s">
        <v>21</v>
      </c>
      <c r="F409" s="209" t="s">
        <v>247</v>
      </c>
      <c r="G409" s="207"/>
      <c r="H409" s="210">
        <v>2.2050000000000001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128</v>
      </c>
      <c r="AU409" s="216" t="s">
        <v>83</v>
      </c>
      <c r="AV409" s="12" t="s">
        <v>83</v>
      </c>
      <c r="AW409" s="12" t="s">
        <v>35</v>
      </c>
      <c r="AX409" s="12" t="s">
        <v>71</v>
      </c>
      <c r="AY409" s="216" t="s">
        <v>118</v>
      </c>
    </row>
    <row r="410" spans="2:65" s="11" customFormat="1">
      <c r="B410" s="194"/>
      <c r="C410" s="195"/>
      <c r="D410" s="196" t="s">
        <v>128</v>
      </c>
      <c r="E410" s="197" t="s">
        <v>21</v>
      </c>
      <c r="F410" s="198" t="s">
        <v>138</v>
      </c>
      <c r="G410" s="195"/>
      <c r="H410" s="199" t="s">
        <v>21</v>
      </c>
      <c r="I410" s="200"/>
      <c r="J410" s="195"/>
      <c r="K410" s="195"/>
      <c r="L410" s="201"/>
      <c r="M410" s="202"/>
      <c r="N410" s="203"/>
      <c r="O410" s="203"/>
      <c r="P410" s="203"/>
      <c r="Q410" s="203"/>
      <c r="R410" s="203"/>
      <c r="S410" s="203"/>
      <c r="T410" s="204"/>
      <c r="AT410" s="205" t="s">
        <v>128</v>
      </c>
      <c r="AU410" s="205" t="s">
        <v>83</v>
      </c>
      <c r="AV410" s="11" t="s">
        <v>76</v>
      </c>
      <c r="AW410" s="11" t="s">
        <v>35</v>
      </c>
      <c r="AX410" s="11" t="s">
        <v>71</v>
      </c>
      <c r="AY410" s="205" t="s">
        <v>118</v>
      </c>
    </row>
    <row r="411" spans="2:65" s="12" customFormat="1">
      <c r="B411" s="206"/>
      <c r="C411" s="207"/>
      <c r="D411" s="196" t="s">
        <v>128</v>
      </c>
      <c r="E411" s="208" t="s">
        <v>21</v>
      </c>
      <c r="F411" s="209" t="s">
        <v>241</v>
      </c>
      <c r="G411" s="207"/>
      <c r="H411" s="210">
        <v>10.101000000000001</v>
      </c>
      <c r="I411" s="211"/>
      <c r="J411" s="207"/>
      <c r="K411" s="207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128</v>
      </c>
      <c r="AU411" s="216" t="s">
        <v>83</v>
      </c>
      <c r="AV411" s="12" t="s">
        <v>83</v>
      </c>
      <c r="AW411" s="12" t="s">
        <v>35</v>
      </c>
      <c r="AX411" s="12" t="s">
        <v>71</v>
      </c>
      <c r="AY411" s="216" t="s">
        <v>118</v>
      </c>
    </row>
    <row r="412" spans="2:65" s="12" customFormat="1">
      <c r="B412" s="206"/>
      <c r="C412" s="207"/>
      <c r="D412" s="196" t="s">
        <v>128</v>
      </c>
      <c r="E412" s="208" t="s">
        <v>21</v>
      </c>
      <c r="F412" s="209" t="s">
        <v>249</v>
      </c>
      <c r="G412" s="207"/>
      <c r="H412" s="210">
        <v>4.62</v>
      </c>
      <c r="I412" s="211"/>
      <c r="J412" s="207"/>
      <c r="K412" s="207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128</v>
      </c>
      <c r="AU412" s="216" t="s">
        <v>83</v>
      </c>
      <c r="AV412" s="12" t="s">
        <v>83</v>
      </c>
      <c r="AW412" s="12" t="s">
        <v>35</v>
      </c>
      <c r="AX412" s="12" t="s">
        <v>71</v>
      </c>
      <c r="AY412" s="216" t="s">
        <v>118</v>
      </c>
    </row>
    <row r="413" spans="2:65" s="11" customFormat="1">
      <c r="B413" s="194"/>
      <c r="C413" s="195"/>
      <c r="D413" s="196" t="s">
        <v>128</v>
      </c>
      <c r="E413" s="197" t="s">
        <v>21</v>
      </c>
      <c r="F413" s="198" t="s">
        <v>142</v>
      </c>
      <c r="G413" s="195"/>
      <c r="H413" s="199" t="s">
        <v>21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128</v>
      </c>
      <c r="AU413" s="205" t="s">
        <v>83</v>
      </c>
      <c r="AV413" s="11" t="s">
        <v>76</v>
      </c>
      <c r="AW413" s="11" t="s">
        <v>35</v>
      </c>
      <c r="AX413" s="11" t="s">
        <v>71</v>
      </c>
      <c r="AY413" s="205" t="s">
        <v>118</v>
      </c>
    </row>
    <row r="414" spans="2:65" s="12" customFormat="1">
      <c r="B414" s="206"/>
      <c r="C414" s="207"/>
      <c r="D414" s="196" t="s">
        <v>128</v>
      </c>
      <c r="E414" s="208" t="s">
        <v>21</v>
      </c>
      <c r="F414" s="209" t="s">
        <v>241</v>
      </c>
      <c r="G414" s="207"/>
      <c r="H414" s="210">
        <v>10.101000000000001</v>
      </c>
      <c r="I414" s="211"/>
      <c r="J414" s="207"/>
      <c r="K414" s="207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128</v>
      </c>
      <c r="AU414" s="216" t="s">
        <v>83</v>
      </c>
      <c r="AV414" s="12" t="s">
        <v>83</v>
      </c>
      <c r="AW414" s="12" t="s">
        <v>35</v>
      </c>
      <c r="AX414" s="12" t="s">
        <v>71</v>
      </c>
      <c r="AY414" s="216" t="s">
        <v>118</v>
      </c>
    </row>
    <row r="415" spans="2:65" s="12" customFormat="1">
      <c r="B415" s="206"/>
      <c r="C415" s="207"/>
      <c r="D415" s="196" t="s">
        <v>128</v>
      </c>
      <c r="E415" s="208" t="s">
        <v>21</v>
      </c>
      <c r="F415" s="209" t="s">
        <v>249</v>
      </c>
      <c r="G415" s="207"/>
      <c r="H415" s="210">
        <v>4.62</v>
      </c>
      <c r="I415" s="211"/>
      <c r="J415" s="207"/>
      <c r="K415" s="207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128</v>
      </c>
      <c r="AU415" s="216" t="s">
        <v>83</v>
      </c>
      <c r="AV415" s="12" t="s">
        <v>83</v>
      </c>
      <c r="AW415" s="12" t="s">
        <v>35</v>
      </c>
      <c r="AX415" s="12" t="s">
        <v>71</v>
      </c>
      <c r="AY415" s="216" t="s">
        <v>118</v>
      </c>
    </row>
    <row r="416" spans="2:65" s="11" customFormat="1">
      <c r="B416" s="194"/>
      <c r="C416" s="195"/>
      <c r="D416" s="196" t="s">
        <v>128</v>
      </c>
      <c r="E416" s="197" t="s">
        <v>21</v>
      </c>
      <c r="F416" s="198" t="s">
        <v>143</v>
      </c>
      <c r="G416" s="195"/>
      <c r="H416" s="199" t="s">
        <v>21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128</v>
      </c>
      <c r="AU416" s="205" t="s">
        <v>83</v>
      </c>
      <c r="AV416" s="11" t="s">
        <v>76</v>
      </c>
      <c r="AW416" s="11" t="s">
        <v>35</v>
      </c>
      <c r="AX416" s="11" t="s">
        <v>71</v>
      </c>
      <c r="AY416" s="205" t="s">
        <v>118</v>
      </c>
    </row>
    <row r="417" spans="2:65" s="12" customFormat="1">
      <c r="B417" s="206"/>
      <c r="C417" s="207"/>
      <c r="D417" s="196" t="s">
        <v>128</v>
      </c>
      <c r="E417" s="208" t="s">
        <v>21</v>
      </c>
      <c r="F417" s="209" t="s">
        <v>251</v>
      </c>
      <c r="G417" s="207"/>
      <c r="H417" s="210">
        <v>6.8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128</v>
      </c>
      <c r="AU417" s="216" t="s">
        <v>83</v>
      </c>
      <c r="AV417" s="12" t="s">
        <v>83</v>
      </c>
      <c r="AW417" s="12" t="s">
        <v>35</v>
      </c>
      <c r="AX417" s="12" t="s">
        <v>71</v>
      </c>
      <c r="AY417" s="216" t="s">
        <v>118</v>
      </c>
    </row>
    <row r="418" spans="2:65" s="12" customFormat="1">
      <c r="B418" s="206"/>
      <c r="C418" s="207"/>
      <c r="D418" s="196" t="s">
        <v>128</v>
      </c>
      <c r="E418" s="208" t="s">
        <v>21</v>
      </c>
      <c r="F418" s="209" t="s">
        <v>252</v>
      </c>
      <c r="G418" s="207"/>
      <c r="H418" s="210">
        <v>2.2949999999999999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128</v>
      </c>
      <c r="AU418" s="216" t="s">
        <v>83</v>
      </c>
      <c r="AV418" s="12" t="s">
        <v>83</v>
      </c>
      <c r="AW418" s="12" t="s">
        <v>35</v>
      </c>
      <c r="AX418" s="12" t="s">
        <v>71</v>
      </c>
      <c r="AY418" s="216" t="s">
        <v>118</v>
      </c>
    </row>
    <row r="419" spans="2:65" s="12" customFormat="1">
      <c r="B419" s="206"/>
      <c r="C419" s="207"/>
      <c r="D419" s="196" t="s">
        <v>128</v>
      </c>
      <c r="E419" s="208" t="s">
        <v>21</v>
      </c>
      <c r="F419" s="209" t="s">
        <v>254</v>
      </c>
      <c r="G419" s="207"/>
      <c r="H419" s="210">
        <v>9.4350000000000005</v>
      </c>
      <c r="I419" s="211"/>
      <c r="J419" s="207"/>
      <c r="K419" s="207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128</v>
      </c>
      <c r="AU419" s="216" t="s">
        <v>83</v>
      </c>
      <c r="AV419" s="12" t="s">
        <v>83</v>
      </c>
      <c r="AW419" s="12" t="s">
        <v>35</v>
      </c>
      <c r="AX419" s="12" t="s">
        <v>71</v>
      </c>
      <c r="AY419" s="216" t="s">
        <v>118</v>
      </c>
    </row>
    <row r="420" spans="2:65" s="12" customFormat="1">
      <c r="B420" s="206"/>
      <c r="C420" s="207"/>
      <c r="D420" s="196" t="s">
        <v>128</v>
      </c>
      <c r="E420" s="208" t="s">
        <v>21</v>
      </c>
      <c r="F420" s="209" t="s">
        <v>259</v>
      </c>
      <c r="G420" s="207"/>
      <c r="H420" s="210">
        <v>6.93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128</v>
      </c>
      <c r="AU420" s="216" t="s">
        <v>83</v>
      </c>
      <c r="AV420" s="12" t="s">
        <v>83</v>
      </c>
      <c r="AW420" s="12" t="s">
        <v>35</v>
      </c>
      <c r="AX420" s="12" t="s">
        <v>71</v>
      </c>
      <c r="AY420" s="216" t="s">
        <v>118</v>
      </c>
    </row>
    <row r="421" spans="2:65" s="13" customFormat="1">
      <c r="B421" s="217"/>
      <c r="C421" s="218"/>
      <c r="D421" s="228" t="s">
        <v>128</v>
      </c>
      <c r="E421" s="242" t="s">
        <v>21</v>
      </c>
      <c r="F421" s="243" t="s">
        <v>152</v>
      </c>
      <c r="G421" s="218"/>
      <c r="H421" s="244">
        <v>73.507999999999996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128</v>
      </c>
      <c r="AU421" s="227" t="s">
        <v>83</v>
      </c>
      <c r="AV421" s="13" t="s">
        <v>126</v>
      </c>
      <c r="AW421" s="13" t="s">
        <v>35</v>
      </c>
      <c r="AX421" s="13" t="s">
        <v>76</v>
      </c>
      <c r="AY421" s="227" t="s">
        <v>118</v>
      </c>
    </row>
    <row r="422" spans="2:65" s="1" customFormat="1" ht="31.5" customHeight="1">
      <c r="B422" s="40"/>
      <c r="C422" s="182" t="s">
        <v>287</v>
      </c>
      <c r="D422" s="182" t="s">
        <v>121</v>
      </c>
      <c r="E422" s="183" t="s">
        <v>288</v>
      </c>
      <c r="F422" s="184" t="s">
        <v>289</v>
      </c>
      <c r="G422" s="185" t="s">
        <v>124</v>
      </c>
      <c r="H422" s="186">
        <v>4.8230000000000004</v>
      </c>
      <c r="I422" s="187"/>
      <c r="J422" s="188">
        <f>ROUND(I422*H422,2)</f>
        <v>0</v>
      </c>
      <c r="K422" s="184" t="s">
        <v>125</v>
      </c>
      <c r="L422" s="60"/>
      <c r="M422" s="189" t="s">
        <v>21</v>
      </c>
      <c r="N422" s="190" t="s">
        <v>42</v>
      </c>
      <c r="O422" s="41"/>
      <c r="P422" s="191">
        <f>O422*H422</f>
        <v>0</v>
      </c>
      <c r="Q422" s="191">
        <v>0</v>
      </c>
      <c r="R422" s="191">
        <f>Q422*H422</f>
        <v>0</v>
      </c>
      <c r="S422" s="191">
        <v>3.2000000000000001E-2</v>
      </c>
      <c r="T422" s="192">
        <f>S422*H422</f>
        <v>0.15433600000000003</v>
      </c>
      <c r="AR422" s="23" t="s">
        <v>126</v>
      </c>
      <c r="AT422" s="23" t="s">
        <v>121</v>
      </c>
      <c r="AU422" s="23" t="s">
        <v>83</v>
      </c>
      <c r="AY422" s="23" t="s">
        <v>118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23" t="s">
        <v>76</v>
      </c>
      <c r="BK422" s="193">
        <f>ROUND(I422*H422,2)</f>
        <v>0</v>
      </c>
      <c r="BL422" s="23" t="s">
        <v>126</v>
      </c>
      <c r="BM422" s="23" t="s">
        <v>290</v>
      </c>
    </row>
    <row r="423" spans="2:65" s="11" customFormat="1">
      <c r="B423" s="194"/>
      <c r="C423" s="195"/>
      <c r="D423" s="196" t="s">
        <v>128</v>
      </c>
      <c r="E423" s="197" t="s">
        <v>21</v>
      </c>
      <c r="F423" s="198" t="s">
        <v>138</v>
      </c>
      <c r="G423" s="195"/>
      <c r="H423" s="199" t="s">
        <v>21</v>
      </c>
      <c r="I423" s="200"/>
      <c r="J423" s="195"/>
      <c r="K423" s="195"/>
      <c r="L423" s="201"/>
      <c r="M423" s="202"/>
      <c r="N423" s="203"/>
      <c r="O423" s="203"/>
      <c r="P423" s="203"/>
      <c r="Q423" s="203"/>
      <c r="R423" s="203"/>
      <c r="S423" s="203"/>
      <c r="T423" s="204"/>
      <c r="AT423" s="205" t="s">
        <v>128</v>
      </c>
      <c r="AU423" s="205" t="s">
        <v>83</v>
      </c>
      <c r="AV423" s="11" t="s">
        <v>76</v>
      </c>
      <c r="AW423" s="11" t="s">
        <v>35</v>
      </c>
      <c r="AX423" s="11" t="s">
        <v>71</v>
      </c>
      <c r="AY423" s="205" t="s">
        <v>118</v>
      </c>
    </row>
    <row r="424" spans="2:65" s="12" customFormat="1">
      <c r="B424" s="206"/>
      <c r="C424" s="207"/>
      <c r="D424" s="196" t="s">
        <v>128</v>
      </c>
      <c r="E424" s="208" t="s">
        <v>21</v>
      </c>
      <c r="F424" s="209" t="s">
        <v>248</v>
      </c>
      <c r="G424" s="207"/>
      <c r="H424" s="210">
        <v>4.8230000000000004</v>
      </c>
      <c r="I424" s="211"/>
      <c r="J424" s="207"/>
      <c r="K424" s="207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128</v>
      </c>
      <c r="AU424" s="216" t="s">
        <v>83</v>
      </c>
      <c r="AV424" s="12" t="s">
        <v>83</v>
      </c>
      <c r="AW424" s="12" t="s">
        <v>35</v>
      </c>
      <c r="AX424" s="12" t="s">
        <v>71</v>
      </c>
      <c r="AY424" s="216" t="s">
        <v>118</v>
      </c>
    </row>
    <row r="425" spans="2:65" s="13" customFormat="1">
      <c r="B425" s="217"/>
      <c r="C425" s="218"/>
      <c r="D425" s="228" t="s">
        <v>128</v>
      </c>
      <c r="E425" s="242" t="s">
        <v>21</v>
      </c>
      <c r="F425" s="243" t="s">
        <v>152</v>
      </c>
      <c r="G425" s="218"/>
      <c r="H425" s="244">
        <v>4.8230000000000004</v>
      </c>
      <c r="I425" s="222"/>
      <c r="J425" s="218"/>
      <c r="K425" s="218"/>
      <c r="L425" s="223"/>
      <c r="M425" s="224"/>
      <c r="N425" s="225"/>
      <c r="O425" s="225"/>
      <c r="P425" s="225"/>
      <c r="Q425" s="225"/>
      <c r="R425" s="225"/>
      <c r="S425" s="225"/>
      <c r="T425" s="226"/>
      <c r="AT425" s="227" t="s">
        <v>128</v>
      </c>
      <c r="AU425" s="227" t="s">
        <v>83</v>
      </c>
      <c r="AV425" s="13" t="s">
        <v>126</v>
      </c>
      <c r="AW425" s="13" t="s">
        <v>35</v>
      </c>
      <c r="AX425" s="13" t="s">
        <v>76</v>
      </c>
      <c r="AY425" s="227" t="s">
        <v>118</v>
      </c>
    </row>
    <row r="426" spans="2:65" s="1" customFormat="1" ht="31.5" customHeight="1">
      <c r="B426" s="40"/>
      <c r="C426" s="182" t="s">
        <v>291</v>
      </c>
      <c r="D426" s="182" t="s">
        <v>121</v>
      </c>
      <c r="E426" s="183" t="s">
        <v>292</v>
      </c>
      <c r="F426" s="184" t="s">
        <v>293</v>
      </c>
      <c r="G426" s="185" t="s">
        <v>184</v>
      </c>
      <c r="H426" s="186">
        <v>62.65</v>
      </c>
      <c r="I426" s="187"/>
      <c r="J426" s="188">
        <f>ROUND(I426*H426,2)</f>
        <v>0</v>
      </c>
      <c r="K426" s="184" t="s">
        <v>125</v>
      </c>
      <c r="L426" s="60"/>
      <c r="M426" s="189" t="s">
        <v>21</v>
      </c>
      <c r="N426" s="190" t="s">
        <v>42</v>
      </c>
      <c r="O426" s="41"/>
      <c r="P426" s="191">
        <f>O426*H426</f>
        <v>0</v>
      </c>
      <c r="Q426" s="191">
        <v>0</v>
      </c>
      <c r="R426" s="191">
        <f>Q426*H426</f>
        <v>0</v>
      </c>
      <c r="S426" s="191">
        <v>1.2999999999999999E-2</v>
      </c>
      <c r="T426" s="192">
        <f>S426*H426</f>
        <v>0.8144499999999999</v>
      </c>
      <c r="AR426" s="23" t="s">
        <v>126</v>
      </c>
      <c r="AT426" s="23" t="s">
        <v>121</v>
      </c>
      <c r="AU426" s="23" t="s">
        <v>83</v>
      </c>
      <c r="AY426" s="23" t="s">
        <v>118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23" t="s">
        <v>76</v>
      </c>
      <c r="BK426" s="193">
        <f>ROUND(I426*H426,2)</f>
        <v>0</v>
      </c>
      <c r="BL426" s="23" t="s">
        <v>126</v>
      </c>
      <c r="BM426" s="23" t="s">
        <v>294</v>
      </c>
    </row>
    <row r="427" spans="2:65" s="11" customFormat="1">
      <c r="B427" s="194"/>
      <c r="C427" s="195"/>
      <c r="D427" s="196" t="s">
        <v>128</v>
      </c>
      <c r="E427" s="197" t="s">
        <v>21</v>
      </c>
      <c r="F427" s="198" t="s">
        <v>295</v>
      </c>
      <c r="G427" s="195"/>
      <c r="H427" s="199" t="s">
        <v>21</v>
      </c>
      <c r="I427" s="200"/>
      <c r="J427" s="195"/>
      <c r="K427" s="195"/>
      <c r="L427" s="201"/>
      <c r="M427" s="202"/>
      <c r="N427" s="203"/>
      <c r="O427" s="203"/>
      <c r="P427" s="203"/>
      <c r="Q427" s="203"/>
      <c r="R427" s="203"/>
      <c r="S427" s="203"/>
      <c r="T427" s="204"/>
      <c r="AT427" s="205" t="s">
        <v>128</v>
      </c>
      <c r="AU427" s="205" t="s">
        <v>83</v>
      </c>
      <c r="AV427" s="11" t="s">
        <v>76</v>
      </c>
      <c r="AW427" s="11" t="s">
        <v>35</v>
      </c>
      <c r="AX427" s="11" t="s">
        <v>71</v>
      </c>
      <c r="AY427" s="205" t="s">
        <v>118</v>
      </c>
    </row>
    <row r="428" spans="2:65" s="11" customFormat="1">
      <c r="B428" s="194"/>
      <c r="C428" s="195"/>
      <c r="D428" s="196" t="s">
        <v>128</v>
      </c>
      <c r="E428" s="197" t="s">
        <v>21</v>
      </c>
      <c r="F428" s="198" t="s">
        <v>130</v>
      </c>
      <c r="G428" s="195"/>
      <c r="H428" s="199" t="s">
        <v>21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128</v>
      </c>
      <c r="AU428" s="205" t="s">
        <v>83</v>
      </c>
      <c r="AV428" s="11" t="s">
        <v>76</v>
      </c>
      <c r="AW428" s="11" t="s">
        <v>35</v>
      </c>
      <c r="AX428" s="11" t="s">
        <v>71</v>
      </c>
      <c r="AY428" s="205" t="s">
        <v>118</v>
      </c>
    </row>
    <row r="429" spans="2:65" s="12" customFormat="1">
      <c r="B429" s="206"/>
      <c r="C429" s="207"/>
      <c r="D429" s="196" t="s">
        <v>128</v>
      </c>
      <c r="E429" s="208" t="s">
        <v>21</v>
      </c>
      <c r="F429" s="209" t="s">
        <v>131</v>
      </c>
      <c r="G429" s="207"/>
      <c r="H429" s="210">
        <v>5.55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128</v>
      </c>
      <c r="AU429" s="216" t="s">
        <v>83</v>
      </c>
      <c r="AV429" s="12" t="s">
        <v>83</v>
      </c>
      <c r="AW429" s="12" t="s">
        <v>35</v>
      </c>
      <c r="AX429" s="12" t="s">
        <v>71</v>
      </c>
      <c r="AY429" s="216" t="s">
        <v>118</v>
      </c>
    </row>
    <row r="430" spans="2:65" s="12" customFormat="1">
      <c r="B430" s="206"/>
      <c r="C430" s="207"/>
      <c r="D430" s="196" t="s">
        <v>128</v>
      </c>
      <c r="E430" s="208" t="s">
        <v>21</v>
      </c>
      <c r="F430" s="209" t="s">
        <v>132</v>
      </c>
      <c r="G430" s="207"/>
      <c r="H430" s="210">
        <v>1.1499999999999999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128</v>
      </c>
      <c r="AU430" s="216" t="s">
        <v>83</v>
      </c>
      <c r="AV430" s="12" t="s">
        <v>83</v>
      </c>
      <c r="AW430" s="12" t="s">
        <v>35</v>
      </c>
      <c r="AX430" s="12" t="s">
        <v>71</v>
      </c>
      <c r="AY430" s="216" t="s">
        <v>118</v>
      </c>
    </row>
    <row r="431" spans="2:65" s="12" customFormat="1">
      <c r="B431" s="206"/>
      <c r="C431" s="207"/>
      <c r="D431" s="196" t="s">
        <v>128</v>
      </c>
      <c r="E431" s="208" t="s">
        <v>21</v>
      </c>
      <c r="F431" s="209" t="s">
        <v>133</v>
      </c>
      <c r="G431" s="207"/>
      <c r="H431" s="210">
        <v>1.1499999999999999</v>
      </c>
      <c r="I431" s="211"/>
      <c r="J431" s="207"/>
      <c r="K431" s="207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128</v>
      </c>
      <c r="AU431" s="216" t="s">
        <v>83</v>
      </c>
      <c r="AV431" s="12" t="s">
        <v>83</v>
      </c>
      <c r="AW431" s="12" t="s">
        <v>35</v>
      </c>
      <c r="AX431" s="12" t="s">
        <v>71</v>
      </c>
      <c r="AY431" s="216" t="s">
        <v>118</v>
      </c>
    </row>
    <row r="432" spans="2:65" s="12" customFormat="1">
      <c r="B432" s="206"/>
      <c r="C432" s="207"/>
      <c r="D432" s="196" t="s">
        <v>128</v>
      </c>
      <c r="E432" s="208" t="s">
        <v>21</v>
      </c>
      <c r="F432" s="209" t="s">
        <v>134</v>
      </c>
      <c r="G432" s="207"/>
      <c r="H432" s="210">
        <v>1.3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128</v>
      </c>
      <c r="AU432" s="216" t="s">
        <v>83</v>
      </c>
      <c r="AV432" s="12" t="s">
        <v>83</v>
      </c>
      <c r="AW432" s="12" t="s">
        <v>35</v>
      </c>
      <c r="AX432" s="12" t="s">
        <v>71</v>
      </c>
      <c r="AY432" s="216" t="s">
        <v>118</v>
      </c>
    </row>
    <row r="433" spans="2:51" s="12" customFormat="1">
      <c r="B433" s="206"/>
      <c r="C433" s="207"/>
      <c r="D433" s="196" t="s">
        <v>128</v>
      </c>
      <c r="E433" s="208" t="s">
        <v>21</v>
      </c>
      <c r="F433" s="209" t="s">
        <v>135</v>
      </c>
      <c r="G433" s="207"/>
      <c r="H433" s="210">
        <v>0.95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128</v>
      </c>
      <c r="AU433" s="216" t="s">
        <v>83</v>
      </c>
      <c r="AV433" s="12" t="s">
        <v>83</v>
      </c>
      <c r="AW433" s="12" t="s">
        <v>35</v>
      </c>
      <c r="AX433" s="12" t="s">
        <v>71</v>
      </c>
      <c r="AY433" s="216" t="s">
        <v>118</v>
      </c>
    </row>
    <row r="434" spans="2:51" s="12" customFormat="1">
      <c r="B434" s="206"/>
      <c r="C434" s="207"/>
      <c r="D434" s="196" t="s">
        <v>128</v>
      </c>
      <c r="E434" s="208" t="s">
        <v>21</v>
      </c>
      <c r="F434" s="209" t="s">
        <v>136</v>
      </c>
      <c r="G434" s="207"/>
      <c r="H434" s="210">
        <v>2</v>
      </c>
      <c r="I434" s="211"/>
      <c r="J434" s="207"/>
      <c r="K434" s="207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128</v>
      </c>
      <c r="AU434" s="216" t="s">
        <v>83</v>
      </c>
      <c r="AV434" s="12" t="s">
        <v>83</v>
      </c>
      <c r="AW434" s="12" t="s">
        <v>35</v>
      </c>
      <c r="AX434" s="12" t="s">
        <v>71</v>
      </c>
      <c r="AY434" s="216" t="s">
        <v>118</v>
      </c>
    </row>
    <row r="435" spans="2:51" s="12" customFormat="1">
      <c r="B435" s="206"/>
      <c r="C435" s="207"/>
      <c r="D435" s="196" t="s">
        <v>128</v>
      </c>
      <c r="E435" s="208" t="s">
        <v>21</v>
      </c>
      <c r="F435" s="209" t="s">
        <v>137</v>
      </c>
      <c r="G435" s="207"/>
      <c r="H435" s="210">
        <v>1.05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128</v>
      </c>
      <c r="AU435" s="216" t="s">
        <v>83</v>
      </c>
      <c r="AV435" s="12" t="s">
        <v>83</v>
      </c>
      <c r="AW435" s="12" t="s">
        <v>35</v>
      </c>
      <c r="AX435" s="12" t="s">
        <v>71</v>
      </c>
      <c r="AY435" s="216" t="s">
        <v>118</v>
      </c>
    </row>
    <row r="436" spans="2:51" s="11" customFormat="1">
      <c r="B436" s="194"/>
      <c r="C436" s="195"/>
      <c r="D436" s="196" t="s">
        <v>128</v>
      </c>
      <c r="E436" s="197" t="s">
        <v>21</v>
      </c>
      <c r="F436" s="198" t="s">
        <v>138</v>
      </c>
      <c r="G436" s="195"/>
      <c r="H436" s="199" t="s">
        <v>21</v>
      </c>
      <c r="I436" s="200"/>
      <c r="J436" s="195"/>
      <c r="K436" s="195"/>
      <c r="L436" s="201"/>
      <c r="M436" s="202"/>
      <c r="N436" s="203"/>
      <c r="O436" s="203"/>
      <c r="P436" s="203"/>
      <c r="Q436" s="203"/>
      <c r="R436" s="203"/>
      <c r="S436" s="203"/>
      <c r="T436" s="204"/>
      <c r="AT436" s="205" t="s">
        <v>128</v>
      </c>
      <c r="AU436" s="205" t="s">
        <v>83</v>
      </c>
      <c r="AV436" s="11" t="s">
        <v>76</v>
      </c>
      <c r="AW436" s="11" t="s">
        <v>35</v>
      </c>
      <c r="AX436" s="11" t="s">
        <v>71</v>
      </c>
      <c r="AY436" s="205" t="s">
        <v>118</v>
      </c>
    </row>
    <row r="437" spans="2:51" s="12" customFormat="1">
      <c r="B437" s="206"/>
      <c r="C437" s="207"/>
      <c r="D437" s="196" t="s">
        <v>128</v>
      </c>
      <c r="E437" s="208" t="s">
        <v>21</v>
      </c>
      <c r="F437" s="209" t="s">
        <v>131</v>
      </c>
      <c r="G437" s="207"/>
      <c r="H437" s="210">
        <v>5.55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128</v>
      </c>
      <c r="AU437" s="216" t="s">
        <v>83</v>
      </c>
      <c r="AV437" s="12" t="s">
        <v>83</v>
      </c>
      <c r="AW437" s="12" t="s">
        <v>35</v>
      </c>
      <c r="AX437" s="12" t="s">
        <v>71</v>
      </c>
      <c r="AY437" s="216" t="s">
        <v>118</v>
      </c>
    </row>
    <row r="438" spans="2:51" s="12" customFormat="1">
      <c r="B438" s="206"/>
      <c r="C438" s="207"/>
      <c r="D438" s="196" t="s">
        <v>128</v>
      </c>
      <c r="E438" s="208" t="s">
        <v>21</v>
      </c>
      <c r="F438" s="209" t="s">
        <v>139</v>
      </c>
      <c r="G438" s="207"/>
      <c r="H438" s="210">
        <v>2.65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128</v>
      </c>
      <c r="AU438" s="216" t="s">
        <v>83</v>
      </c>
      <c r="AV438" s="12" t="s">
        <v>83</v>
      </c>
      <c r="AW438" s="12" t="s">
        <v>35</v>
      </c>
      <c r="AX438" s="12" t="s">
        <v>71</v>
      </c>
      <c r="AY438" s="216" t="s">
        <v>118</v>
      </c>
    </row>
    <row r="439" spans="2:51" s="12" customFormat="1">
      <c r="B439" s="206"/>
      <c r="C439" s="207"/>
      <c r="D439" s="196" t="s">
        <v>128</v>
      </c>
      <c r="E439" s="208" t="s">
        <v>21</v>
      </c>
      <c r="F439" s="209" t="s">
        <v>132</v>
      </c>
      <c r="G439" s="207"/>
      <c r="H439" s="210">
        <v>1.1499999999999999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128</v>
      </c>
      <c r="AU439" s="216" t="s">
        <v>83</v>
      </c>
      <c r="AV439" s="12" t="s">
        <v>83</v>
      </c>
      <c r="AW439" s="12" t="s">
        <v>35</v>
      </c>
      <c r="AX439" s="12" t="s">
        <v>71</v>
      </c>
      <c r="AY439" s="216" t="s">
        <v>118</v>
      </c>
    </row>
    <row r="440" spans="2:51" s="12" customFormat="1">
      <c r="B440" s="206"/>
      <c r="C440" s="207"/>
      <c r="D440" s="196" t="s">
        <v>128</v>
      </c>
      <c r="E440" s="208" t="s">
        <v>21</v>
      </c>
      <c r="F440" s="209" t="s">
        <v>133</v>
      </c>
      <c r="G440" s="207"/>
      <c r="H440" s="210">
        <v>1.1499999999999999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128</v>
      </c>
      <c r="AU440" s="216" t="s">
        <v>83</v>
      </c>
      <c r="AV440" s="12" t="s">
        <v>83</v>
      </c>
      <c r="AW440" s="12" t="s">
        <v>35</v>
      </c>
      <c r="AX440" s="12" t="s">
        <v>71</v>
      </c>
      <c r="AY440" s="216" t="s">
        <v>118</v>
      </c>
    </row>
    <row r="441" spans="2:51" s="12" customFormat="1">
      <c r="B441" s="206"/>
      <c r="C441" s="207"/>
      <c r="D441" s="196" t="s">
        <v>128</v>
      </c>
      <c r="E441" s="208" t="s">
        <v>21</v>
      </c>
      <c r="F441" s="209" t="s">
        <v>134</v>
      </c>
      <c r="G441" s="207"/>
      <c r="H441" s="210">
        <v>1.3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128</v>
      </c>
      <c r="AU441" s="216" t="s">
        <v>83</v>
      </c>
      <c r="AV441" s="12" t="s">
        <v>83</v>
      </c>
      <c r="AW441" s="12" t="s">
        <v>35</v>
      </c>
      <c r="AX441" s="12" t="s">
        <v>71</v>
      </c>
      <c r="AY441" s="216" t="s">
        <v>118</v>
      </c>
    </row>
    <row r="442" spans="2:51" s="12" customFormat="1">
      <c r="B442" s="206"/>
      <c r="C442" s="207"/>
      <c r="D442" s="196" t="s">
        <v>128</v>
      </c>
      <c r="E442" s="208" t="s">
        <v>21</v>
      </c>
      <c r="F442" s="209" t="s">
        <v>135</v>
      </c>
      <c r="G442" s="207"/>
      <c r="H442" s="210">
        <v>0.95</v>
      </c>
      <c r="I442" s="211"/>
      <c r="J442" s="207"/>
      <c r="K442" s="207"/>
      <c r="L442" s="212"/>
      <c r="M442" s="213"/>
      <c r="N442" s="214"/>
      <c r="O442" s="214"/>
      <c r="P442" s="214"/>
      <c r="Q442" s="214"/>
      <c r="R442" s="214"/>
      <c r="S442" s="214"/>
      <c r="T442" s="215"/>
      <c r="AT442" s="216" t="s">
        <v>128</v>
      </c>
      <c r="AU442" s="216" t="s">
        <v>83</v>
      </c>
      <c r="AV442" s="12" t="s">
        <v>83</v>
      </c>
      <c r="AW442" s="12" t="s">
        <v>35</v>
      </c>
      <c r="AX442" s="12" t="s">
        <v>71</v>
      </c>
      <c r="AY442" s="216" t="s">
        <v>118</v>
      </c>
    </row>
    <row r="443" spans="2:51" s="12" customFormat="1">
      <c r="B443" s="206"/>
      <c r="C443" s="207"/>
      <c r="D443" s="196" t="s">
        <v>128</v>
      </c>
      <c r="E443" s="208" t="s">
        <v>21</v>
      </c>
      <c r="F443" s="209" t="s">
        <v>140</v>
      </c>
      <c r="G443" s="207"/>
      <c r="H443" s="210">
        <v>2.2000000000000002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128</v>
      </c>
      <c r="AU443" s="216" t="s">
        <v>83</v>
      </c>
      <c r="AV443" s="12" t="s">
        <v>83</v>
      </c>
      <c r="AW443" s="12" t="s">
        <v>35</v>
      </c>
      <c r="AX443" s="12" t="s">
        <v>71</v>
      </c>
      <c r="AY443" s="216" t="s">
        <v>118</v>
      </c>
    </row>
    <row r="444" spans="2:51" s="12" customFormat="1">
      <c r="B444" s="206"/>
      <c r="C444" s="207"/>
      <c r="D444" s="196" t="s">
        <v>128</v>
      </c>
      <c r="E444" s="208" t="s">
        <v>21</v>
      </c>
      <c r="F444" s="209" t="s">
        <v>141</v>
      </c>
      <c r="G444" s="207"/>
      <c r="H444" s="210">
        <v>1.05</v>
      </c>
      <c r="I444" s="211"/>
      <c r="J444" s="207"/>
      <c r="K444" s="207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128</v>
      </c>
      <c r="AU444" s="216" t="s">
        <v>83</v>
      </c>
      <c r="AV444" s="12" t="s">
        <v>83</v>
      </c>
      <c r="AW444" s="12" t="s">
        <v>35</v>
      </c>
      <c r="AX444" s="12" t="s">
        <v>71</v>
      </c>
      <c r="AY444" s="216" t="s">
        <v>118</v>
      </c>
    </row>
    <row r="445" spans="2:51" s="11" customFormat="1">
      <c r="B445" s="194"/>
      <c r="C445" s="195"/>
      <c r="D445" s="196" t="s">
        <v>128</v>
      </c>
      <c r="E445" s="197" t="s">
        <v>21</v>
      </c>
      <c r="F445" s="198" t="s">
        <v>142</v>
      </c>
      <c r="G445" s="195"/>
      <c r="H445" s="199" t="s">
        <v>21</v>
      </c>
      <c r="I445" s="200"/>
      <c r="J445" s="195"/>
      <c r="K445" s="195"/>
      <c r="L445" s="201"/>
      <c r="M445" s="202"/>
      <c r="N445" s="203"/>
      <c r="O445" s="203"/>
      <c r="P445" s="203"/>
      <c r="Q445" s="203"/>
      <c r="R445" s="203"/>
      <c r="S445" s="203"/>
      <c r="T445" s="204"/>
      <c r="AT445" s="205" t="s">
        <v>128</v>
      </c>
      <c r="AU445" s="205" t="s">
        <v>83</v>
      </c>
      <c r="AV445" s="11" t="s">
        <v>76</v>
      </c>
      <c r="AW445" s="11" t="s">
        <v>35</v>
      </c>
      <c r="AX445" s="11" t="s">
        <v>71</v>
      </c>
      <c r="AY445" s="205" t="s">
        <v>118</v>
      </c>
    </row>
    <row r="446" spans="2:51" s="12" customFormat="1">
      <c r="B446" s="206"/>
      <c r="C446" s="207"/>
      <c r="D446" s="196" t="s">
        <v>128</v>
      </c>
      <c r="E446" s="208" t="s">
        <v>21</v>
      </c>
      <c r="F446" s="209" t="s">
        <v>131</v>
      </c>
      <c r="G446" s="207"/>
      <c r="H446" s="210">
        <v>5.55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128</v>
      </c>
      <c r="AU446" s="216" t="s">
        <v>83</v>
      </c>
      <c r="AV446" s="12" t="s">
        <v>83</v>
      </c>
      <c r="AW446" s="12" t="s">
        <v>35</v>
      </c>
      <c r="AX446" s="12" t="s">
        <v>71</v>
      </c>
      <c r="AY446" s="216" t="s">
        <v>118</v>
      </c>
    </row>
    <row r="447" spans="2:51" s="12" customFormat="1">
      <c r="B447" s="206"/>
      <c r="C447" s="207"/>
      <c r="D447" s="196" t="s">
        <v>128</v>
      </c>
      <c r="E447" s="208" t="s">
        <v>21</v>
      </c>
      <c r="F447" s="209" t="s">
        <v>132</v>
      </c>
      <c r="G447" s="207"/>
      <c r="H447" s="210">
        <v>1.1499999999999999</v>
      </c>
      <c r="I447" s="211"/>
      <c r="J447" s="207"/>
      <c r="K447" s="207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128</v>
      </c>
      <c r="AU447" s="216" t="s">
        <v>83</v>
      </c>
      <c r="AV447" s="12" t="s">
        <v>83</v>
      </c>
      <c r="AW447" s="12" t="s">
        <v>35</v>
      </c>
      <c r="AX447" s="12" t="s">
        <v>71</v>
      </c>
      <c r="AY447" s="216" t="s">
        <v>118</v>
      </c>
    </row>
    <row r="448" spans="2:51" s="12" customFormat="1">
      <c r="B448" s="206"/>
      <c r="C448" s="207"/>
      <c r="D448" s="196" t="s">
        <v>128</v>
      </c>
      <c r="E448" s="208" t="s">
        <v>21</v>
      </c>
      <c r="F448" s="209" t="s">
        <v>133</v>
      </c>
      <c r="G448" s="207"/>
      <c r="H448" s="210">
        <v>1.1499999999999999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128</v>
      </c>
      <c r="AU448" s="216" t="s">
        <v>83</v>
      </c>
      <c r="AV448" s="12" t="s">
        <v>83</v>
      </c>
      <c r="AW448" s="12" t="s">
        <v>35</v>
      </c>
      <c r="AX448" s="12" t="s">
        <v>71</v>
      </c>
      <c r="AY448" s="216" t="s">
        <v>118</v>
      </c>
    </row>
    <row r="449" spans="2:65" s="12" customFormat="1">
      <c r="B449" s="206"/>
      <c r="C449" s="207"/>
      <c r="D449" s="196" t="s">
        <v>128</v>
      </c>
      <c r="E449" s="208" t="s">
        <v>21</v>
      </c>
      <c r="F449" s="209" t="s">
        <v>134</v>
      </c>
      <c r="G449" s="207"/>
      <c r="H449" s="210">
        <v>1.3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128</v>
      </c>
      <c r="AU449" s="216" t="s">
        <v>83</v>
      </c>
      <c r="AV449" s="12" t="s">
        <v>83</v>
      </c>
      <c r="AW449" s="12" t="s">
        <v>35</v>
      </c>
      <c r="AX449" s="12" t="s">
        <v>71</v>
      </c>
      <c r="AY449" s="216" t="s">
        <v>118</v>
      </c>
    </row>
    <row r="450" spans="2:65" s="12" customFormat="1">
      <c r="B450" s="206"/>
      <c r="C450" s="207"/>
      <c r="D450" s="196" t="s">
        <v>128</v>
      </c>
      <c r="E450" s="208" t="s">
        <v>21</v>
      </c>
      <c r="F450" s="209" t="s">
        <v>135</v>
      </c>
      <c r="G450" s="207"/>
      <c r="H450" s="210">
        <v>0.95</v>
      </c>
      <c r="I450" s="211"/>
      <c r="J450" s="207"/>
      <c r="K450" s="207"/>
      <c r="L450" s="212"/>
      <c r="M450" s="213"/>
      <c r="N450" s="214"/>
      <c r="O450" s="214"/>
      <c r="P450" s="214"/>
      <c r="Q450" s="214"/>
      <c r="R450" s="214"/>
      <c r="S450" s="214"/>
      <c r="T450" s="215"/>
      <c r="AT450" s="216" t="s">
        <v>128</v>
      </c>
      <c r="AU450" s="216" t="s">
        <v>83</v>
      </c>
      <c r="AV450" s="12" t="s">
        <v>83</v>
      </c>
      <c r="AW450" s="12" t="s">
        <v>35</v>
      </c>
      <c r="AX450" s="12" t="s">
        <v>71</v>
      </c>
      <c r="AY450" s="216" t="s">
        <v>118</v>
      </c>
    </row>
    <row r="451" spans="2:65" s="12" customFormat="1">
      <c r="B451" s="206"/>
      <c r="C451" s="207"/>
      <c r="D451" s="196" t="s">
        <v>128</v>
      </c>
      <c r="E451" s="208" t="s">
        <v>21</v>
      </c>
      <c r="F451" s="209" t="s">
        <v>140</v>
      </c>
      <c r="G451" s="207"/>
      <c r="H451" s="210">
        <v>2.2000000000000002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128</v>
      </c>
      <c r="AU451" s="216" t="s">
        <v>83</v>
      </c>
      <c r="AV451" s="12" t="s">
        <v>83</v>
      </c>
      <c r="AW451" s="12" t="s">
        <v>35</v>
      </c>
      <c r="AX451" s="12" t="s">
        <v>71</v>
      </c>
      <c r="AY451" s="216" t="s">
        <v>118</v>
      </c>
    </row>
    <row r="452" spans="2:65" s="12" customFormat="1">
      <c r="B452" s="206"/>
      <c r="C452" s="207"/>
      <c r="D452" s="196" t="s">
        <v>128</v>
      </c>
      <c r="E452" s="208" t="s">
        <v>21</v>
      </c>
      <c r="F452" s="209" t="s">
        <v>141</v>
      </c>
      <c r="G452" s="207"/>
      <c r="H452" s="210">
        <v>1.05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128</v>
      </c>
      <c r="AU452" s="216" t="s">
        <v>83</v>
      </c>
      <c r="AV452" s="12" t="s">
        <v>83</v>
      </c>
      <c r="AW452" s="12" t="s">
        <v>35</v>
      </c>
      <c r="AX452" s="12" t="s">
        <v>71</v>
      </c>
      <c r="AY452" s="216" t="s">
        <v>118</v>
      </c>
    </row>
    <row r="453" spans="2:65" s="11" customFormat="1">
      <c r="B453" s="194"/>
      <c r="C453" s="195"/>
      <c r="D453" s="196" t="s">
        <v>128</v>
      </c>
      <c r="E453" s="197" t="s">
        <v>21</v>
      </c>
      <c r="F453" s="198" t="s">
        <v>143</v>
      </c>
      <c r="G453" s="195"/>
      <c r="H453" s="199" t="s">
        <v>21</v>
      </c>
      <c r="I453" s="200"/>
      <c r="J453" s="195"/>
      <c r="K453" s="195"/>
      <c r="L453" s="201"/>
      <c r="M453" s="202"/>
      <c r="N453" s="203"/>
      <c r="O453" s="203"/>
      <c r="P453" s="203"/>
      <c r="Q453" s="203"/>
      <c r="R453" s="203"/>
      <c r="S453" s="203"/>
      <c r="T453" s="204"/>
      <c r="AT453" s="205" t="s">
        <v>128</v>
      </c>
      <c r="AU453" s="205" t="s">
        <v>83</v>
      </c>
      <c r="AV453" s="11" t="s">
        <v>76</v>
      </c>
      <c r="AW453" s="11" t="s">
        <v>35</v>
      </c>
      <c r="AX453" s="11" t="s">
        <v>71</v>
      </c>
      <c r="AY453" s="205" t="s">
        <v>118</v>
      </c>
    </row>
    <row r="454" spans="2:65" s="12" customFormat="1">
      <c r="B454" s="206"/>
      <c r="C454" s="207"/>
      <c r="D454" s="196" t="s">
        <v>128</v>
      </c>
      <c r="E454" s="208" t="s">
        <v>21</v>
      </c>
      <c r="F454" s="209" t="s">
        <v>144</v>
      </c>
      <c r="G454" s="207"/>
      <c r="H454" s="210">
        <v>4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128</v>
      </c>
      <c r="AU454" s="216" t="s">
        <v>83</v>
      </c>
      <c r="AV454" s="12" t="s">
        <v>83</v>
      </c>
      <c r="AW454" s="12" t="s">
        <v>35</v>
      </c>
      <c r="AX454" s="12" t="s">
        <v>71</v>
      </c>
      <c r="AY454" s="216" t="s">
        <v>118</v>
      </c>
    </row>
    <row r="455" spans="2:65" s="12" customFormat="1">
      <c r="B455" s="206"/>
      <c r="C455" s="207"/>
      <c r="D455" s="196" t="s">
        <v>128</v>
      </c>
      <c r="E455" s="208" t="s">
        <v>21</v>
      </c>
      <c r="F455" s="209" t="s">
        <v>145</v>
      </c>
      <c r="G455" s="207"/>
      <c r="H455" s="210">
        <v>1.35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128</v>
      </c>
      <c r="AU455" s="216" t="s">
        <v>83</v>
      </c>
      <c r="AV455" s="12" t="s">
        <v>83</v>
      </c>
      <c r="AW455" s="12" t="s">
        <v>35</v>
      </c>
      <c r="AX455" s="12" t="s">
        <v>71</v>
      </c>
      <c r="AY455" s="216" t="s">
        <v>118</v>
      </c>
    </row>
    <row r="456" spans="2:65" s="12" customFormat="1">
      <c r="B456" s="206"/>
      <c r="C456" s="207"/>
      <c r="D456" s="196" t="s">
        <v>128</v>
      </c>
      <c r="E456" s="208" t="s">
        <v>21</v>
      </c>
      <c r="F456" s="209" t="s">
        <v>146</v>
      </c>
      <c r="G456" s="207"/>
      <c r="H456" s="210">
        <v>1.4</v>
      </c>
      <c r="I456" s="211"/>
      <c r="J456" s="207"/>
      <c r="K456" s="207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128</v>
      </c>
      <c r="AU456" s="216" t="s">
        <v>83</v>
      </c>
      <c r="AV456" s="12" t="s">
        <v>83</v>
      </c>
      <c r="AW456" s="12" t="s">
        <v>35</v>
      </c>
      <c r="AX456" s="12" t="s">
        <v>71</v>
      </c>
      <c r="AY456" s="216" t="s">
        <v>118</v>
      </c>
    </row>
    <row r="457" spans="2:65" s="12" customFormat="1">
      <c r="B457" s="206"/>
      <c r="C457" s="207"/>
      <c r="D457" s="196" t="s">
        <v>128</v>
      </c>
      <c r="E457" s="208" t="s">
        <v>21</v>
      </c>
      <c r="F457" s="209" t="s">
        <v>131</v>
      </c>
      <c r="G457" s="207"/>
      <c r="H457" s="210">
        <v>5.55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128</v>
      </c>
      <c r="AU457" s="216" t="s">
        <v>83</v>
      </c>
      <c r="AV457" s="12" t="s">
        <v>83</v>
      </c>
      <c r="AW457" s="12" t="s">
        <v>35</v>
      </c>
      <c r="AX457" s="12" t="s">
        <v>71</v>
      </c>
      <c r="AY457" s="216" t="s">
        <v>118</v>
      </c>
    </row>
    <row r="458" spans="2:65" s="12" customFormat="1">
      <c r="B458" s="206"/>
      <c r="C458" s="207"/>
      <c r="D458" s="196" t="s">
        <v>128</v>
      </c>
      <c r="E458" s="208" t="s">
        <v>21</v>
      </c>
      <c r="F458" s="209" t="s">
        <v>147</v>
      </c>
      <c r="G458" s="207"/>
      <c r="H458" s="210">
        <v>1.1499999999999999</v>
      </c>
      <c r="I458" s="211"/>
      <c r="J458" s="207"/>
      <c r="K458" s="207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128</v>
      </c>
      <c r="AU458" s="216" t="s">
        <v>83</v>
      </c>
      <c r="AV458" s="12" t="s">
        <v>83</v>
      </c>
      <c r="AW458" s="12" t="s">
        <v>35</v>
      </c>
      <c r="AX458" s="12" t="s">
        <v>71</v>
      </c>
      <c r="AY458" s="216" t="s">
        <v>118</v>
      </c>
    </row>
    <row r="459" spans="2:65" s="12" customFormat="1">
      <c r="B459" s="206"/>
      <c r="C459" s="207"/>
      <c r="D459" s="196" t="s">
        <v>128</v>
      </c>
      <c r="E459" s="208" t="s">
        <v>21</v>
      </c>
      <c r="F459" s="209" t="s">
        <v>148</v>
      </c>
      <c r="G459" s="207"/>
      <c r="H459" s="210">
        <v>1.1499999999999999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128</v>
      </c>
      <c r="AU459" s="216" t="s">
        <v>83</v>
      </c>
      <c r="AV459" s="12" t="s">
        <v>83</v>
      </c>
      <c r="AW459" s="12" t="s">
        <v>35</v>
      </c>
      <c r="AX459" s="12" t="s">
        <v>71</v>
      </c>
      <c r="AY459" s="216" t="s">
        <v>118</v>
      </c>
    </row>
    <row r="460" spans="2:65" s="12" customFormat="1">
      <c r="B460" s="206"/>
      <c r="C460" s="207"/>
      <c r="D460" s="196" t="s">
        <v>128</v>
      </c>
      <c r="E460" s="208" t="s">
        <v>21</v>
      </c>
      <c r="F460" s="209" t="s">
        <v>149</v>
      </c>
      <c r="G460" s="207"/>
      <c r="H460" s="210">
        <v>1.3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128</v>
      </c>
      <c r="AU460" s="216" t="s">
        <v>83</v>
      </c>
      <c r="AV460" s="12" t="s">
        <v>83</v>
      </c>
      <c r="AW460" s="12" t="s">
        <v>35</v>
      </c>
      <c r="AX460" s="12" t="s">
        <v>71</v>
      </c>
      <c r="AY460" s="216" t="s">
        <v>118</v>
      </c>
    </row>
    <row r="461" spans="2:65" s="12" customFormat="1">
      <c r="B461" s="206"/>
      <c r="C461" s="207"/>
      <c r="D461" s="196" t="s">
        <v>128</v>
      </c>
      <c r="E461" s="208" t="s">
        <v>21</v>
      </c>
      <c r="F461" s="209" t="s">
        <v>150</v>
      </c>
      <c r="G461" s="207"/>
      <c r="H461" s="210">
        <v>0.95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128</v>
      </c>
      <c r="AU461" s="216" t="s">
        <v>83</v>
      </c>
      <c r="AV461" s="12" t="s">
        <v>83</v>
      </c>
      <c r="AW461" s="12" t="s">
        <v>35</v>
      </c>
      <c r="AX461" s="12" t="s">
        <v>71</v>
      </c>
      <c r="AY461" s="216" t="s">
        <v>118</v>
      </c>
    </row>
    <row r="462" spans="2:65" s="12" customFormat="1">
      <c r="B462" s="206"/>
      <c r="C462" s="207"/>
      <c r="D462" s="196" t="s">
        <v>128</v>
      </c>
      <c r="E462" s="208" t="s">
        <v>21</v>
      </c>
      <c r="F462" s="209" t="s">
        <v>151</v>
      </c>
      <c r="G462" s="207"/>
      <c r="H462" s="210">
        <v>3.3</v>
      </c>
      <c r="I462" s="211"/>
      <c r="J462" s="207"/>
      <c r="K462" s="207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128</v>
      </c>
      <c r="AU462" s="216" t="s">
        <v>83</v>
      </c>
      <c r="AV462" s="12" t="s">
        <v>83</v>
      </c>
      <c r="AW462" s="12" t="s">
        <v>35</v>
      </c>
      <c r="AX462" s="12" t="s">
        <v>71</v>
      </c>
      <c r="AY462" s="216" t="s">
        <v>118</v>
      </c>
    </row>
    <row r="463" spans="2:65" s="13" customFormat="1">
      <c r="B463" s="217"/>
      <c r="C463" s="218"/>
      <c r="D463" s="228" t="s">
        <v>128</v>
      </c>
      <c r="E463" s="242" t="s">
        <v>21</v>
      </c>
      <c r="F463" s="243" t="s">
        <v>152</v>
      </c>
      <c r="G463" s="218"/>
      <c r="H463" s="244">
        <v>62.65</v>
      </c>
      <c r="I463" s="222"/>
      <c r="J463" s="218"/>
      <c r="K463" s="218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128</v>
      </c>
      <c r="AU463" s="227" t="s">
        <v>83</v>
      </c>
      <c r="AV463" s="13" t="s">
        <v>126</v>
      </c>
      <c r="AW463" s="13" t="s">
        <v>35</v>
      </c>
      <c r="AX463" s="13" t="s">
        <v>76</v>
      </c>
      <c r="AY463" s="227" t="s">
        <v>118</v>
      </c>
    </row>
    <row r="464" spans="2:65" s="1" customFormat="1" ht="31.5" customHeight="1">
      <c r="B464" s="40"/>
      <c r="C464" s="182" t="s">
        <v>296</v>
      </c>
      <c r="D464" s="182" t="s">
        <v>121</v>
      </c>
      <c r="E464" s="183" t="s">
        <v>297</v>
      </c>
      <c r="F464" s="184" t="s">
        <v>298</v>
      </c>
      <c r="G464" s="185" t="s">
        <v>124</v>
      </c>
      <c r="H464" s="186">
        <v>83.259</v>
      </c>
      <c r="I464" s="187"/>
      <c r="J464" s="188">
        <f>ROUND(I464*H464,2)</f>
        <v>0</v>
      </c>
      <c r="K464" s="184" t="s">
        <v>125</v>
      </c>
      <c r="L464" s="60"/>
      <c r="M464" s="189" t="s">
        <v>21</v>
      </c>
      <c r="N464" s="190" t="s">
        <v>42</v>
      </c>
      <c r="O464" s="41"/>
      <c r="P464" s="191">
        <f>O464*H464</f>
        <v>0</v>
      </c>
      <c r="Q464" s="191">
        <v>0</v>
      </c>
      <c r="R464" s="191">
        <f>Q464*H464</f>
        <v>0</v>
      </c>
      <c r="S464" s="191">
        <v>4.5999999999999999E-2</v>
      </c>
      <c r="T464" s="192">
        <f>S464*H464</f>
        <v>3.829914</v>
      </c>
      <c r="AR464" s="23" t="s">
        <v>126</v>
      </c>
      <c r="AT464" s="23" t="s">
        <v>121</v>
      </c>
      <c r="AU464" s="23" t="s">
        <v>83</v>
      </c>
      <c r="AY464" s="23" t="s">
        <v>118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23" t="s">
        <v>76</v>
      </c>
      <c r="BK464" s="193">
        <f>ROUND(I464*H464,2)</f>
        <v>0</v>
      </c>
      <c r="BL464" s="23" t="s">
        <v>126</v>
      </c>
      <c r="BM464" s="23" t="s">
        <v>299</v>
      </c>
    </row>
    <row r="465" spans="2:51" s="11" customFormat="1">
      <c r="B465" s="194"/>
      <c r="C465" s="195"/>
      <c r="D465" s="196" t="s">
        <v>128</v>
      </c>
      <c r="E465" s="197" t="s">
        <v>21</v>
      </c>
      <c r="F465" s="198" t="s">
        <v>300</v>
      </c>
      <c r="G465" s="195"/>
      <c r="H465" s="199" t="s">
        <v>21</v>
      </c>
      <c r="I465" s="200"/>
      <c r="J465" s="195"/>
      <c r="K465" s="195"/>
      <c r="L465" s="201"/>
      <c r="M465" s="202"/>
      <c r="N465" s="203"/>
      <c r="O465" s="203"/>
      <c r="P465" s="203"/>
      <c r="Q465" s="203"/>
      <c r="R465" s="203"/>
      <c r="S465" s="203"/>
      <c r="T465" s="204"/>
      <c r="AT465" s="205" t="s">
        <v>128</v>
      </c>
      <c r="AU465" s="205" t="s">
        <v>83</v>
      </c>
      <c r="AV465" s="11" t="s">
        <v>76</v>
      </c>
      <c r="AW465" s="11" t="s">
        <v>35</v>
      </c>
      <c r="AX465" s="11" t="s">
        <v>71</v>
      </c>
      <c r="AY465" s="205" t="s">
        <v>118</v>
      </c>
    </row>
    <row r="466" spans="2:51" s="11" customFormat="1">
      <c r="B466" s="194"/>
      <c r="C466" s="195"/>
      <c r="D466" s="196" t="s">
        <v>128</v>
      </c>
      <c r="E466" s="197" t="s">
        <v>21</v>
      </c>
      <c r="F466" s="198" t="s">
        <v>130</v>
      </c>
      <c r="G466" s="195"/>
      <c r="H466" s="199" t="s">
        <v>21</v>
      </c>
      <c r="I466" s="200"/>
      <c r="J466" s="195"/>
      <c r="K466" s="195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128</v>
      </c>
      <c r="AU466" s="205" t="s">
        <v>83</v>
      </c>
      <c r="AV466" s="11" t="s">
        <v>76</v>
      </c>
      <c r="AW466" s="11" t="s">
        <v>35</v>
      </c>
      <c r="AX466" s="11" t="s">
        <v>71</v>
      </c>
      <c r="AY466" s="205" t="s">
        <v>118</v>
      </c>
    </row>
    <row r="467" spans="2:51" s="12" customFormat="1">
      <c r="B467" s="206"/>
      <c r="C467" s="207"/>
      <c r="D467" s="196" t="s">
        <v>128</v>
      </c>
      <c r="E467" s="208" t="s">
        <v>21</v>
      </c>
      <c r="F467" s="209" t="s">
        <v>158</v>
      </c>
      <c r="G467" s="207"/>
      <c r="H467" s="210">
        <v>22.02</v>
      </c>
      <c r="I467" s="211"/>
      <c r="J467" s="207"/>
      <c r="K467" s="207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128</v>
      </c>
      <c r="AU467" s="216" t="s">
        <v>83</v>
      </c>
      <c r="AV467" s="12" t="s">
        <v>83</v>
      </c>
      <c r="AW467" s="12" t="s">
        <v>35</v>
      </c>
      <c r="AX467" s="12" t="s">
        <v>71</v>
      </c>
      <c r="AY467" s="216" t="s">
        <v>118</v>
      </c>
    </row>
    <row r="468" spans="2:51" s="12" customFormat="1">
      <c r="B468" s="206"/>
      <c r="C468" s="207"/>
      <c r="D468" s="196" t="s">
        <v>128</v>
      </c>
      <c r="E468" s="208" t="s">
        <v>21</v>
      </c>
      <c r="F468" s="209" t="s">
        <v>159</v>
      </c>
      <c r="G468" s="207"/>
      <c r="H468" s="210">
        <v>4.7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128</v>
      </c>
      <c r="AU468" s="216" t="s">
        <v>83</v>
      </c>
      <c r="AV468" s="12" t="s">
        <v>83</v>
      </c>
      <c r="AW468" s="12" t="s">
        <v>35</v>
      </c>
      <c r="AX468" s="12" t="s">
        <v>71</v>
      </c>
      <c r="AY468" s="216" t="s">
        <v>118</v>
      </c>
    </row>
    <row r="469" spans="2:51" s="12" customFormat="1">
      <c r="B469" s="206"/>
      <c r="C469" s="207"/>
      <c r="D469" s="196" t="s">
        <v>128</v>
      </c>
      <c r="E469" s="208" t="s">
        <v>21</v>
      </c>
      <c r="F469" s="209" t="s">
        <v>160</v>
      </c>
      <c r="G469" s="207"/>
      <c r="H469" s="210">
        <v>4.7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128</v>
      </c>
      <c r="AU469" s="216" t="s">
        <v>83</v>
      </c>
      <c r="AV469" s="12" t="s">
        <v>83</v>
      </c>
      <c r="AW469" s="12" t="s">
        <v>35</v>
      </c>
      <c r="AX469" s="12" t="s">
        <v>71</v>
      </c>
      <c r="AY469" s="216" t="s">
        <v>118</v>
      </c>
    </row>
    <row r="470" spans="2:51" s="12" customFormat="1">
      <c r="B470" s="206"/>
      <c r="C470" s="207"/>
      <c r="D470" s="196" t="s">
        <v>128</v>
      </c>
      <c r="E470" s="208" t="s">
        <v>21</v>
      </c>
      <c r="F470" s="209" t="s">
        <v>161</v>
      </c>
      <c r="G470" s="207"/>
      <c r="H470" s="210">
        <v>7.4</v>
      </c>
      <c r="I470" s="211"/>
      <c r="J470" s="207"/>
      <c r="K470" s="207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128</v>
      </c>
      <c r="AU470" s="216" t="s">
        <v>83</v>
      </c>
      <c r="AV470" s="12" t="s">
        <v>83</v>
      </c>
      <c r="AW470" s="12" t="s">
        <v>35</v>
      </c>
      <c r="AX470" s="12" t="s">
        <v>71</v>
      </c>
      <c r="AY470" s="216" t="s">
        <v>118</v>
      </c>
    </row>
    <row r="471" spans="2:51" s="12" customFormat="1">
      <c r="B471" s="206"/>
      <c r="C471" s="207"/>
      <c r="D471" s="196" t="s">
        <v>128</v>
      </c>
      <c r="E471" s="208" t="s">
        <v>21</v>
      </c>
      <c r="F471" s="209" t="s">
        <v>162</v>
      </c>
      <c r="G471" s="207"/>
      <c r="H471" s="210">
        <v>4.3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128</v>
      </c>
      <c r="AU471" s="216" t="s">
        <v>83</v>
      </c>
      <c r="AV471" s="12" t="s">
        <v>83</v>
      </c>
      <c r="AW471" s="12" t="s">
        <v>35</v>
      </c>
      <c r="AX471" s="12" t="s">
        <v>71</v>
      </c>
      <c r="AY471" s="216" t="s">
        <v>118</v>
      </c>
    </row>
    <row r="472" spans="2:51" s="12" customFormat="1">
      <c r="B472" s="206"/>
      <c r="C472" s="207"/>
      <c r="D472" s="196" t="s">
        <v>128</v>
      </c>
      <c r="E472" s="208" t="s">
        <v>21</v>
      </c>
      <c r="F472" s="209" t="s">
        <v>163</v>
      </c>
      <c r="G472" s="207"/>
      <c r="H472" s="210">
        <v>16.600000000000001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128</v>
      </c>
      <c r="AU472" s="216" t="s">
        <v>83</v>
      </c>
      <c r="AV472" s="12" t="s">
        <v>83</v>
      </c>
      <c r="AW472" s="12" t="s">
        <v>35</v>
      </c>
      <c r="AX472" s="12" t="s">
        <v>71</v>
      </c>
      <c r="AY472" s="216" t="s">
        <v>118</v>
      </c>
    </row>
    <row r="473" spans="2:51" s="12" customFormat="1">
      <c r="B473" s="206"/>
      <c r="C473" s="207"/>
      <c r="D473" s="196" t="s">
        <v>128</v>
      </c>
      <c r="E473" s="208" t="s">
        <v>21</v>
      </c>
      <c r="F473" s="209" t="s">
        <v>164</v>
      </c>
      <c r="G473" s="207"/>
      <c r="H473" s="210">
        <v>6.3</v>
      </c>
      <c r="I473" s="211"/>
      <c r="J473" s="207"/>
      <c r="K473" s="207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128</v>
      </c>
      <c r="AU473" s="216" t="s">
        <v>83</v>
      </c>
      <c r="AV473" s="12" t="s">
        <v>83</v>
      </c>
      <c r="AW473" s="12" t="s">
        <v>35</v>
      </c>
      <c r="AX473" s="12" t="s">
        <v>71</v>
      </c>
      <c r="AY473" s="216" t="s">
        <v>118</v>
      </c>
    </row>
    <row r="474" spans="2:51" s="11" customFormat="1">
      <c r="B474" s="194"/>
      <c r="C474" s="195"/>
      <c r="D474" s="196" t="s">
        <v>128</v>
      </c>
      <c r="E474" s="197" t="s">
        <v>21</v>
      </c>
      <c r="F474" s="198" t="s">
        <v>138</v>
      </c>
      <c r="G474" s="195"/>
      <c r="H474" s="199" t="s">
        <v>21</v>
      </c>
      <c r="I474" s="200"/>
      <c r="J474" s="195"/>
      <c r="K474" s="195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128</v>
      </c>
      <c r="AU474" s="205" t="s">
        <v>83</v>
      </c>
      <c r="AV474" s="11" t="s">
        <v>76</v>
      </c>
      <c r="AW474" s="11" t="s">
        <v>35</v>
      </c>
      <c r="AX474" s="11" t="s">
        <v>71</v>
      </c>
      <c r="AY474" s="205" t="s">
        <v>118</v>
      </c>
    </row>
    <row r="475" spans="2:51" s="12" customFormat="1">
      <c r="B475" s="206"/>
      <c r="C475" s="207"/>
      <c r="D475" s="196" t="s">
        <v>128</v>
      </c>
      <c r="E475" s="208" t="s">
        <v>21</v>
      </c>
      <c r="F475" s="209" t="s">
        <v>158</v>
      </c>
      <c r="G475" s="207"/>
      <c r="H475" s="210">
        <v>22.02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128</v>
      </c>
      <c r="AU475" s="216" t="s">
        <v>83</v>
      </c>
      <c r="AV475" s="12" t="s">
        <v>83</v>
      </c>
      <c r="AW475" s="12" t="s">
        <v>35</v>
      </c>
      <c r="AX475" s="12" t="s">
        <v>71</v>
      </c>
      <c r="AY475" s="216" t="s">
        <v>118</v>
      </c>
    </row>
    <row r="476" spans="2:51" s="12" customFormat="1">
      <c r="B476" s="206"/>
      <c r="C476" s="207"/>
      <c r="D476" s="196" t="s">
        <v>128</v>
      </c>
      <c r="E476" s="208" t="s">
        <v>21</v>
      </c>
      <c r="F476" s="209" t="s">
        <v>165</v>
      </c>
      <c r="G476" s="207"/>
      <c r="H476" s="210">
        <v>4.47</v>
      </c>
      <c r="I476" s="211"/>
      <c r="J476" s="207"/>
      <c r="K476" s="207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128</v>
      </c>
      <c r="AU476" s="216" t="s">
        <v>83</v>
      </c>
      <c r="AV476" s="12" t="s">
        <v>83</v>
      </c>
      <c r="AW476" s="12" t="s">
        <v>35</v>
      </c>
      <c r="AX476" s="12" t="s">
        <v>71</v>
      </c>
      <c r="AY476" s="216" t="s">
        <v>118</v>
      </c>
    </row>
    <row r="477" spans="2:51" s="12" customFormat="1">
      <c r="B477" s="206"/>
      <c r="C477" s="207"/>
      <c r="D477" s="196" t="s">
        <v>128</v>
      </c>
      <c r="E477" s="208" t="s">
        <v>21</v>
      </c>
      <c r="F477" s="209" t="s">
        <v>159</v>
      </c>
      <c r="G477" s="207"/>
      <c r="H477" s="210">
        <v>4.7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128</v>
      </c>
      <c r="AU477" s="216" t="s">
        <v>83</v>
      </c>
      <c r="AV477" s="12" t="s">
        <v>83</v>
      </c>
      <c r="AW477" s="12" t="s">
        <v>35</v>
      </c>
      <c r="AX477" s="12" t="s">
        <v>71</v>
      </c>
      <c r="AY477" s="216" t="s">
        <v>118</v>
      </c>
    </row>
    <row r="478" spans="2:51" s="12" customFormat="1">
      <c r="B478" s="206"/>
      <c r="C478" s="207"/>
      <c r="D478" s="196" t="s">
        <v>128</v>
      </c>
      <c r="E478" s="208" t="s">
        <v>21</v>
      </c>
      <c r="F478" s="209" t="s">
        <v>160</v>
      </c>
      <c r="G478" s="207"/>
      <c r="H478" s="210">
        <v>4.7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128</v>
      </c>
      <c r="AU478" s="216" t="s">
        <v>83</v>
      </c>
      <c r="AV478" s="12" t="s">
        <v>83</v>
      </c>
      <c r="AW478" s="12" t="s">
        <v>35</v>
      </c>
      <c r="AX478" s="12" t="s">
        <v>71</v>
      </c>
      <c r="AY478" s="216" t="s">
        <v>118</v>
      </c>
    </row>
    <row r="479" spans="2:51" s="12" customFormat="1">
      <c r="B479" s="206"/>
      <c r="C479" s="207"/>
      <c r="D479" s="196" t="s">
        <v>128</v>
      </c>
      <c r="E479" s="208" t="s">
        <v>21</v>
      </c>
      <c r="F479" s="209" t="s">
        <v>161</v>
      </c>
      <c r="G479" s="207"/>
      <c r="H479" s="210">
        <v>7.4</v>
      </c>
      <c r="I479" s="211"/>
      <c r="J479" s="207"/>
      <c r="K479" s="207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128</v>
      </c>
      <c r="AU479" s="216" t="s">
        <v>83</v>
      </c>
      <c r="AV479" s="12" t="s">
        <v>83</v>
      </c>
      <c r="AW479" s="12" t="s">
        <v>35</v>
      </c>
      <c r="AX479" s="12" t="s">
        <v>71</v>
      </c>
      <c r="AY479" s="216" t="s">
        <v>118</v>
      </c>
    </row>
    <row r="480" spans="2:51" s="12" customFormat="1">
      <c r="B480" s="206"/>
      <c r="C480" s="207"/>
      <c r="D480" s="196" t="s">
        <v>128</v>
      </c>
      <c r="E480" s="208" t="s">
        <v>21</v>
      </c>
      <c r="F480" s="209" t="s">
        <v>162</v>
      </c>
      <c r="G480" s="207"/>
      <c r="H480" s="210">
        <v>4.3</v>
      </c>
      <c r="I480" s="211"/>
      <c r="J480" s="207"/>
      <c r="K480" s="207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128</v>
      </c>
      <c r="AU480" s="216" t="s">
        <v>83</v>
      </c>
      <c r="AV480" s="12" t="s">
        <v>83</v>
      </c>
      <c r="AW480" s="12" t="s">
        <v>35</v>
      </c>
      <c r="AX480" s="12" t="s">
        <v>71</v>
      </c>
      <c r="AY480" s="216" t="s">
        <v>118</v>
      </c>
    </row>
    <row r="481" spans="2:51" s="12" customFormat="1">
      <c r="B481" s="206"/>
      <c r="C481" s="207"/>
      <c r="D481" s="196" t="s">
        <v>128</v>
      </c>
      <c r="E481" s="208" t="s">
        <v>21</v>
      </c>
      <c r="F481" s="209" t="s">
        <v>166</v>
      </c>
      <c r="G481" s="207"/>
      <c r="H481" s="210">
        <v>12.8</v>
      </c>
      <c r="I481" s="211"/>
      <c r="J481" s="207"/>
      <c r="K481" s="207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128</v>
      </c>
      <c r="AU481" s="216" t="s">
        <v>83</v>
      </c>
      <c r="AV481" s="12" t="s">
        <v>83</v>
      </c>
      <c r="AW481" s="12" t="s">
        <v>35</v>
      </c>
      <c r="AX481" s="12" t="s">
        <v>71</v>
      </c>
      <c r="AY481" s="216" t="s">
        <v>118</v>
      </c>
    </row>
    <row r="482" spans="2:51" s="12" customFormat="1">
      <c r="B482" s="206"/>
      <c r="C482" s="207"/>
      <c r="D482" s="196" t="s">
        <v>128</v>
      </c>
      <c r="E482" s="208" t="s">
        <v>21</v>
      </c>
      <c r="F482" s="209" t="s">
        <v>167</v>
      </c>
      <c r="G482" s="207"/>
      <c r="H482" s="210">
        <v>4.2</v>
      </c>
      <c r="I482" s="211"/>
      <c r="J482" s="207"/>
      <c r="K482" s="207"/>
      <c r="L482" s="212"/>
      <c r="M482" s="213"/>
      <c r="N482" s="214"/>
      <c r="O482" s="214"/>
      <c r="P482" s="214"/>
      <c r="Q482" s="214"/>
      <c r="R482" s="214"/>
      <c r="S482" s="214"/>
      <c r="T482" s="215"/>
      <c r="AT482" s="216" t="s">
        <v>128</v>
      </c>
      <c r="AU482" s="216" t="s">
        <v>83</v>
      </c>
      <c r="AV482" s="12" t="s">
        <v>83</v>
      </c>
      <c r="AW482" s="12" t="s">
        <v>35</v>
      </c>
      <c r="AX482" s="12" t="s">
        <v>71</v>
      </c>
      <c r="AY482" s="216" t="s">
        <v>118</v>
      </c>
    </row>
    <row r="483" spans="2:51" s="11" customFormat="1">
      <c r="B483" s="194"/>
      <c r="C483" s="195"/>
      <c r="D483" s="196" t="s">
        <v>128</v>
      </c>
      <c r="E483" s="197" t="s">
        <v>21</v>
      </c>
      <c r="F483" s="198" t="s">
        <v>142</v>
      </c>
      <c r="G483" s="195"/>
      <c r="H483" s="199" t="s">
        <v>21</v>
      </c>
      <c r="I483" s="200"/>
      <c r="J483" s="195"/>
      <c r="K483" s="195"/>
      <c r="L483" s="201"/>
      <c r="M483" s="202"/>
      <c r="N483" s="203"/>
      <c r="O483" s="203"/>
      <c r="P483" s="203"/>
      <c r="Q483" s="203"/>
      <c r="R483" s="203"/>
      <c r="S483" s="203"/>
      <c r="T483" s="204"/>
      <c r="AT483" s="205" t="s">
        <v>128</v>
      </c>
      <c r="AU483" s="205" t="s">
        <v>83</v>
      </c>
      <c r="AV483" s="11" t="s">
        <v>76</v>
      </c>
      <c r="AW483" s="11" t="s">
        <v>35</v>
      </c>
      <c r="AX483" s="11" t="s">
        <v>71</v>
      </c>
      <c r="AY483" s="205" t="s">
        <v>118</v>
      </c>
    </row>
    <row r="484" spans="2:51" s="12" customFormat="1">
      <c r="B484" s="206"/>
      <c r="C484" s="207"/>
      <c r="D484" s="196" t="s">
        <v>128</v>
      </c>
      <c r="E484" s="208" t="s">
        <v>21</v>
      </c>
      <c r="F484" s="209" t="s">
        <v>158</v>
      </c>
      <c r="G484" s="207"/>
      <c r="H484" s="210">
        <v>22.02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128</v>
      </c>
      <c r="AU484" s="216" t="s">
        <v>83</v>
      </c>
      <c r="AV484" s="12" t="s">
        <v>83</v>
      </c>
      <c r="AW484" s="12" t="s">
        <v>35</v>
      </c>
      <c r="AX484" s="12" t="s">
        <v>71</v>
      </c>
      <c r="AY484" s="216" t="s">
        <v>118</v>
      </c>
    </row>
    <row r="485" spans="2:51" s="12" customFormat="1">
      <c r="B485" s="206"/>
      <c r="C485" s="207"/>
      <c r="D485" s="196" t="s">
        <v>128</v>
      </c>
      <c r="E485" s="208" t="s">
        <v>21</v>
      </c>
      <c r="F485" s="209" t="s">
        <v>159</v>
      </c>
      <c r="G485" s="207"/>
      <c r="H485" s="210">
        <v>4.7</v>
      </c>
      <c r="I485" s="211"/>
      <c r="J485" s="207"/>
      <c r="K485" s="207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128</v>
      </c>
      <c r="AU485" s="216" t="s">
        <v>83</v>
      </c>
      <c r="AV485" s="12" t="s">
        <v>83</v>
      </c>
      <c r="AW485" s="12" t="s">
        <v>35</v>
      </c>
      <c r="AX485" s="12" t="s">
        <v>71</v>
      </c>
      <c r="AY485" s="216" t="s">
        <v>118</v>
      </c>
    </row>
    <row r="486" spans="2:51" s="12" customFormat="1">
      <c r="B486" s="206"/>
      <c r="C486" s="207"/>
      <c r="D486" s="196" t="s">
        <v>128</v>
      </c>
      <c r="E486" s="208" t="s">
        <v>21</v>
      </c>
      <c r="F486" s="209" t="s">
        <v>160</v>
      </c>
      <c r="G486" s="207"/>
      <c r="H486" s="210">
        <v>4.7</v>
      </c>
      <c r="I486" s="211"/>
      <c r="J486" s="207"/>
      <c r="K486" s="207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128</v>
      </c>
      <c r="AU486" s="216" t="s">
        <v>83</v>
      </c>
      <c r="AV486" s="12" t="s">
        <v>83</v>
      </c>
      <c r="AW486" s="12" t="s">
        <v>35</v>
      </c>
      <c r="AX486" s="12" t="s">
        <v>71</v>
      </c>
      <c r="AY486" s="216" t="s">
        <v>118</v>
      </c>
    </row>
    <row r="487" spans="2:51" s="12" customFormat="1">
      <c r="B487" s="206"/>
      <c r="C487" s="207"/>
      <c r="D487" s="196" t="s">
        <v>128</v>
      </c>
      <c r="E487" s="208" t="s">
        <v>21</v>
      </c>
      <c r="F487" s="209" t="s">
        <v>161</v>
      </c>
      <c r="G487" s="207"/>
      <c r="H487" s="210">
        <v>7.4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128</v>
      </c>
      <c r="AU487" s="216" t="s">
        <v>83</v>
      </c>
      <c r="AV487" s="12" t="s">
        <v>83</v>
      </c>
      <c r="AW487" s="12" t="s">
        <v>35</v>
      </c>
      <c r="AX487" s="12" t="s">
        <v>71</v>
      </c>
      <c r="AY487" s="216" t="s">
        <v>118</v>
      </c>
    </row>
    <row r="488" spans="2:51" s="12" customFormat="1">
      <c r="B488" s="206"/>
      <c r="C488" s="207"/>
      <c r="D488" s="196" t="s">
        <v>128</v>
      </c>
      <c r="E488" s="208" t="s">
        <v>21</v>
      </c>
      <c r="F488" s="209" t="s">
        <v>162</v>
      </c>
      <c r="G488" s="207"/>
      <c r="H488" s="210">
        <v>4.3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128</v>
      </c>
      <c r="AU488" s="216" t="s">
        <v>83</v>
      </c>
      <c r="AV488" s="12" t="s">
        <v>83</v>
      </c>
      <c r="AW488" s="12" t="s">
        <v>35</v>
      </c>
      <c r="AX488" s="12" t="s">
        <v>71</v>
      </c>
      <c r="AY488" s="216" t="s">
        <v>118</v>
      </c>
    </row>
    <row r="489" spans="2:51" s="12" customFormat="1">
      <c r="B489" s="206"/>
      <c r="C489" s="207"/>
      <c r="D489" s="196" t="s">
        <v>128</v>
      </c>
      <c r="E489" s="208" t="s">
        <v>21</v>
      </c>
      <c r="F489" s="209" t="s">
        <v>166</v>
      </c>
      <c r="G489" s="207"/>
      <c r="H489" s="210">
        <v>12.8</v>
      </c>
      <c r="I489" s="211"/>
      <c r="J489" s="207"/>
      <c r="K489" s="207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128</v>
      </c>
      <c r="AU489" s="216" t="s">
        <v>83</v>
      </c>
      <c r="AV489" s="12" t="s">
        <v>83</v>
      </c>
      <c r="AW489" s="12" t="s">
        <v>35</v>
      </c>
      <c r="AX489" s="12" t="s">
        <v>71</v>
      </c>
      <c r="AY489" s="216" t="s">
        <v>118</v>
      </c>
    </row>
    <row r="490" spans="2:51" s="12" customFormat="1">
      <c r="B490" s="206"/>
      <c r="C490" s="207"/>
      <c r="D490" s="196" t="s">
        <v>128</v>
      </c>
      <c r="E490" s="208" t="s">
        <v>21</v>
      </c>
      <c r="F490" s="209" t="s">
        <v>167</v>
      </c>
      <c r="G490" s="207"/>
      <c r="H490" s="210">
        <v>4.2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128</v>
      </c>
      <c r="AU490" s="216" t="s">
        <v>83</v>
      </c>
      <c r="AV490" s="12" t="s">
        <v>83</v>
      </c>
      <c r="AW490" s="12" t="s">
        <v>35</v>
      </c>
      <c r="AX490" s="12" t="s">
        <v>71</v>
      </c>
      <c r="AY490" s="216" t="s">
        <v>118</v>
      </c>
    </row>
    <row r="491" spans="2:51" s="11" customFormat="1">
      <c r="B491" s="194"/>
      <c r="C491" s="195"/>
      <c r="D491" s="196" t="s">
        <v>128</v>
      </c>
      <c r="E491" s="197" t="s">
        <v>21</v>
      </c>
      <c r="F491" s="198" t="s">
        <v>143</v>
      </c>
      <c r="G491" s="195"/>
      <c r="H491" s="199" t="s">
        <v>21</v>
      </c>
      <c r="I491" s="200"/>
      <c r="J491" s="195"/>
      <c r="K491" s="195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128</v>
      </c>
      <c r="AU491" s="205" t="s">
        <v>83</v>
      </c>
      <c r="AV491" s="11" t="s">
        <v>76</v>
      </c>
      <c r="AW491" s="11" t="s">
        <v>35</v>
      </c>
      <c r="AX491" s="11" t="s">
        <v>71</v>
      </c>
      <c r="AY491" s="205" t="s">
        <v>118</v>
      </c>
    </row>
    <row r="492" spans="2:51" s="12" customFormat="1">
      <c r="B492" s="206"/>
      <c r="C492" s="207"/>
      <c r="D492" s="196" t="s">
        <v>128</v>
      </c>
      <c r="E492" s="208" t="s">
        <v>21</v>
      </c>
      <c r="F492" s="209" t="s">
        <v>168</v>
      </c>
      <c r="G492" s="207"/>
      <c r="H492" s="210">
        <v>14.8</v>
      </c>
      <c r="I492" s="211"/>
      <c r="J492" s="207"/>
      <c r="K492" s="207"/>
      <c r="L492" s="212"/>
      <c r="M492" s="213"/>
      <c r="N492" s="214"/>
      <c r="O492" s="214"/>
      <c r="P492" s="214"/>
      <c r="Q492" s="214"/>
      <c r="R492" s="214"/>
      <c r="S492" s="214"/>
      <c r="T492" s="215"/>
      <c r="AT492" s="216" t="s">
        <v>128</v>
      </c>
      <c r="AU492" s="216" t="s">
        <v>83</v>
      </c>
      <c r="AV492" s="12" t="s">
        <v>83</v>
      </c>
      <c r="AW492" s="12" t="s">
        <v>35</v>
      </c>
      <c r="AX492" s="12" t="s">
        <v>71</v>
      </c>
      <c r="AY492" s="216" t="s">
        <v>118</v>
      </c>
    </row>
    <row r="493" spans="2:51" s="12" customFormat="1">
      <c r="B493" s="206"/>
      <c r="C493" s="207"/>
      <c r="D493" s="196" t="s">
        <v>128</v>
      </c>
      <c r="E493" s="208" t="s">
        <v>21</v>
      </c>
      <c r="F493" s="209" t="s">
        <v>169</v>
      </c>
      <c r="G493" s="207"/>
      <c r="H493" s="210">
        <v>6.1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128</v>
      </c>
      <c r="AU493" s="216" t="s">
        <v>83</v>
      </c>
      <c r="AV493" s="12" t="s">
        <v>83</v>
      </c>
      <c r="AW493" s="12" t="s">
        <v>35</v>
      </c>
      <c r="AX493" s="12" t="s">
        <v>71</v>
      </c>
      <c r="AY493" s="216" t="s">
        <v>118</v>
      </c>
    </row>
    <row r="494" spans="2:51" s="12" customFormat="1">
      <c r="B494" s="206"/>
      <c r="C494" s="207"/>
      <c r="D494" s="196" t="s">
        <v>128</v>
      </c>
      <c r="E494" s="208" t="s">
        <v>21</v>
      </c>
      <c r="F494" s="209" t="s">
        <v>170</v>
      </c>
      <c r="G494" s="207"/>
      <c r="H494" s="210">
        <v>5.3</v>
      </c>
      <c r="I494" s="211"/>
      <c r="J494" s="207"/>
      <c r="K494" s="207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128</v>
      </c>
      <c r="AU494" s="216" t="s">
        <v>83</v>
      </c>
      <c r="AV494" s="12" t="s">
        <v>83</v>
      </c>
      <c r="AW494" s="12" t="s">
        <v>35</v>
      </c>
      <c r="AX494" s="12" t="s">
        <v>71</v>
      </c>
      <c r="AY494" s="216" t="s">
        <v>118</v>
      </c>
    </row>
    <row r="495" spans="2:51" s="12" customFormat="1">
      <c r="B495" s="206"/>
      <c r="C495" s="207"/>
      <c r="D495" s="196" t="s">
        <v>128</v>
      </c>
      <c r="E495" s="208" t="s">
        <v>21</v>
      </c>
      <c r="F495" s="209" t="s">
        <v>171</v>
      </c>
      <c r="G495" s="207"/>
      <c r="H495" s="210">
        <v>21.3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128</v>
      </c>
      <c r="AU495" s="216" t="s">
        <v>83</v>
      </c>
      <c r="AV495" s="12" t="s">
        <v>83</v>
      </c>
      <c r="AW495" s="12" t="s">
        <v>35</v>
      </c>
      <c r="AX495" s="12" t="s">
        <v>71</v>
      </c>
      <c r="AY495" s="216" t="s">
        <v>118</v>
      </c>
    </row>
    <row r="496" spans="2:51" s="12" customFormat="1">
      <c r="B496" s="206"/>
      <c r="C496" s="207"/>
      <c r="D496" s="196" t="s">
        <v>128</v>
      </c>
      <c r="E496" s="208" t="s">
        <v>21</v>
      </c>
      <c r="F496" s="209" t="s">
        <v>172</v>
      </c>
      <c r="G496" s="207"/>
      <c r="H496" s="210">
        <v>4.5</v>
      </c>
      <c r="I496" s="211"/>
      <c r="J496" s="207"/>
      <c r="K496" s="207"/>
      <c r="L496" s="212"/>
      <c r="M496" s="213"/>
      <c r="N496" s="214"/>
      <c r="O496" s="214"/>
      <c r="P496" s="214"/>
      <c r="Q496" s="214"/>
      <c r="R496" s="214"/>
      <c r="S496" s="214"/>
      <c r="T496" s="215"/>
      <c r="AT496" s="216" t="s">
        <v>128</v>
      </c>
      <c r="AU496" s="216" t="s">
        <v>83</v>
      </c>
      <c r="AV496" s="12" t="s">
        <v>83</v>
      </c>
      <c r="AW496" s="12" t="s">
        <v>35</v>
      </c>
      <c r="AX496" s="12" t="s">
        <v>71</v>
      </c>
      <c r="AY496" s="216" t="s">
        <v>118</v>
      </c>
    </row>
    <row r="497" spans="2:65" s="12" customFormat="1">
      <c r="B497" s="206"/>
      <c r="C497" s="207"/>
      <c r="D497" s="196" t="s">
        <v>128</v>
      </c>
      <c r="E497" s="208" t="s">
        <v>21</v>
      </c>
      <c r="F497" s="209" t="s">
        <v>173</v>
      </c>
      <c r="G497" s="207"/>
      <c r="H497" s="210">
        <v>4.5</v>
      </c>
      <c r="I497" s="211"/>
      <c r="J497" s="207"/>
      <c r="K497" s="207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128</v>
      </c>
      <c r="AU497" s="216" t="s">
        <v>83</v>
      </c>
      <c r="AV497" s="12" t="s">
        <v>83</v>
      </c>
      <c r="AW497" s="12" t="s">
        <v>35</v>
      </c>
      <c r="AX497" s="12" t="s">
        <v>71</v>
      </c>
      <c r="AY497" s="216" t="s">
        <v>118</v>
      </c>
    </row>
    <row r="498" spans="2:65" s="12" customFormat="1">
      <c r="B498" s="206"/>
      <c r="C498" s="207"/>
      <c r="D498" s="196" t="s">
        <v>128</v>
      </c>
      <c r="E498" s="208" t="s">
        <v>21</v>
      </c>
      <c r="F498" s="209" t="s">
        <v>174</v>
      </c>
      <c r="G498" s="207"/>
      <c r="H498" s="210">
        <v>7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128</v>
      </c>
      <c r="AU498" s="216" t="s">
        <v>83</v>
      </c>
      <c r="AV498" s="12" t="s">
        <v>83</v>
      </c>
      <c r="AW498" s="12" t="s">
        <v>35</v>
      </c>
      <c r="AX498" s="12" t="s">
        <v>71</v>
      </c>
      <c r="AY498" s="216" t="s">
        <v>118</v>
      </c>
    </row>
    <row r="499" spans="2:65" s="12" customFormat="1">
      <c r="B499" s="206"/>
      <c r="C499" s="207"/>
      <c r="D499" s="196" t="s">
        <v>128</v>
      </c>
      <c r="E499" s="208" t="s">
        <v>21</v>
      </c>
      <c r="F499" s="209" t="s">
        <v>175</v>
      </c>
      <c r="G499" s="207"/>
      <c r="H499" s="210">
        <v>4.0999999999999996</v>
      </c>
      <c r="I499" s="211"/>
      <c r="J499" s="207"/>
      <c r="K499" s="207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128</v>
      </c>
      <c r="AU499" s="216" t="s">
        <v>83</v>
      </c>
      <c r="AV499" s="12" t="s">
        <v>83</v>
      </c>
      <c r="AW499" s="12" t="s">
        <v>35</v>
      </c>
      <c r="AX499" s="12" t="s">
        <v>71</v>
      </c>
      <c r="AY499" s="216" t="s">
        <v>118</v>
      </c>
    </row>
    <row r="500" spans="2:65" s="12" customFormat="1">
      <c r="B500" s="206"/>
      <c r="C500" s="207"/>
      <c r="D500" s="196" t="s">
        <v>128</v>
      </c>
      <c r="E500" s="208" t="s">
        <v>21</v>
      </c>
      <c r="F500" s="209" t="s">
        <v>176</v>
      </c>
      <c r="G500" s="207"/>
      <c r="H500" s="210">
        <v>19.2</v>
      </c>
      <c r="I500" s="211"/>
      <c r="J500" s="207"/>
      <c r="K500" s="207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128</v>
      </c>
      <c r="AU500" s="216" t="s">
        <v>83</v>
      </c>
      <c r="AV500" s="12" t="s">
        <v>83</v>
      </c>
      <c r="AW500" s="12" t="s">
        <v>35</v>
      </c>
      <c r="AX500" s="12" t="s">
        <v>71</v>
      </c>
      <c r="AY500" s="216" t="s">
        <v>118</v>
      </c>
    </row>
    <row r="501" spans="2:65" s="13" customFormat="1">
      <c r="B501" s="217"/>
      <c r="C501" s="218"/>
      <c r="D501" s="196" t="s">
        <v>128</v>
      </c>
      <c r="E501" s="219" t="s">
        <v>21</v>
      </c>
      <c r="F501" s="220" t="s">
        <v>152</v>
      </c>
      <c r="G501" s="218"/>
      <c r="H501" s="221">
        <v>277.52999999999997</v>
      </c>
      <c r="I501" s="222"/>
      <c r="J501" s="218"/>
      <c r="K501" s="218"/>
      <c r="L501" s="223"/>
      <c r="M501" s="224"/>
      <c r="N501" s="225"/>
      <c r="O501" s="225"/>
      <c r="P501" s="225"/>
      <c r="Q501" s="225"/>
      <c r="R501" s="225"/>
      <c r="S501" s="225"/>
      <c r="T501" s="226"/>
      <c r="AT501" s="227" t="s">
        <v>128</v>
      </c>
      <c r="AU501" s="227" t="s">
        <v>83</v>
      </c>
      <c r="AV501" s="13" t="s">
        <v>126</v>
      </c>
      <c r="AW501" s="13" t="s">
        <v>35</v>
      </c>
      <c r="AX501" s="13" t="s">
        <v>71</v>
      </c>
      <c r="AY501" s="227" t="s">
        <v>118</v>
      </c>
    </row>
    <row r="502" spans="2:65" s="11" customFormat="1">
      <c r="B502" s="194"/>
      <c r="C502" s="195"/>
      <c r="D502" s="196" t="s">
        <v>128</v>
      </c>
      <c r="E502" s="197" t="s">
        <v>21</v>
      </c>
      <c r="F502" s="198" t="s">
        <v>179</v>
      </c>
      <c r="G502" s="195"/>
      <c r="H502" s="199" t="s">
        <v>21</v>
      </c>
      <c r="I502" s="200"/>
      <c r="J502" s="195"/>
      <c r="K502" s="195"/>
      <c r="L502" s="201"/>
      <c r="M502" s="202"/>
      <c r="N502" s="203"/>
      <c r="O502" s="203"/>
      <c r="P502" s="203"/>
      <c r="Q502" s="203"/>
      <c r="R502" s="203"/>
      <c r="S502" s="203"/>
      <c r="T502" s="204"/>
      <c r="AT502" s="205" t="s">
        <v>128</v>
      </c>
      <c r="AU502" s="205" t="s">
        <v>83</v>
      </c>
      <c r="AV502" s="11" t="s">
        <v>76</v>
      </c>
      <c r="AW502" s="11" t="s">
        <v>35</v>
      </c>
      <c r="AX502" s="11" t="s">
        <v>71</v>
      </c>
      <c r="AY502" s="205" t="s">
        <v>118</v>
      </c>
    </row>
    <row r="503" spans="2:65" s="12" customFormat="1">
      <c r="B503" s="206"/>
      <c r="C503" s="207"/>
      <c r="D503" s="196" t="s">
        <v>128</v>
      </c>
      <c r="E503" s="208" t="s">
        <v>21</v>
      </c>
      <c r="F503" s="209" t="s">
        <v>301</v>
      </c>
      <c r="G503" s="207"/>
      <c r="H503" s="210">
        <v>83.259</v>
      </c>
      <c r="I503" s="211"/>
      <c r="J503" s="207"/>
      <c r="K503" s="207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128</v>
      </c>
      <c r="AU503" s="216" t="s">
        <v>83</v>
      </c>
      <c r="AV503" s="12" t="s">
        <v>83</v>
      </c>
      <c r="AW503" s="12" t="s">
        <v>35</v>
      </c>
      <c r="AX503" s="12" t="s">
        <v>76</v>
      </c>
      <c r="AY503" s="216" t="s">
        <v>118</v>
      </c>
    </row>
    <row r="504" spans="2:65" s="10" customFormat="1" ht="29.85" customHeight="1">
      <c r="B504" s="165"/>
      <c r="C504" s="166"/>
      <c r="D504" s="179" t="s">
        <v>70</v>
      </c>
      <c r="E504" s="180" t="s">
        <v>302</v>
      </c>
      <c r="F504" s="180" t="s">
        <v>303</v>
      </c>
      <c r="G504" s="166"/>
      <c r="H504" s="166"/>
      <c r="I504" s="169"/>
      <c r="J504" s="181">
        <f>BK504</f>
        <v>0</v>
      </c>
      <c r="K504" s="166"/>
      <c r="L504" s="171"/>
      <c r="M504" s="172"/>
      <c r="N504" s="173"/>
      <c r="O504" s="173"/>
      <c r="P504" s="174">
        <f>SUM(P505:P510)</f>
        <v>0</v>
      </c>
      <c r="Q504" s="173"/>
      <c r="R504" s="174">
        <f>SUM(R505:R510)</f>
        <v>0</v>
      </c>
      <c r="S504" s="173"/>
      <c r="T504" s="175">
        <f>SUM(T505:T510)</f>
        <v>0</v>
      </c>
      <c r="AR504" s="176" t="s">
        <v>76</v>
      </c>
      <c r="AT504" s="177" t="s">
        <v>70</v>
      </c>
      <c r="AU504" s="177" t="s">
        <v>76</v>
      </c>
      <c r="AY504" s="176" t="s">
        <v>118</v>
      </c>
      <c r="BK504" s="178">
        <f>SUM(BK505:BK510)</f>
        <v>0</v>
      </c>
    </row>
    <row r="505" spans="2:65" s="1" customFormat="1" ht="31.5" customHeight="1">
      <c r="B505" s="40"/>
      <c r="C505" s="182" t="s">
        <v>304</v>
      </c>
      <c r="D505" s="182" t="s">
        <v>121</v>
      </c>
      <c r="E505" s="183" t="s">
        <v>305</v>
      </c>
      <c r="F505" s="184" t="s">
        <v>306</v>
      </c>
      <c r="G505" s="185" t="s">
        <v>307</v>
      </c>
      <c r="H505" s="186">
        <v>8.5709999999999997</v>
      </c>
      <c r="I505" s="187"/>
      <c r="J505" s="188">
        <f>ROUND(I505*H505,2)</f>
        <v>0</v>
      </c>
      <c r="K505" s="184" t="s">
        <v>125</v>
      </c>
      <c r="L505" s="60"/>
      <c r="M505" s="189" t="s">
        <v>21</v>
      </c>
      <c r="N505" s="190" t="s">
        <v>42</v>
      </c>
      <c r="O505" s="41"/>
      <c r="P505" s="191">
        <f>O505*H505</f>
        <v>0</v>
      </c>
      <c r="Q505" s="191">
        <v>0</v>
      </c>
      <c r="R505" s="191">
        <f>Q505*H505</f>
        <v>0</v>
      </c>
      <c r="S505" s="191">
        <v>0</v>
      </c>
      <c r="T505" s="192">
        <f>S505*H505</f>
        <v>0</v>
      </c>
      <c r="AR505" s="23" t="s">
        <v>126</v>
      </c>
      <c r="AT505" s="23" t="s">
        <v>121</v>
      </c>
      <c r="AU505" s="23" t="s">
        <v>83</v>
      </c>
      <c r="AY505" s="23" t="s">
        <v>118</v>
      </c>
      <c r="BE505" s="193">
        <f>IF(N505="základní",J505,0)</f>
        <v>0</v>
      </c>
      <c r="BF505" s="193">
        <f>IF(N505="snížená",J505,0)</f>
        <v>0</v>
      </c>
      <c r="BG505" s="193">
        <f>IF(N505="zákl. přenesená",J505,0)</f>
        <v>0</v>
      </c>
      <c r="BH505" s="193">
        <f>IF(N505="sníž. přenesená",J505,0)</f>
        <v>0</v>
      </c>
      <c r="BI505" s="193">
        <f>IF(N505="nulová",J505,0)</f>
        <v>0</v>
      </c>
      <c r="BJ505" s="23" t="s">
        <v>76</v>
      </c>
      <c r="BK505" s="193">
        <f>ROUND(I505*H505,2)</f>
        <v>0</v>
      </c>
      <c r="BL505" s="23" t="s">
        <v>126</v>
      </c>
      <c r="BM505" s="23" t="s">
        <v>308</v>
      </c>
    </row>
    <row r="506" spans="2:65" s="1" customFormat="1" ht="31.5" customHeight="1">
      <c r="B506" s="40"/>
      <c r="C506" s="182" t="s">
        <v>9</v>
      </c>
      <c r="D506" s="182" t="s">
        <v>121</v>
      </c>
      <c r="E506" s="183" t="s">
        <v>309</v>
      </c>
      <c r="F506" s="184" t="s">
        <v>310</v>
      </c>
      <c r="G506" s="185" t="s">
        <v>307</v>
      </c>
      <c r="H506" s="186">
        <v>8.5709999999999997</v>
      </c>
      <c r="I506" s="187"/>
      <c r="J506" s="188">
        <f>ROUND(I506*H506,2)</f>
        <v>0</v>
      </c>
      <c r="K506" s="184" t="s">
        <v>125</v>
      </c>
      <c r="L506" s="60"/>
      <c r="M506" s="189" t="s">
        <v>21</v>
      </c>
      <c r="N506" s="190" t="s">
        <v>42</v>
      </c>
      <c r="O506" s="41"/>
      <c r="P506" s="191">
        <f>O506*H506</f>
        <v>0</v>
      </c>
      <c r="Q506" s="191">
        <v>0</v>
      </c>
      <c r="R506" s="191">
        <f>Q506*H506</f>
        <v>0</v>
      </c>
      <c r="S506" s="191">
        <v>0</v>
      </c>
      <c r="T506" s="192">
        <f>S506*H506</f>
        <v>0</v>
      </c>
      <c r="AR506" s="23" t="s">
        <v>126</v>
      </c>
      <c r="AT506" s="23" t="s">
        <v>121</v>
      </c>
      <c r="AU506" s="23" t="s">
        <v>83</v>
      </c>
      <c r="AY506" s="23" t="s">
        <v>118</v>
      </c>
      <c r="BE506" s="193">
        <f>IF(N506="základní",J506,0)</f>
        <v>0</v>
      </c>
      <c r="BF506" s="193">
        <f>IF(N506="snížená",J506,0)</f>
        <v>0</v>
      </c>
      <c r="BG506" s="193">
        <f>IF(N506="zákl. přenesená",J506,0)</f>
        <v>0</v>
      </c>
      <c r="BH506" s="193">
        <f>IF(N506="sníž. přenesená",J506,0)</f>
        <v>0</v>
      </c>
      <c r="BI506" s="193">
        <f>IF(N506="nulová",J506,0)</f>
        <v>0</v>
      </c>
      <c r="BJ506" s="23" t="s">
        <v>76</v>
      </c>
      <c r="BK506" s="193">
        <f>ROUND(I506*H506,2)</f>
        <v>0</v>
      </c>
      <c r="BL506" s="23" t="s">
        <v>126</v>
      </c>
      <c r="BM506" s="23" t="s">
        <v>311</v>
      </c>
    </row>
    <row r="507" spans="2:65" s="1" customFormat="1" ht="31.5" customHeight="1">
      <c r="B507" s="40"/>
      <c r="C507" s="182" t="s">
        <v>312</v>
      </c>
      <c r="D507" s="182" t="s">
        <v>121</v>
      </c>
      <c r="E507" s="183" t="s">
        <v>313</v>
      </c>
      <c r="F507" s="184" t="s">
        <v>314</v>
      </c>
      <c r="G507" s="185" t="s">
        <v>307</v>
      </c>
      <c r="H507" s="186">
        <v>94.281000000000006</v>
      </c>
      <c r="I507" s="187"/>
      <c r="J507" s="188">
        <f>ROUND(I507*H507,2)</f>
        <v>0</v>
      </c>
      <c r="K507" s="184" t="s">
        <v>125</v>
      </c>
      <c r="L507" s="60"/>
      <c r="M507" s="189" t="s">
        <v>21</v>
      </c>
      <c r="N507" s="190" t="s">
        <v>42</v>
      </c>
      <c r="O507" s="41"/>
      <c r="P507" s="191">
        <f>O507*H507</f>
        <v>0</v>
      </c>
      <c r="Q507" s="191">
        <v>0</v>
      </c>
      <c r="R507" s="191">
        <f>Q507*H507</f>
        <v>0</v>
      </c>
      <c r="S507" s="191">
        <v>0</v>
      </c>
      <c r="T507" s="192">
        <f>S507*H507</f>
        <v>0</v>
      </c>
      <c r="AR507" s="23" t="s">
        <v>126</v>
      </c>
      <c r="AT507" s="23" t="s">
        <v>121</v>
      </c>
      <c r="AU507" s="23" t="s">
        <v>83</v>
      </c>
      <c r="AY507" s="23" t="s">
        <v>118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3" t="s">
        <v>76</v>
      </c>
      <c r="BK507" s="193">
        <f>ROUND(I507*H507,2)</f>
        <v>0</v>
      </c>
      <c r="BL507" s="23" t="s">
        <v>126</v>
      </c>
      <c r="BM507" s="23" t="s">
        <v>315</v>
      </c>
    </row>
    <row r="508" spans="2:65" s="12" customFormat="1">
      <c r="B508" s="206"/>
      <c r="C508" s="207"/>
      <c r="D508" s="228" t="s">
        <v>128</v>
      </c>
      <c r="E508" s="207"/>
      <c r="F508" s="230" t="s">
        <v>316</v>
      </c>
      <c r="G508" s="207"/>
      <c r="H508" s="231">
        <v>94.281000000000006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128</v>
      </c>
      <c r="AU508" s="216" t="s">
        <v>83</v>
      </c>
      <c r="AV508" s="12" t="s">
        <v>83</v>
      </c>
      <c r="AW508" s="12" t="s">
        <v>6</v>
      </c>
      <c r="AX508" s="12" t="s">
        <v>76</v>
      </c>
      <c r="AY508" s="216" t="s">
        <v>118</v>
      </c>
    </row>
    <row r="509" spans="2:65" s="1" customFormat="1" ht="22.5" customHeight="1">
      <c r="B509" s="40"/>
      <c r="C509" s="182" t="s">
        <v>317</v>
      </c>
      <c r="D509" s="182" t="s">
        <v>121</v>
      </c>
      <c r="E509" s="183" t="s">
        <v>318</v>
      </c>
      <c r="F509" s="184" t="s">
        <v>319</v>
      </c>
      <c r="G509" s="185" t="s">
        <v>307</v>
      </c>
      <c r="H509" s="186">
        <v>4.6440000000000001</v>
      </c>
      <c r="I509" s="187"/>
      <c r="J509" s="188">
        <f>ROUND(I509*H509,2)</f>
        <v>0</v>
      </c>
      <c r="K509" s="184" t="s">
        <v>125</v>
      </c>
      <c r="L509" s="60"/>
      <c r="M509" s="189" t="s">
        <v>21</v>
      </c>
      <c r="N509" s="190" t="s">
        <v>42</v>
      </c>
      <c r="O509" s="41"/>
      <c r="P509" s="191">
        <f>O509*H509</f>
        <v>0</v>
      </c>
      <c r="Q509" s="191">
        <v>0</v>
      </c>
      <c r="R509" s="191">
        <f>Q509*H509</f>
        <v>0</v>
      </c>
      <c r="S509" s="191">
        <v>0</v>
      </c>
      <c r="T509" s="192">
        <f>S509*H509</f>
        <v>0</v>
      </c>
      <c r="AR509" s="23" t="s">
        <v>126</v>
      </c>
      <c r="AT509" s="23" t="s">
        <v>121</v>
      </c>
      <c r="AU509" s="23" t="s">
        <v>83</v>
      </c>
      <c r="AY509" s="23" t="s">
        <v>118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23" t="s">
        <v>76</v>
      </c>
      <c r="BK509" s="193">
        <f>ROUND(I509*H509,2)</f>
        <v>0</v>
      </c>
      <c r="BL509" s="23" t="s">
        <v>126</v>
      </c>
      <c r="BM509" s="23" t="s">
        <v>320</v>
      </c>
    </row>
    <row r="510" spans="2:65" s="1" customFormat="1" ht="22.5" customHeight="1">
      <c r="B510" s="40"/>
      <c r="C510" s="182" t="s">
        <v>321</v>
      </c>
      <c r="D510" s="182" t="s">
        <v>121</v>
      </c>
      <c r="E510" s="183" t="s">
        <v>322</v>
      </c>
      <c r="F510" s="184" t="s">
        <v>323</v>
      </c>
      <c r="G510" s="185" t="s">
        <v>307</v>
      </c>
      <c r="H510" s="186">
        <v>3.927</v>
      </c>
      <c r="I510" s="187"/>
      <c r="J510" s="188">
        <f>ROUND(I510*H510,2)</f>
        <v>0</v>
      </c>
      <c r="K510" s="184" t="s">
        <v>125</v>
      </c>
      <c r="L510" s="60"/>
      <c r="M510" s="189" t="s">
        <v>21</v>
      </c>
      <c r="N510" s="190" t="s">
        <v>42</v>
      </c>
      <c r="O510" s="41"/>
      <c r="P510" s="191">
        <f>O510*H510</f>
        <v>0</v>
      </c>
      <c r="Q510" s="191">
        <v>0</v>
      </c>
      <c r="R510" s="191">
        <f>Q510*H510</f>
        <v>0</v>
      </c>
      <c r="S510" s="191">
        <v>0</v>
      </c>
      <c r="T510" s="192">
        <f>S510*H510</f>
        <v>0</v>
      </c>
      <c r="AR510" s="23" t="s">
        <v>126</v>
      </c>
      <c r="AT510" s="23" t="s">
        <v>121</v>
      </c>
      <c r="AU510" s="23" t="s">
        <v>83</v>
      </c>
      <c r="AY510" s="23" t="s">
        <v>118</v>
      </c>
      <c r="BE510" s="193">
        <f>IF(N510="základní",J510,0)</f>
        <v>0</v>
      </c>
      <c r="BF510" s="193">
        <f>IF(N510="snížená",J510,0)</f>
        <v>0</v>
      </c>
      <c r="BG510" s="193">
        <f>IF(N510="zákl. přenesená",J510,0)</f>
        <v>0</v>
      </c>
      <c r="BH510" s="193">
        <f>IF(N510="sníž. přenesená",J510,0)</f>
        <v>0</v>
      </c>
      <c r="BI510" s="193">
        <f>IF(N510="nulová",J510,0)</f>
        <v>0</v>
      </c>
      <c r="BJ510" s="23" t="s">
        <v>76</v>
      </c>
      <c r="BK510" s="193">
        <f>ROUND(I510*H510,2)</f>
        <v>0</v>
      </c>
      <c r="BL510" s="23" t="s">
        <v>126</v>
      </c>
      <c r="BM510" s="23" t="s">
        <v>324</v>
      </c>
    </row>
    <row r="511" spans="2:65" s="10" customFormat="1" ht="29.85" customHeight="1">
      <c r="B511" s="165"/>
      <c r="C511" s="166"/>
      <c r="D511" s="179" t="s">
        <v>70</v>
      </c>
      <c r="E511" s="180" t="s">
        <v>325</v>
      </c>
      <c r="F511" s="180" t="s">
        <v>326</v>
      </c>
      <c r="G511" s="166"/>
      <c r="H511" s="166"/>
      <c r="I511" s="169"/>
      <c r="J511" s="181">
        <f>BK511</f>
        <v>0</v>
      </c>
      <c r="K511" s="166"/>
      <c r="L511" s="171"/>
      <c r="M511" s="172"/>
      <c r="N511" s="173"/>
      <c r="O511" s="173"/>
      <c r="P511" s="174">
        <f>P512</f>
        <v>0</v>
      </c>
      <c r="Q511" s="173"/>
      <c r="R511" s="174">
        <f>R512</f>
        <v>0</v>
      </c>
      <c r="S511" s="173"/>
      <c r="T511" s="175">
        <f>T512</f>
        <v>0</v>
      </c>
      <c r="AR511" s="176" t="s">
        <v>76</v>
      </c>
      <c r="AT511" s="177" t="s">
        <v>70</v>
      </c>
      <c r="AU511" s="177" t="s">
        <v>76</v>
      </c>
      <c r="AY511" s="176" t="s">
        <v>118</v>
      </c>
      <c r="BK511" s="178">
        <f>BK512</f>
        <v>0</v>
      </c>
    </row>
    <row r="512" spans="2:65" s="1" customFormat="1" ht="44.25" customHeight="1">
      <c r="B512" s="40"/>
      <c r="C512" s="182" t="s">
        <v>327</v>
      </c>
      <c r="D512" s="182" t="s">
        <v>121</v>
      </c>
      <c r="E512" s="183" t="s">
        <v>328</v>
      </c>
      <c r="F512" s="184" t="s">
        <v>329</v>
      </c>
      <c r="G512" s="185" t="s">
        <v>307</v>
      </c>
      <c r="H512" s="186">
        <v>3.887</v>
      </c>
      <c r="I512" s="187"/>
      <c r="J512" s="188">
        <f>ROUND(I512*H512,2)</f>
        <v>0</v>
      </c>
      <c r="K512" s="184" t="s">
        <v>125</v>
      </c>
      <c r="L512" s="60"/>
      <c r="M512" s="189" t="s">
        <v>21</v>
      </c>
      <c r="N512" s="190" t="s">
        <v>42</v>
      </c>
      <c r="O512" s="41"/>
      <c r="P512" s="191">
        <f>O512*H512</f>
        <v>0</v>
      </c>
      <c r="Q512" s="191">
        <v>0</v>
      </c>
      <c r="R512" s="191">
        <f>Q512*H512</f>
        <v>0</v>
      </c>
      <c r="S512" s="191">
        <v>0</v>
      </c>
      <c r="T512" s="192">
        <f>S512*H512</f>
        <v>0</v>
      </c>
      <c r="AR512" s="23" t="s">
        <v>126</v>
      </c>
      <c r="AT512" s="23" t="s">
        <v>121</v>
      </c>
      <c r="AU512" s="23" t="s">
        <v>83</v>
      </c>
      <c r="AY512" s="23" t="s">
        <v>118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23" t="s">
        <v>76</v>
      </c>
      <c r="BK512" s="193">
        <f>ROUND(I512*H512,2)</f>
        <v>0</v>
      </c>
      <c r="BL512" s="23" t="s">
        <v>126</v>
      </c>
      <c r="BM512" s="23" t="s">
        <v>330</v>
      </c>
    </row>
    <row r="513" spans="2:65" s="10" customFormat="1" ht="37.35" customHeight="1">
      <c r="B513" s="165"/>
      <c r="C513" s="166"/>
      <c r="D513" s="167" t="s">
        <v>70</v>
      </c>
      <c r="E513" s="168" t="s">
        <v>331</v>
      </c>
      <c r="F513" s="168" t="s">
        <v>332</v>
      </c>
      <c r="G513" s="166"/>
      <c r="H513" s="166"/>
      <c r="I513" s="169"/>
      <c r="J513" s="170">
        <f>BK513</f>
        <v>0</v>
      </c>
      <c r="K513" s="166"/>
      <c r="L513" s="171"/>
      <c r="M513" s="172"/>
      <c r="N513" s="173"/>
      <c r="O513" s="173"/>
      <c r="P513" s="174">
        <f>P514+P556+P669+P787+P833</f>
        <v>0</v>
      </c>
      <c r="Q513" s="173"/>
      <c r="R513" s="174">
        <f>R514+R556+R669+R787+R833</f>
        <v>3.5981141999999995</v>
      </c>
      <c r="S513" s="173"/>
      <c r="T513" s="175">
        <f>T514+T556+T669+T787+T833</f>
        <v>0.2486255</v>
      </c>
      <c r="AR513" s="176" t="s">
        <v>83</v>
      </c>
      <c r="AT513" s="177" t="s">
        <v>70</v>
      </c>
      <c r="AU513" s="177" t="s">
        <v>71</v>
      </c>
      <c r="AY513" s="176" t="s">
        <v>118</v>
      </c>
      <c r="BK513" s="178">
        <f>BK514+BK556+BK669+BK787+BK833</f>
        <v>0</v>
      </c>
    </row>
    <row r="514" spans="2:65" s="10" customFormat="1" ht="19.899999999999999" customHeight="1">
      <c r="B514" s="165"/>
      <c r="C514" s="166"/>
      <c r="D514" s="179" t="s">
        <v>70</v>
      </c>
      <c r="E514" s="180" t="s">
        <v>333</v>
      </c>
      <c r="F514" s="180" t="s">
        <v>334</v>
      </c>
      <c r="G514" s="166"/>
      <c r="H514" s="166"/>
      <c r="I514" s="169"/>
      <c r="J514" s="181">
        <f>BK514</f>
        <v>0</v>
      </c>
      <c r="K514" s="166"/>
      <c r="L514" s="171"/>
      <c r="M514" s="172"/>
      <c r="N514" s="173"/>
      <c r="O514" s="173"/>
      <c r="P514" s="174">
        <f>SUM(P515:P555)</f>
        <v>0</v>
      </c>
      <c r="Q514" s="173"/>
      <c r="R514" s="174">
        <f>SUM(R515:R555)</f>
        <v>0.14284200000000002</v>
      </c>
      <c r="S514" s="173"/>
      <c r="T514" s="175">
        <f>SUM(T515:T555)</f>
        <v>0</v>
      </c>
      <c r="AR514" s="176" t="s">
        <v>83</v>
      </c>
      <c r="AT514" s="177" t="s">
        <v>70</v>
      </c>
      <c r="AU514" s="177" t="s">
        <v>76</v>
      </c>
      <c r="AY514" s="176" t="s">
        <v>118</v>
      </c>
      <c r="BK514" s="178">
        <f>SUM(BK515:BK555)</f>
        <v>0</v>
      </c>
    </row>
    <row r="515" spans="2:65" s="1" customFormat="1" ht="31.5" customHeight="1">
      <c r="B515" s="40"/>
      <c r="C515" s="182" t="s">
        <v>335</v>
      </c>
      <c r="D515" s="182" t="s">
        <v>121</v>
      </c>
      <c r="E515" s="183" t="s">
        <v>336</v>
      </c>
      <c r="F515" s="184" t="s">
        <v>337</v>
      </c>
      <c r="G515" s="185" t="s">
        <v>124</v>
      </c>
      <c r="H515" s="186">
        <v>18.795000000000002</v>
      </c>
      <c r="I515" s="187"/>
      <c r="J515" s="188">
        <f>ROUND(I515*H515,2)</f>
        <v>0</v>
      </c>
      <c r="K515" s="184" t="s">
        <v>21</v>
      </c>
      <c r="L515" s="60"/>
      <c r="M515" s="189" t="s">
        <v>21</v>
      </c>
      <c r="N515" s="190" t="s">
        <v>42</v>
      </c>
      <c r="O515" s="41"/>
      <c r="P515" s="191">
        <f>O515*H515</f>
        <v>0</v>
      </c>
      <c r="Q515" s="191">
        <v>7.6E-3</v>
      </c>
      <c r="R515" s="191">
        <f>Q515*H515</f>
        <v>0.14284200000000002</v>
      </c>
      <c r="S515" s="191">
        <v>0</v>
      </c>
      <c r="T515" s="192">
        <f>S515*H515</f>
        <v>0</v>
      </c>
      <c r="AR515" s="23" t="s">
        <v>283</v>
      </c>
      <c r="AT515" s="23" t="s">
        <v>121</v>
      </c>
      <c r="AU515" s="23" t="s">
        <v>83</v>
      </c>
      <c r="AY515" s="23" t="s">
        <v>118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23" t="s">
        <v>76</v>
      </c>
      <c r="BK515" s="193">
        <f>ROUND(I515*H515,2)</f>
        <v>0</v>
      </c>
      <c r="BL515" s="23" t="s">
        <v>283</v>
      </c>
      <c r="BM515" s="23" t="s">
        <v>338</v>
      </c>
    </row>
    <row r="516" spans="2:65" s="11" customFormat="1">
      <c r="B516" s="194"/>
      <c r="C516" s="195"/>
      <c r="D516" s="196" t="s">
        <v>128</v>
      </c>
      <c r="E516" s="197" t="s">
        <v>21</v>
      </c>
      <c r="F516" s="198" t="s">
        <v>130</v>
      </c>
      <c r="G516" s="195"/>
      <c r="H516" s="199" t="s">
        <v>21</v>
      </c>
      <c r="I516" s="200"/>
      <c r="J516" s="195"/>
      <c r="K516" s="195"/>
      <c r="L516" s="201"/>
      <c r="M516" s="202"/>
      <c r="N516" s="203"/>
      <c r="O516" s="203"/>
      <c r="P516" s="203"/>
      <c r="Q516" s="203"/>
      <c r="R516" s="203"/>
      <c r="S516" s="203"/>
      <c r="T516" s="204"/>
      <c r="AT516" s="205" t="s">
        <v>128</v>
      </c>
      <c r="AU516" s="205" t="s">
        <v>83</v>
      </c>
      <c r="AV516" s="11" t="s">
        <v>76</v>
      </c>
      <c r="AW516" s="11" t="s">
        <v>35</v>
      </c>
      <c r="AX516" s="11" t="s">
        <v>71</v>
      </c>
      <c r="AY516" s="205" t="s">
        <v>118</v>
      </c>
    </row>
    <row r="517" spans="2:65" s="12" customFormat="1">
      <c r="B517" s="206"/>
      <c r="C517" s="207"/>
      <c r="D517" s="196" t="s">
        <v>128</v>
      </c>
      <c r="E517" s="208" t="s">
        <v>21</v>
      </c>
      <c r="F517" s="209" t="s">
        <v>131</v>
      </c>
      <c r="G517" s="207"/>
      <c r="H517" s="210">
        <v>5.55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128</v>
      </c>
      <c r="AU517" s="216" t="s">
        <v>83</v>
      </c>
      <c r="AV517" s="12" t="s">
        <v>83</v>
      </c>
      <c r="AW517" s="12" t="s">
        <v>35</v>
      </c>
      <c r="AX517" s="12" t="s">
        <v>71</v>
      </c>
      <c r="AY517" s="216" t="s">
        <v>118</v>
      </c>
    </row>
    <row r="518" spans="2:65" s="12" customFormat="1">
      <c r="B518" s="206"/>
      <c r="C518" s="207"/>
      <c r="D518" s="196" t="s">
        <v>128</v>
      </c>
      <c r="E518" s="208" t="s">
        <v>21</v>
      </c>
      <c r="F518" s="209" t="s">
        <v>132</v>
      </c>
      <c r="G518" s="207"/>
      <c r="H518" s="210">
        <v>1.1499999999999999</v>
      </c>
      <c r="I518" s="211"/>
      <c r="J518" s="207"/>
      <c r="K518" s="207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128</v>
      </c>
      <c r="AU518" s="216" t="s">
        <v>83</v>
      </c>
      <c r="AV518" s="12" t="s">
        <v>83</v>
      </c>
      <c r="AW518" s="12" t="s">
        <v>35</v>
      </c>
      <c r="AX518" s="12" t="s">
        <v>71</v>
      </c>
      <c r="AY518" s="216" t="s">
        <v>118</v>
      </c>
    </row>
    <row r="519" spans="2:65" s="12" customFormat="1">
      <c r="B519" s="206"/>
      <c r="C519" s="207"/>
      <c r="D519" s="196" t="s">
        <v>128</v>
      </c>
      <c r="E519" s="208" t="s">
        <v>21</v>
      </c>
      <c r="F519" s="209" t="s">
        <v>133</v>
      </c>
      <c r="G519" s="207"/>
      <c r="H519" s="210">
        <v>1.1499999999999999</v>
      </c>
      <c r="I519" s="211"/>
      <c r="J519" s="207"/>
      <c r="K519" s="207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128</v>
      </c>
      <c r="AU519" s="216" t="s">
        <v>83</v>
      </c>
      <c r="AV519" s="12" t="s">
        <v>83</v>
      </c>
      <c r="AW519" s="12" t="s">
        <v>35</v>
      </c>
      <c r="AX519" s="12" t="s">
        <v>71</v>
      </c>
      <c r="AY519" s="216" t="s">
        <v>118</v>
      </c>
    </row>
    <row r="520" spans="2:65" s="12" customFormat="1">
      <c r="B520" s="206"/>
      <c r="C520" s="207"/>
      <c r="D520" s="196" t="s">
        <v>128</v>
      </c>
      <c r="E520" s="208" t="s">
        <v>21</v>
      </c>
      <c r="F520" s="209" t="s">
        <v>134</v>
      </c>
      <c r="G520" s="207"/>
      <c r="H520" s="210">
        <v>1.3</v>
      </c>
      <c r="I520" s="211"/>
      <c r="J520" s="207"/>
      <c r="K520" s="207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128</v>
      </c>
      <c r="AU520" s="216" t="s">
        <v>83</v>
      </c>
      <c r="AV520" s="12" t="s">
        <v>83</v>
      </c>
      <c r="AW520" s="12" t="s">
        <v>35</v>
      </c>
      <c r="AX520" s="12" t="s">
        <v>71</v>
      </c>
      <c r="AY520" s="216" t="s">
        <v>118</v>
      </c>
    </row>
    <row r="521" spans="2:65" s="12" customFormat="1">
      <c r="B521" s="206"/>
      <c r="C521" s="207"/>
      <c r="D521" s="196" t="s">
        <v>128</v>
      </c>
      <c r="E521" s="208" t="s">
        <v>21</v>
      </c>
      <c r="F521" s="209" t="s">
        <v>135</v>
      </c>
      <c r="G521" s="207"/>
      <c r="H521" s="210">
        <v>0.95</v>
      </c>
      <c r="I521" s="211"/>
      <c r="J521" s="207"/>
      <c r="K521" s="207"/>
      <c r="L521" s="212"/>
      <c r="M521" s="213"/>
      <c r="N521" s="214"/>
      <c r="O521" s="214"/>
      <c r="P521" s="214"/>
      <c r="Q521" s="214"/>
      <c r="R521" s="214"/>
      <c r="S521" s="214"/>
      <c r="T521" s="215"/>
      <c r="AT521" s="216" t="s">
        <v>128</v>
      </c>
      <c r="AU521" s="216" t="s">
        <v>83</v>
      </c>
      <c r="AV521" s="12" t="s">
        <v>83</v>
      </c>
      <c r="AW521" s="12" t="s">
        <v>35</v>
      </c>
      <c r="AX521" s="12" t="s">
        <v>71</v>
      </c>
      <c r="AY521" s="216" t="s">
        <v>118</v>
      </c>
    </row>
    <row r="522" spans="2:65" s="12" customFormat="1">
      <c r="B522" s="206"/>
      <c r="C522" s="207"/>
      <c r="D522" s="196" t="s">
        <v>128</v>
      </c>
      <c r="E522" s="208" t="s">
        <v>21</v>
      </c>
      <c r="F522" s="209" t="s">
        <v>136</v>
      </c>
      <c r="G522" s="207"/>
      <c r="H522" s="210">
        <v>2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128</v>
      </c>
      <c r="AU522" s="216" t="s">
        <v>83</v>
      </c>
      <c r="AV522" s="12" t="s">
        <v>83</v>
      </c>
      <c r="AW522" s="12" t="s">
        <v>35</v>
      </c>
      <c r="AX522" s="12" t="s">
        <v>71</v>
      </c>
      <c r="AY522" s="216" t="s">
        <v>118</v>
      </c>
    </row>
    <row r="523" spans="2:65" s="12" customFormat="1">
      <c r="B523" s="206"/>
      <c r="C523" s="207"/>
      <c r="D523" s="196" t="s">
        <v>128</v>
      </c>
      <c r="E523" s="208" t="s">
        <v>21</v>
      </c>
      <c r="F523" s="209" t="s">
        <v>137</v>
      </c>
      <c r="G523" s="207"/>
      <c r="H523" s="210">
        <v>1.05</v>
      </c>
      <c r="I523" s="211"/>
      <c r="J523" s="207"/>
      <c r="K523" s="207"/>
      <c r="L523" s="212"/>
      <c r="M523" s="213"/>
      <c r="N523" s="214"/>
      <c r="O523" s="214"/>
      <c r="P523" s="214"/>
      <c r="Q523" s="214"/>
      <c r="R523" s="214"/>
      <c r="S523" s="214"/>
      <c r="T523" s="215"/>
      <c r="AT523" s="216" t="s">
        <v>128</v>
      </c>
      <c r="AU523" s="216" t="s">
        <v>83</v>
      </c>
      <c r="AV523" s="12" t="s">
        <v>83</v>
      </c>
      <c r="AW523" s="12" t="s">
        <v>35</v>
      </c>
      <c r="AX523" s="12" t="s">
        <v>71</v>
      </c>
      <c r="AY523" s="216" t="s">
        <v>118</v>
      </c>
    </row>
    <row r="524" spans="2:65" s="11" customFormat="1">
      <c r="B524" s="194"/>
      <c r="C524" s="195"/>
      <c r="D524" s="196" t="s">
        <v>128</v>
      </c>
      <c r="E524" s="197" t="s">
        <v>21</v>
      </c>
      <c r="F524" s="198" t="s">
        <v>138</v>
      </c>
      <c r="G524" s="195"/>
      <c r="H524" s="199" t="s">
        <v>21</v>
      </c>
      <c r="I524" s="200"/>
      <c r="J524" s="195"/>
      <c r="K524" s="195"/>
      <c r="L524" s="201"/>
      <c r="M524" s="202"/>
      <c r="N524" s="203"/>
      <c r="O524" s="203"/>
      <c r="P524" s="203"/>
      <c r="Q524" s="203"/>
      <c r="R524" s="203"/>
      <c r="S524" s="203"/>
      <c r="T524" s="204"/>
      <c r="AT524" s="205" t="s">
        <v>128</v>
      </c>
      <c r="AU524" s="205" t="s">
        <v>83</v>
      </c>
      <c r="AV524" s="11" t="s">
        <v>76</v>
      </c>
      <c r="AW524" s="11" t="s">
        <v>35</v>
      </c>
      <c r="AX524" s="11" t="s">
        <v>71</v>
      </c>
      <c r="AY524" s="205" t="s">
        <v>118</v>
      </c>
    </row>
    <row r="525" spans="2:65" s="12" customFormat="1">
      <c r="B525" s="206"/>
      <c r="C525" s="207"/>
      <c r="D525" s="196" t="s">
        <v>128</v>
      </c>
      <c r="E525" s="208" t="s">
        <v>21</v>
      </c>
      <c r="F525" s="209" t="s">
        <v>131</v>
      </c>
      <c r="G525" s="207"/>
      <c r="H525" s="210">
        <v>5.55</v>
      </c>
      <c r="I525" s="211"/>
      <c r="J525" s="207"/>
      <c r="K525" s="207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128</v>
      </c>
      <c r="AU525" s="216" t="s">
        <v>83</v>
      </c>
      <c r="AV525" s="12" t="s">
        <v>83</v>
      </c>
      <c r="AW525" s="12" t="s">
        <v>35</v>
      </c>
      <c r="AX525" s="12" t="s">
        <v>71</v>
      </c>
      <c r="AY525" s="216" t="s">
        <v>118</v>
      </c>
    </row>
    <row r="526" spans="2:65" s="12" customFormat="1">
      <c r="B526" s="206"/>
      <c r="C526" s="207"/>
      <c r="D526" s="196" t="s">
        <v>128</v>
      </c>
      <c r="E526" s="208" t="s">
        <v>21</v>
      </c>
      <c r="F526" s="209" t="s">
        <v>139</v>
      </c>
      <c r="G526" s="207"/>
      <c r="H526" s="210">
        <v>2.65</v>
      </c>
      <c r="I526" s="211"/>
      <c r="J526" s="207"/>
      <c r="K526" s="207"/>
      <c r="L526" s="212"/>
      <c r="M526" s="213"/>
      <c r="N526" s="214"/>
      <c r="O526" s="214"/>
      <c r="P526" s="214"/>
      <c r="Q526" s="214"/>
      <c r="R526" s="214"/>
      <c r="S526" s="214"/>
      <c r="T526" s="215"/>
      <c r="AT526" s="216" t="s">
        <v>128</v>
      </c>
      <c r="AU526" s="216" t="s">
        <v>83</v>
      </c>
      <c r="AV526" s="12" t="s">
        <v>83</v>
      </c>
      <c r="AW526" s="12" t="s">
        <v>35</v>
      </c>
      <c r="AX526" s="12" t="s">
        <v>71</v>
      </c>
      <c r="AY526" s="216" t="s">
        <v>118</v>
      </c>
    </row>
    <row r="527" spans="2:65" s="12" customFormat="1">
      <c r="B527" s="206"/>
      <c r="C527" s="207"/>
      <c r="D527" s="196" t="s">
        <v>128</v>
      </c>
      <c r="E527" s="208" t="s">
        <v>21</v>
      </c>
      <c r="F527" s="209" t="s">
        <v>132</v>
      </c>
      <c r="G527" s="207"/>
      <c r="H527" s="210">
        <v>1.1499999999999999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128</v>
      </c>
      <c r="AU527" s="216" t="s">
        <v>83</v>
      </c>
      <c r="AV527" s="12" t="s">
        <v>83</v>
      </c>
      <c r="AW527" s="12" t="s">
        <v>35</v>
      </c>
      <c r="AX527" s="12" t="s">
        <v>71</v>
      </c>
      <c r="AY527" s="216" t="s">
        <v>118</v>
      </c>
    </row>
    <row r="528" spans="2:65" s="12" customFormat="1">
      <c r="B528" s="206"/>
      <c r="C528" s="207"/>
      <c r="D528" s="196" t="s">
        <v>128</v>
      </c>
      <c r="E528" s="208" t="s">
        <v>21</v>
      </c>
      <c r="F528" s="209" t="s">
        <v>133</v>
      </c>
      <c r="G528" s="207"/>
      <c r="H528" s="210">
        <v>1.1499999999999999</v>
      </c>
      <c r="I528" s="211"/>
      <c r="J528" s="207"/>
      <c r="K528" s="207"/>
      <c r="L528" s="212"/>
      <c r="M528" s="213"/>
      <c r="N528" s="214"/>
      <c r="O528" s="214"/>
      <c r="P528" s="214"/>
      <c r="Q528" s="214"/>
      <c r="R528" s="214"/>
      <c r="S528" s="214"/>
      <c r="T528" s="215"/>
      <c r="AT528" s="216" t="s">
        <v>128</v>
      </c>
      <c r="AU528" s="216" t="s">
        <v>83</v>
      </c>
      <c r="AV528" s="12" t="s">
        <v>83</v>
      </c>
      <c r="AW528" s="12" t="s">
        <v>35</v>
      </c>
      <c r="AX528" s="12" t="s">
        <v>71</v>
      </c>
      <c r="AY528" s="216" t="s">
        <v>118</v>
      </c>
    </row>
    <row r="529" spans="2:51" s="12" customFormat="1">
      <c r="B529" s="206"/>
      <c r="C529" s="207"/>
      <c r="D529" s="196" t="s">
        <v>128</v>
      </c>
      <c r="E529" s="208" t="s">
        <v>21</v>
      </c>
      <c r="F529" s="209" t="s">
        <v>134</v>
      </c>
      <c r="G529" s="207"/>
      <c r="H529" s="210">
        <v>1.3</v>
      </c>
      <c r="I529" s="211"/>
      <c r="J529" s="207"/>
      <c r="K529" s="207"/>
      <c r="L529" s="212"/>
      <c r="M529" s="213"/>
      <c r="N529" s="214"/>
      <c r="O529" s="214"/>
      <c r="P529" s="214"/>
      <c r="Q529" s="214"/>
      <c r="R529" s="214"/>
      <c r="S529" s="214"/>
      <c r="T529" s="215"/>
      <c r="AT529" s="216" t="s">
        <v>128</v>
      </c>
      <c r="AU529" s="216" t="s">
        <v>83</v>
      </c>
      <c r="AV529" s="12" t="s">
        <v>83</v>
      </c>
      <c r="AW529" s="12" t="s">
        <v>35</v>
      </c>
      <c r="AX529" s="12" t="s">
        <v>71</v>
      </c>
      <c r="AY529" s="216" t="s">
        <v>118</v>
      </c>
    </row>
    <row r="530" spans="2:51" s="12" customFormat="1">
      <c r="B530" s="206"/>
      <c r="C530" s="207"/>
      <c r="D530" s="196" t="s">
        <v>128</v>
      </c>
      <c r="E530" s="208" t="s">
        <v>21</v>
      </c>
      <c r="F530" s="209" t="s">
        <v>135</v>
      </c>
      <c r="G530" s="207"/>
      <c r="H530" s="210">
        <v>0.95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128</v>
      </c>
      <c r="AU530" s="216" t="s">
        <v>83</v>
      </c>
      <c r="AV530" s="12" t="s">
        <v>83</v>
      </c>
      <c r="AW530" s="12" t="s">
        <v>35</v>
      </c>
      <c r="AX530" s="12" t="s">
        <v>71</v>
      </c>
      <c r="AY530" s="216" t="s">
        <v>118</v>
      </c>
    </row>
    <row r="531" spans="2:51" s="12" customFormat="1">
      <c r="B531" s="206"/>
      <c r="C531" s="207"/>
      <c r="D531" s="196" t="s">
        <v>128</v>
      </c>
      <c r="E531" s="208" t="s">
        <v>21</v>
      </c>
      <c r="F531" s="209" t="s">
        <v>140</v>
      </c>
      <c r="G531" s="207"/>
      <c r="H531" s="210">
        <v>2.2000000000000002</v>
      </c>
      <c r="I531" s="211"/>
      <c r="J531" s="207"/>
      <c r="K531" s="207"/>
      <c r="L531" s="212"/>
      <c r="M531" s="213"/>
      <c r="N531" s="214"/>
      <c r="O531" s="214"/>
      <c r="P531" s="214"/>
      <c r="Q531" s="214"/>
      <c r="R531" s="214"/>
      <c r="S531" s="214"/>
      <c r="T531" s="215"/>
      <c r="AT531" s="216" t="s">
        <v>128</v>
      </c>
      <c r="AU531" s="216" t="s">
        <v>83</v>
      </c>
      <c r="AV531" s="12" t="s">
        <v>83</v>
      </c>
      <c r="AW531" s="12" t="s">
        <v>35</v>
      </c>
      <c r="AX531" s="12" t="s">
        <v>71</v>
      </c>
      <c r="AY531" s="216" t="s">
        <v>118</v>
      </c>
    </row>
    <row r="532" spans="2:51" s="12" customFormat="1">
      <c r="B532" s="206"/>
      <c r="C532" s="207"/>
      <c r="D532" s="196" t="s">
        <v>128</v>
      </c>
      <c r="E532" s="208" t="s">
        <v>21</v>
      </c>
      <c r="F532" s="209" t="s">
        <v>141</v>
      </c>
      <c r="G532" s="207"/>
      <c r="H532" s="210">
        <v>1.05</v>
      </c>
      <c r="I532" s="211"/>
      <c r="J532" s="207"/>
      <c r="K532" s="207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128</v>
      </c>
      <c r="AU532" s="216" t="s">
        <v>83</v>
      </c>
      <c r="AV532" s="12" t="s">
        <v>83</v>
      </c>
      <c r="AW532" s="12" t="s">
        <v>35</v>
      </c>
      <c r="AX532" s="12" t="s">
        <v>71</v>
      </c>
      <c r="AY532" s="216" t="s">
        <v>118</v>
      </c>
    </row>
    <row r="533" spans="2:51" s="11" customFormat="1">
      <c r="B533" s="194"/>
      <c r="C533" s="195"/>
      <c r="D533" s="196" t="s">
        <v>128</v>
      </c>
      <c r="E533" s="197" t="s">
        <v>21</v>
      </c>
      <c r="F533" s="198" t="s">
        <v>142</v>
      </c>
      <c r="G533" s="195"/>
      <c r="H533" s="199" t="s">
        <v>21</v>
      </c>
      <c r="I533" s="200"/>
      <c r="J533" s="195"/>
      <c r="K533" s="195"/>
      <c r="L533" s="201"/>
      <c r="M533" s="202"/>
      <c r="N533" s="203"/>
      <c r="O533" s="203"/>
      <c r="P533" s="203"/>
      <c r="Q533" s="203"/>
      <c r="R533" s="203"/>
      <c r="S533" s="203"/>
      <c r="T533" s="204"/>
      <c r="AT533" s="205" t="s">
        <v>128</v>
      </c>
      <c r="AU533" s="205" t="s">
        <v>83</v>
      </c>
      <c r="AV533" s="11" t="s">
        <v>76</v>
      </c>
      <c r="AW533" s="11" t="s">
        <v>35</v>
      </c>
      <c r="AX533" s="11" t="s">
        <v>71</v>
      </c>
      <c r="AY533" s="205" t="s">
        <v>118</v>
      </c>
    </row>
    <row r="534" spans="2:51" s="12" customFormat="1">
      <c r="B534" s="206"/>
      <c r="C534" s="207"/>
      <c r="D534" s="196" t="s">
        <v>128</v>
      </c>
      <c r="E534" s="208" t="s">
        <v>21</v>
      </c>
      <c r="F534" s="209" t="s">
        <v>131</v>
      </c>
      <c r="G534" s="207"/>
      <c r="H534" s="210">
        <v>5.55</v>
      </c>
      <c r="I534" s="211"/>
      <c r="J534" s="207"/>
      <c r="K534" s="207"/>
      <c r="L534" s="212"/>
      <c r="M534" s="213"/>
      <c r="N534" s="214"/>
      <c r="O534" s="214"/>
      <c r="P534" s="214"/>
      <c r="Q534" s="214"/>
      <c r="R534" s="214"/>
      <c r="S534" s="214"/>
      <c r="T534" s="215"/>
      <c r="AT534" s="216" t="s">
        <v>128</v>
      </c>
      <c r="AU534" s="216" t="s">
        <v>83</v>
      </c>
      <c r="AV534" s="12" t="s">
        <v>83</v>
      </c>
      <c r="AW534" s="12" t="s">
        <v>35</v>
      </c>
      <c r="AX534" s="12" t="s">
        <v>71</v>
      </c>
      <c r="AY534" s="216" t="s">
        <v>118</v>
      </c>
    </row>
    <row r="535" spans="2:51" s="12" customFormat="1">
      <c r="B535" s="206"/>
      <c r="C535" s="207"/>
      <c r="D535" s="196" t="s">
        <v>128</v>
      </c>
      <c r="E535" s="208" t="s">
        <v>21</v>
      </c>
      <c r="F535" s="209" t="s">
        <v>132</v>
      </c>
      <c r="G535" s="207"/>
      <c r="H535" s="210">
        <v>1.1499999999999999</v>
      </c>
      <c r="I535" s="211"/>
      <c r="J535" s="207"/>
      <c r="K535" s="207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128</v>
      </c>
      <c r="AU535" s="216" t="s">
        <v>83</v>
      </c>
      <c r="AV535" s="12" t="s">
        <v>83</v>
      </c>
      <c r="AW535" s="12" t="s">
        <v>35</v>
      </c>
      <c r="AX535" s="12" t="s">
        <v>71</v>
      </c>
      <c r="AY535" s="216" t="s">
        <v>118</v>
      </c>
    </row>
    <row r="536" spans="2:51" s="12" customFormat="1">
      <c r="B536" s="206"/>
      <c r="C536" s="207"/>
      <c r="D536" s="196" t="s">
        <v>128</v>
      </c>
      <c r="E536" s="208" t="s">
        <v>21</v>
      </c>
      <c r="F536" s="209" t="s">
        <v>133</v>
      </c>
      <c r="G536" s="207"/>
      <c r="H536" s="210">
        <v>1.1499999999999999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128</v>
      </c>
      <c r="AU536" s="216" t="s">
        <v>83</v>
      </c>
      <c r="AV536" s="12" t="s">
        <v>83</v>
      </c>
      <c r="AW536" s="12" t="s">
        <v>35</v>
      </c>
      <c r="AX536" s="12" t="s">
        <v>71</v>
      </c>
      <c r="AY536" s="216" t="s">
        <v>118</v>
      </c>
    </row>
    <row r="537" spans="2:51" s="12" customFormat="1">
      <c r="B537" s="206"/>
      <c r="C537" s="207"/>
      <c r="D537" s="196" t="s">
        <v>128</v>
      </c>
      <c r="E537" s="208" t="s">
        <v>21</v>
      </c>
      <c r="F537" s="209" t="s">
        <v>134</v>
      </c>
      <c r="G537" s="207"/>
      <c r="H537" s="210">
        <v>1.3</v>
      </c>
      <c r="I537" s="211"/>
      <c r="J537" s="207"/>
      <c r="K537" s="207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128</v>
      </c>
      <c r="AU537" s="216" t="s">
        <v>83</v>
      </c>
      <c r="AV537" s="12" t="s">
        <v>83</v>
      </c>
      <c r="AW537" s="12" t="s">
        <v>35</v>
      </c>
      <c r="AX537" s="12" t="s">
        <v>71</v>
      </c>
      <c r="AY537" s="216" t="s">
        <v>118</v>
      </c>
    </row>
    <row r="538" spans="2:51" s="12" customFormat="1">
      <c r="B538" s="206"/>
      <c r="C538" s="207"/>
      <c r="D538" s="196" t="s">
        <v>128</v>
      </c>
      <c r="E538" s="208" t="s">
        <v>21</v>
      </c>
      <c r="F538" s="209" t="s">
        <v>135</v>
      </c>
      <c r="G538" s="207"/>
      <c r="H538" s="210">
        <v>0.95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128</v>
      </c>
      <c r="AU538" s="216" t="s">
        <v>83</v>
      </c>
      <c r="AV538" s="12" t="s">
        <v>83</v>
      </c>
      <c r="AW538" s="12" t="s">
        <v>35</v>
      </c>
      <c r="AX538" s="12" t="s">
        <v>71</v>
      </c>
      <c r="AY538" s="216" t="s">
        <v>118</v>
      </c>
    </row>
    <row r="539" spans="2:51" s="12" customFormat="1">
      <c r="B539" s="206"/>
      <c r="C539" s="207"/>
      <c r="D539" s="196" t="s">
        <v>128</v>
      </c>
      <c r="E539" s="208" t="s">
        <v>21</v>
      </c>
      <c r="F539" s="209" t="s">
        <v>140</v>
      </c>
      <c r="G539" s="207"/>
      <c r="H539" s="210">
        <v>2.2000000000000002</v>
      </c>
      <c r="I539" s="211"/>
      <c r="J539" s="207"/>
      <c r="K539" s="207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128</v>
      </c>
      <c r="AU539" s="216" t="s">
        <v>83</v>
      </c>
      <c r="AV539" s="12" t="s">
        <v>83</v>
      </c>
      <c r="AW539" s="12" t="s">
        <v>35</v>
      </c>
      <c r="AX539" s="12" t="s">
        <v>71</v>
      </c>
      <c r="AY539" s="216" t="s">
        <v>118</v>
      </c>
    </row>
    <row r="540" spans="2:51" s="12" customFormat="1">
      <c r="B540" s="206"/>
      <c r="C540" s="207"/>
      <c r="D540" s="196" t="s">
        <v>128</v>
      </c>
      <c r="E540" s="208" t="s">
        <v>21</v>
      </c>
      <c r="F540" s="209" t="s">
        <v>141</v>
      </c>
      <c r="G540" s="207"/>
      <c r="H540" s="210">
        <v>1.05</v>
      </c>
      <c r="I540" s="211"/>
      <c r="J540" s="207"/>
      <c r="K540" s="207"/>
      <c r="L540" s="212"/>
      <c r="M540" s="213"/>
      <c r="N540" s="214"/>
      <c r="O540" s="214"/>
      <c r="P540" s="214"/>
      <c r="Q540" s="214"/>
      <c r="R540" s="214"/>
      <c r="S540" s="214"/>
      <c r="T540" s="215"/>
      <c r="AT540" s="216" t="s">
        <v>128</v>
      </c>
      <c r="AU540" s="216" t="s">
        <v>83</v>
      </c>
      <c r="AV540" s="12" t="s">
        <v>83</v>
      </c>
      <c r="AW540" s="12" t="s">
        <v>35</v>
      </c>
      <c r="AX540" s="12" t="s">
        <v>71</v>
      </c>
      <c r="AY540" s="216" t="s">
        <v>118</v>
      </c>
    </row>
    <row r="541" spans="2:51" s="11" customFormat="1">
      <c r="B541" s="194"/>
      <c r="C541" s="195"/>
      <c r="D541" s="196" t="s">
        <v>128</v>
      </c>
      <c r="E541" s="197" t="s">
        <v>21</v>
      </c>
      <c r="F541" s="198" t="s">
        <v>143</v>
      </c>
      <c r="G541" s="195"/>
      <c r="H541" s="199" t="s">
        <v>21</v>
      </c>
      <c r="I541" s="200"/>
      <c r="J541" s="195"/>
      <c r="K541" s="195"/>
      <c r="L541" s="201"/>
      <c r="M541" s="202"/>
      <c r="N541" s="203"/>
      <c r="O541" s="203"/>
      <c r="P541" s="203"/>
      <c r="Q541" s="203"/>
      <c r="R541" s="203"/>
      <c r="S541" s="203"/>
      <c r="T541" s="204"/>
      <c r="AT541" s="205" t="s">
        <v>128</v>
      </c>
      <c r="AU541" s="205" t="s">
        <v>83</v>
      </c>
      <c r="AV541" s="11" t="s">
        <v>76</v>
      </c>
      <c r="AW541" s="11" t="s">
        <v>35</v>
      </c>
      <c r="AX541" s="11" t="s">
        <v>71</v>
      </c>
      <c r="AY541" s="205" t="s">
        <v>118</v>
      </c>
    </row>
    <row r="542" spans="2:51" s="12" customFormat="1">
      <c r="B542" s="206"/>
      <c r="C542" s="207"/>
      <c r="D542" s="196" t="s">
        <v>128</v>
      </c>
      <c r="E542" s="208" t="s">
        <v>21</v>
      </c>
      <c r="F542" s="209" t="s">
        <v>144</v>
      </c>
      <c r="G542" s="207"/>
      <c r="H542" s="210">
        <v>4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128</v>
      </c>
      <c r="AU542" s="216" t="s">
        <v>83</v>
      </c>
      <c r="AV542" s="12" t="s">
        <v>83</v>
      </c>
      <c r="AW542" s="12" t="s">
        <v>35</v>
      </c>
      <c r="AX542" s="12" t="s">
        <v>71</v>
      </c>
      <c r="AY542" s="216" t="s">
        <v>118</v>
      </c>
    </row>
    <row r="543" spans="2:51" s="12" customFormat="1">
      <c r="B543" s="206"/>
      <c r="C543" s="207"/>
      <c r="D543" s="196" t="s">
        <v>128</v>
      </c>
      <c r="E543" s="208" t="s">
        <v>21</v>
      </c>
      <c r="F543" s="209" t="s">
        <v>145</v>
      </c>
      <c r="G543" s="207"/>
      <c r="H543" s="210">
        <v>1.35</v>
      </c>
      <c r="I543" s="211"/>
      <c r="J543" s="207"/>
      <c r="K543" s="207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128</v>
      </c>
      <c r="AU543" s="216" t="s">
        <v>83</v>
      </c>
      <c r="AV543" s="12" t="s">
        <v>83</v>
      </c>
      <c r="AW543" s="12" t="s">
        <v>35</v>
      </c>
      <c r="AX543" s="12" t="s">
        <v>71</v>
      </c>
      <c r="AY543" s="216" t="s">
        <v>118</v>
      </c>
    </row>
    <row r="544" spans="2:51" s="12" customFormat="1">
      <c r="B544" s="206"/>
      <c r="C544" s="207"/>
      <c r="D544" s="196" t="s">
        <v>128</v>
      </c>
      <c r="E544" s="208" t="s">
        <v>21</v>
      </c>
      <c r="F544" s="209" t="s">
        <v>146</v>
      </c>
      <c r="G544" s="207"/>
      <c r="H544" s="210">
        <v>1.4</v>
      </c>
      <c r="I544" s="211"/>
      <c r="J544" s="207"/>
      <c r="K544" s="207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128</v>
      </c>
      <c r="AU544" s="216" t="s">
        <v>83</v>
      </c>
      <c r="AV544" s="12" t="s">
        <v>83</v>
      </c>
      <c r="AW544" s="12" t="s">
        <v>35</v>
      </c>
      <c r="AX544" s="12" t="s">
        <v>71</v>
      </c>
      <c r="AY544" s="216" t="s">
        <v>118</v>
      </c>
    </row>
    <row r="545" spans="2:65" s="12" customFormat="1">
      <c r="B545" s="206"/>
      <c r="C545" s="207"/>
      <c r="D545" s="196" t="s">
        <v>128</v>
      </c>
      <c r="E545" s="208" t="s">
        <v>21</v>
      </c>
      <c r="F545" s="209" t="s">
        <v>131</v>
      </c>
      <c r="G545" s="207"/>
      <c r="H545" s="210">
        <v>5.55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128</v>
      </c>
      <c r="AU545" s="216" t="s">
        <v>83</v>
      </c>
      <c r="AV545" s="12" t="s">
        <v>83</v>
      </c>
      <c r="AW545" s="12" t="s">
        <v>35</v>
      </c>
      <c r="AX545" s="12" t="s">
        <v>71</v>
      </c>
      <c r="AY545" s="216" t="s">
        <v>118</v>
      </c>
    </row>
    <row r="546" spans="2:65" s="12" customFormat="1">
      <c r="B546" s="206"/>
      <c r="C546" s="207"/>
      <c r="D546" s="196" t="s">
        <v>128</v>
      </c>
      <c r="E546" s="208" t="s">
        <v>21</v>
      </c>
      <c r="F546" s="209" t="s">
        <v>147</v>
      </c>
      <c r="G546" s="207"/>
      <c r="H546" s="210">
        <v>1.1499999999999999</v>
      </c>
      <c r="I546" s="211"/>
      <c r="J546" s="207"/>
      <c r="K546" s="207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128</v>
      </c>
      <c r="AU546" s="216" t="s">
        <v>83</v>
      </c>
      <c r="AV546" s="12" t="s">
        <v>83</v>
      </c>
      <c r="AW546" s="12" t="s">
        <v>35</v>
      </c>
      <c r="AX546" s="12" t="s">
        <v>71</v>
      </c>
      <c r="AY546" s="216" t="s">
        <v>118</v>
      </c>
    </row>
    <row r="547" spans="2:65" s="12" customFormat="1">
      <c r="B547" s="206"/>
      <c r="C547" s="207"/>
      <c r="D547" s="196" t="s">
        <v>128</v>
      </c>
      <c r="E547" s="208" t="s">
        <v>21</v>
      </c>
      <c r="F547" s="209" t="s">
        <v>148</v>
      </c>
      <c r="G547" s="207"/>
      <c r="H547" s="210">
        <v>1.1499999999999999</v>
      </c>
      <c r="I547" s="211"/>
      <c r="J547" s="207"/>
      <c r="K547" s="207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128</v>
      </c>
      <c r="AU547" s="216" t="s">
        <v>83</v>
      </c>
      <c r="AV547" s="12" t="s">
        <v>83</v>
      </c>
      <c r="AW547" s="12" t="s">
        <v>35</v>
      </c>
      <c r="AX547" s="12" t="s">
        <v>71</v>
      </c>
      <c r="AY547" s="216" t="s">
        <v>118</v>
      </c>
    </row>
    <row r="548" spans="2:65" s="12" customFormat="1">
      <c r="B548" s="206"/>
      <c r="C548" s="207"/>
      <c r="D548" s="196" t="s">
        <v>128</v>
      </c>
      <c r="E548" s="208" t="s">
        <v>21</v>
      </c>
      <c r="F548" s="209" t="s">
        <v>149</v>
      </c>
      <c r="G548" s="207"/>
      <c r="H548" s="210">
        <v>1.3</v>
      </c>
      <c r="I548" s="211"/>
      <c r="J548" s="207"/>
      <c r="K548" s="207"/>
      <c r="L548" s="212"/>
      <c r="M548" s="213"/>
      <c r="N548" s="214"/>
      <c r="O548" s="214"/>
      <c r="P548" s="214"/>
      <c r="Q548" s="214"/>
      <c r="R548" s="214"/>
      <c r="S548" s="214"/>
      <c r="T548" s="215"/>
      <c r="AT548" s="216" t="s">
        <v>128</v>
      </c>
      <c r="AU548" s="216" t="s">
        <v>83</v>
      </c>
      <c r="AV548" s="12" t="s">
        <v>83</v>
      </c>
      <c r="AW548" s="12" t="s">
        <v>35</v>
      </c>
      <c r="AX548" s="12" t="s">
        <v>71</v>
      </c>
      <c r="AY548" s="216" t="s">
        <v>118</v>
      </c>
    </row>
    <row r="549" spans="2:65" s="12" customFormat="1">
      <c r="B549" s="206"/>
      <c r="C549" s="207"/>
      <c r="D549" s="196" t="s">
        <v>128</v>
      </c>
      <c r="E549" s="208" t="s">
        <v>21</v>
      </c>
      <c r="F549" s="209" t="s">
        <v>150</v>
      </c>
      <c r="G549" s="207"/>
      <c r="H549" s="210">
        <v>0.95</v>
      </c>
      <c r="I549" s="211"/>
      <c r="J549" s="207"/>
      <c r="K549" s="207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128</v>
      </c>
      <c r="AU549" s="216" t="s">
        <v>83</v>
      </c>
      <c r="AV549" s="12" t="s">
        <v>83</v>
      </c>
      <c r="AW549" s="12" t="s">
        <v>35</v>
      </c>
      <c r="AX549" s="12" t="s">
        <v>71</v>
      </c>
      <c r="AY549" s="216" t="s">
        <v>118</v>
      </c>
    </row>
    <row r="550" spans="2:65" s="12" customFormat="1">
      <c r="B550" s="206"/>
      <c r="C550" s="207"/>
      <c r="D550" s="196" t="s">
        <v>128</v>
      </c>
      <c r="E550" s="208" t="s">
        <v>21</v>
      </c>
      <c r="F550" s="209" t="s">
        <v>151</v>
      </c>
      <c r="G550" s="207"/>
      <c r="H550" s="210">
        <v>3.3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128</v>
      </c>
      <c r="AU550" s="216" t="s">
        <v>83</v>
      </c>
      <c r="AV550" s="12" t="s">
        <v>83</v>
      </c>
      <c r="AW550" s="12" t="s">
        <v>35</v>
      </c>
      <c r="AX550" s="12" t="s">
        <v>71</v>
      </c>
      <c r="AY550" s="216" t="s">
        <v>118</v>
      </c>
    </row>
    <row r="551" spans="2:65" s="13" customFormat="1">
      <c r="B551" s="217"/>
      <c r="C551" s="218"/>
      <c r="D551" s="196" t="s">
        <v>128</v>
      </c>
      <c r="E551" s="219" t="s">
        <v>21</v>
      </c>
      <c r="F551" s="220" t="s">
        <v>152</v>
      </c>
      <c r="G551" s="218"/>
      <c r="H551" s="221">
        <v>62.65</v>
      </c>
      <c r="I551" s="222"/>
      <c r="J551" s="218"/>
      <c r="K551" s="218"/>
      <c r="L551" s="223"/>
      <c r="M551" s="224"/>
      <c r="N551" s="225"/>
      <c r="O551" s="225"/>
      <c r="P551" s="225"/>
      <c r="Q551" s="225"/>
      <c r="R551" s="225"/>
      <c r="S551" s="225"/>
      <c r="T551" s="226"/>
      <c r="AT551" s="227" t="s">
        <v>128</v>
      </c>
      <c r="AU551" s="227" t="s">
        <v>83</v>
      </c>
      <c r="AV551" s="13" t="s">
        <v>126</v>
      </c>
      <c r="AW551" s="13" t="s">
        <v>35</v>
      </c>
      <c r="AX551" s="13" t="s">
        <v>71</v>
      </c>
      <c r="AY551" s="227" t="s">
        <v>118</v>
      </c>
    </row>
    <row r="552" spans="2:65" s="11" customFormat="1">
      <c r="B552" s="194"/>
      <c r="C552" s="195"/>
      <c r="D552" s="196" t="s">
        <v>128</v>
      </c>
      <c r="E552" s="197" t="s">
        <v>21</v>
      </c>
      <c r="F552" s="198" t="s">
        <v>339</v>
      </c>
      <c r="G552" s="195"/>
      <c r="H552" s="199" t="s">
        <v>21</v>
      </c>
      <c r="I552" s="200"/>
      <c r="J552" s="195"/>
      <c r="K552" s="195"/>
      <c r="L552" s="201"/>
      <c r="M552" s="202"/>
      <c r="N552" s="203"/>
      <c r="O552" s="203"/>
      <c r="P552" s="203"/>
      <c r="Q552" s="203"/>
      <c r="R552" s="203"/>
      <c r="S552" s="203"/>
      <c r="T552" s="204"/>
      <c r="AT552" s="205" t="s">
        <v>128</v>
      </c>
      <c r="AU552" s="205" t="s">
        <v>83</v>
      </c>
      <c r="AV552" s="11" t="s">
        <v>76</v>
      </c>
      <c r="AW552" s="11" t="s">
        <v>35</v>
      </c>
      <c r="AX552" s="11" t="s">
        <v>71</v>
      </c>
      <c r="AY552" s="205" t="s">
        <v>118</v>
      </c>
    </row>
    <row r="553" spans="2:65" s="12" customFormat="1">
      <c r="B553" s="206"/>
      <c r="C553" s="207"/>
      <c r="D553" s="228" t="s">
        <v>128</v>
      </c>
      <c r="E553" s="229" t="s">
        <v>21</v>
      </c>
      <c r="F553" s="230" t="s">
        <v>154</v>
      </c>
      <c r="G553" s="207"/>
      <c r="H553" s="231">
        <v>18.795000000000002</v>
      </c>
      <c r="I553" s="211"/>
      <c r="J553" s="207"/>
      <c r="K553" s="207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128</v>
      </c>
      <c r="AU553" s="216" t="s">
        <v>83</v>
      </c>
      <c r="AV553" s="12" t="s">
        <v>83</v>
      </c>
      <c r="AW553" s="12" t="s">
        <v>35</v>
      </c>
      <c r="AX553" s="12" t="s">
        <v>76</v>
      </c>
      <c r="AY553" s="216" t="s">
        <v>118</v>
      </c>
    </row>
    <row r="554" spans="2:65" s="1" customFormat="1" ht="31.5" customHeight="1">
      <c r="B554" s="40"/>
      <c r="C554" s="182" t="s">
        <v>340</v>
      </c>
      <c r="D554" s="182" t="s">
        <v>121</v>
      </c>
      <c r="E554" s="183" t="s">
        <v>341</v>
      </c>
      <c r="F554" s="184" t="s">
        <v>342</v>
      </c>
      <c r="G554" s="185" t="s">
        <v>307</v>
      </c>
      <c r="H554" s="186">
        <v>0.14299999999999999</v>
      </c>
      <c r="I554" s="187"/>
      <c r="J554" s="188">
        <f>ROUND(I554*H554,2)</f>
        <v>0</v>
      </c>
      <c r="K554" s="184" t="s">
        <v>125</v>
      </c>
      <c r="L554" s="60"/>
      <c r="M554" s="189" t="s">
        <v>21</v>
      </c>
      <c r="N554" s="190" t="s">
        <v>42</v>
      </c>
      <c r="O554" s="41"/>
      <c r="P554" s="191">
        <f>O554*H554</f>
        <v>0</v>
      </c>
      <c r="Q554" s="191">
        <v>0</v>
      </c>
      <c r="R554" s="191">
        <f>Q554*H554</f>
        <v>0</v>
      </c>
      <c r="S554" s="191">
        <v>0</v>
      </c>
      <c r="T554" s="192">
        <f>S554*H554</f>
        <v>0</v>
      </c>
      <c r="AR554" s="23" t="s">
        <v>283</v>
      </c>
      <c r="AT554" s="23" t="s">
        <v>121</v>
      </c>
      <c r="AU554" s="23" t="s">
        <v>83</v>
      </c>
      <c r="AY554" s="23" t="s">
        <v>118</v>
      </c>
      <c r="BE554" s="193">
        <f>IF(N554="základní",J554,0)</f>
        <v>0</v>
      </c>
      <c r="BF554" s="193">
        <f>IF(N554="snížená",J554,0)</f>
        <v>0</v>
      </c>
      <c r="BG554" s="193">
        <f>IF(N554="zákl. přenesená",J554,0)</f>
        <v>0</v>
      </c>
      <c r="BH554" s="193">
        <f>IF(N554="sníž. přenesená",J554,0)</f>
        <v>0</v>
      </c>
      <c r="BI554" s="193">
        <f>IF(N554="nulová",J554,0)</f>
        <v>0</v>
      </c>
      <c r="BJ554" s="23" t="s">
        <v>76</v>
      </c>
      <c r="BK554" s="193">
        <f>ROUND(I554*H554,2)</f>
        <v>0</v>
      </c>
      <c r="BL554" s="23" t="s">
        <v>283</v>
      </c>
      <c r="BM554" s="23" t="s">
        <v>343</v>
      </c>
    </row>
    <row r="555" spans="2:65" s="1" customFormat="1" ht="44.25" customHeight="1">
      <c r="B555" s="40"/>
      <c r="C555" s="182" t="s">
        <v>344</v>
      </c>
      <c r="D555" s="182" t="s">
        <v>121</v>
      </c>
      <c r="E555" s="183" t="s">
        <v>345</v>
      </c>
      <c r="F555" s="184" t="s">
        <v>346</v>
      </c>
      <c r="G555" s="185" t="s">
        <v>307</v>
      </c>
      <c r="H555" s="186">
        <v>0.14299999999999999</v>
      </c>
      <c r="I555" s="187"/>
      <c r="J555" s="188">
        <f>ROUND(I555*H555,2)</f>
        <v>0</v>
      </c>
      <c r="K555" s="184" t="s">
        <v>125</v>
      </c>
      <c r="L555" s="60"/>
      <c r="M555" s="189" t="s">
        <v>21</v>
      </c>
      <c r="N555" s="190" t="s">
        <v>42</v>
      </c>
      <c r="O555" s="41"/>
      <c r="P555" s="191">
        <f>O555*H555</f>
        <v>0</v>
      </c>
      <c r="Q555" s="191">
        <v>0</v>
      </c>
      <c r="R555" s="191">
        <f>Q555*H555</f>
        <v>0</v>
      </c>
      <c r="S555" s="191">
        <v>0</v>
      </c>
      <c r="T555" s="192">
        <f>S555*H555</f>
        <v>0</v>
      </c>
      <c r="AR555" s="23" t="s">
        <v>283</v>
      </c>
      <c r="AT555" s="23" t="s">
        <v>121</v>
      </c>
      <c r="AU555" s="23" t="s">
        <v>83</v>
      </c>
      <c r="AY555" s="23" t="s">
        <v>118</v>
      </c>
      <c r="BE555" s="193">
        <f>IF(N555="základní",J555,0)</f>
        <v>0</v>
      </c>
      <c r="BF555" s="193">
        <f>IF(N555="snížená",J555,0)</f>
        <v>0</v>
      </c>
      <c r="BG555" s="193">
        <f>IF(N555="zákl. přenesená",J555,0)</f>
        <v>0</v>
      </c>
      <c r="BH555" s="193">
        <f>IF(N555="sníž. přenesená",J555,0)</f>
        <v>0</v>
      </c>
      <c r="BI555" s="193">
        <f>IF(N555="nulová",J555,0)</f>
        <v>0</v>
      </c>
      <c r="BJ555" s="23" t="s">
        <v>76</v>
      </c>
      <c r="BK555" s="193">
        <f>ROUND(I555*H555,2)</f>
        <v>0</v>
      </c>
      <c r="BL555" s="23" t="s">
        <v>283</v>
      </c>
      <c r="BM555" s="23" t="s">
        <v>347</v>
      </c>
    </row>
    <row r="556" spans="2:65" s="10" customFormat="1" ht="29.85" customHeight="1">
      <c r="B556" s="165"/>
      <c r="C556" s="166"/>
      <c r="D556" s="179" t="s">
        <v>70</v>
      </c>
      <c r="E556" s="180" t="s">
        <v>348</v>
      </c>
      <c r="F556" s="180" t="s">
        <v>349</v>
      </c>
      <c r="G556" s="166"/>
      <c r="H556" s="166"/>
      <c r="I556" s="169"/>
      <c r="J556" s="181">
        <f>BK556</f>
        <v>0</v>
      </c>
      <c r="K556" s="166"/>
      <c r="L556" s="171"/>
      <c r="M556" s="172"/>
      <c r="N556" s="173"/>
      <c r="O556" s="173"/>
      <c r="P556" s="174">
        <f>SUM(P557:P668)</f>
        <v>0</v>
      </c>
      <c r="Q556" s="173"/>
      <c r="R556" s="174">
        <f>SUM(R557:R668)</f>
        <v>0.14779800000000001</v>
      </c>
      <c r="S556" s="173"/>
      <c r="T556" s="175">
        <f>SUM(T557:T668)</f>
        <v>0.1046255</v>
      </c>
      <c r="AR556" s="176" t="s">
        <v>83</v>
      </c>
      <c r="AT556" s="177" t="s">
        <v>70</v>
      </c>
      <c r="AU556" s="177" t="s">
        <v>76</v>
      </c>
      <c r="AY556" s="176" t="s">
        <v>118</v>
      </c>
      <c r="BK556" s="178">
        <f>SUM(BK557:BK668)</f>
        <v>0</v>
      </c>
    </row>
    <row r="557" spans="2:65" s="1" customFormat="1" ht="22.5" customHeight="1">
      <c r="B557" s="40"/>
      <c r="C557" s="182" t="s">
        <v>350</v>
      </c>
      <c r="D557" s="182" t="s">
        <v>121</v>
      </c>
      <c r="E557" s="183" t="s">
        <v>351</v>
      </c>
      <c r="F557" s="184" t="s">
        <v>352</v>
      </c>
      <c r="G557" s="185" t="s">
        <v>184</v>
      </c>
      <c r="H557" s="186">
        <v>62.65</v>
      </c>
      <c r="I557" s="187"/>
      <c r="J557" s="188">
        <f>ROUND(I557*H557,2)</f>
        <v>0</v>
      </c>
      <c r="K557" s="184" t="s">
        <v>125</v>
      </c>
      <c r="L557" s="60"/>
      <c r="M557" s="189" t="s">
        <v>21</v>
      </c>
      <c r="N557" s="190" t="s">
        <v>42</v>
      </c>
      <c r="O557" s="41"/>
      <c r="P557" s="191">
        <f>O557*H557</f>
        <v>0</v>
      </c>
      <c r="Q557" s="191">
        <v>0</v>
      </c>
      <c r="R557" s="191">
        <f>Q557*H557</f>
        <v>0</v>
      </c>
      <c r="S557" s="191">
        <v>1.67E-3</v>
      </c>
      <c r="T557" s="192">
        <f>S557*H557</f>
        <v>0.1046255</v>
      </c>
      <c r="AR557" s="23" t="s">
        <v>283</v>
      </c>
      <c r="AT557" s="23" t="s">
        <v>121</v>
      </c>
      <c r="AU557" s="23" t="s">
        <v>83</v>
      </c>
      <c r="AY557" s="23" t="s">
        <v>118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23" t="s">
        <v>76</v>
      </c>
      <c r="BK557" s="193">
        <f>ROUND(I557*H557,2)</f>
        <v>0</v>
      </c>
      <c r="BL557" s="23" t="s">
        <v>283</v>
      </c>
      <c r="BM557" s="23" t="s">
        <v>353</v>
      </c>
    </row>
    <row r="558" spans="2:65" s="11" customFormat="1">
      <c r="B558" s="194"/>
      <c r="C558" s="195"/>
      <c r="D558" s="196" t="s">
        <v>128</v>
      </c>
      <c r="E558" s="197" t="s">
        <v>21</v>
      </c>
      <c r="F558" s="198" t="s">
        <v>130</v>
      </c>
      <c r="G558" s="195"/>
      <c r="H558" s="199" t="s">
        <v>21</v>
      </c>
      <c r="I558" s="200"/>
      <c r="J558" s="195"/>
      <c r="K558" s="195"/>
      <c r="L558" s="201"/>
      <c r="M558" s="202"/>
      <c r="N558" s="203"/>
      <c r="O558" s="203"/>
      <c r="P558" s="203"/>
      <c r="Q558" s="203"/>
      <c r="R558" s="203"/>
      <c r="S558" s="203"/>
      <c r="T558" s="204"/>
      <c r="AT558" s="205" t="s">
        <v>128</v>
      </c>
      <c r="AU558" s="205" t="s">
        <v>83</v>
      </c>
      <c r="AV558" s="11" t="s">
        <v>76</v>
      </c>
      <c r="AW558" s="11" t="s">
        <v>35</v>
      </c>
      <c r="AX558" s="11" t="s">
        <v>71</v>
      </c>
      <c r="AY558" s="205" t="s">
        <v>118</v>
      </c>
    </row>
    <row r="559" spans="2:65" s="12" customFormat="1">
      <c r="B559" s="206"/>
      <c r="C559" s="207"/>
      <c r="D559" s="196" t="s">
        <v>128</v>
      </c>
      <c r="E559" s="208" t="s">
        <v>21</v>
      </c>
      <c r="F559" s="209" t="s">
        <v>131</v>
      </c>
      <c r="G559" s="207"/>
      <c r="H559" s="210">
        <v>5.55</v>
      </c>
      <c r="I559" s="211"/>
      <c r="J559" s="207"/>
      <c r="K559" s="207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128</v>
      </c>
      <c r="AU559" s="216" t="s">
        <v>83</v>
      </c>
      <c r="AV559" s="12" t="s">
        <v>83</v>
      </c>
      <c r="AW559" s="12" t="s">
        <v>35</v>
      </c>
      <c r="AX559" s="12" t="s">
        <v>71</v>
      </c>
      <c r="AY559" s="216" t="s">
        <v>118</v>
      </c>
    </row>
    <row r="560" spans="2:65" s="12" customFormat="1">
      <c r="B560" s="206"/>
      <c r="C560" s="207"/>
      <c r="D560" s="196" t="s">
        <v>128</v>
      </c>
      <c r="E560" s="208" t="s">
        <v>21</v>
      </c>
      <c r="F560" s="209" t="s">
        <v>132</v>
      </c>
      <c r="G560" s="207"/>
      <c r="H560" s="210">
        <v>1.1499999999999999</v>
      </c>
      <c r="I560" s="211"/>
      <c r="J560" s="207"/>
      <c r="K560" s="207"/>
      <c r="L560" s="212"/>
      <c r="M560" s="213"/>
      <c r="N560" s="214"/>
      <c r="O560" s="214"/>
      <c r="P560" s="214"/>
      <c r="Q560" s="214"/>
      <c r="R560" s="214"/>
      <c r="S560" s="214"/>
      <c r="T560" s="215"/>
      <c r="AT560" s="216" t="s">
        <v>128</v>
      </c>
      <c r="AU560" s="216" t="s">
        <v>83</v>
      </c>
      <c r="AV560" s="12" t="s">
        <v>83</v>
      </c>
      <c r="AW560" s="12" t="s">
        <v>35</v>
      </c>
      <c r="AX560" s="12" t="s">
        <v>71</v>
      </c>
      <c r="AY560" s="216" t="s">
        <v>118</v>
      </c>
    </row>
    <row r="561" spans="2:51" s="12" customFormat="1">
      <c r="B561" s="206"/>
      <c r="C561" s="207"/>
      <c r="D561" s="196" t="s">
        <v>128</v>
      </c>
      <c r="E561" s="208" t="s">
        <v>21</v>
      </c>
      <c r="F561" s="209" t="s">
        <v>133</v>
      </c>
      <c r="G561" s="207"/>
      <c r="H561" s="210">
        <v>1.1499999999999999</v>
      </c>
      <c r="I561" s="211"/>
      <c r="J561" s="207"/>
      <c r="K561" s="207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128</v>
      </c>
      <c r="AU561" s="216" t="s">
        <v>83</v>
      </c>
      <c r="AV561" s="12" t="s">
        <v>83</v>
      </c>
      <c r="AW561" s="12" t="s">
        <v>35</v>
      </c>
      <c r="AX561" s="12" t="s">
        <v>71</v>
      </c>
      <c r="AY561" s="216" t="s">
        <v>118</v>
      </c>
    </row>
    <row r="562" spans="2:51" s="12" customFormat="1">
      <c r="B562" s="206"/>
      <c r="C562" s="207"/>
      <c r="D562" s="196" t="s">
        <v>128</v>
      </c>
      <c r="E562" s="208" t="s">
        <v>21</v>
      </c>
      <c r="F562" s="209" t="s">
        <v>134</v>
      </c>
      <c r="G562" s="207"/>
      <c r="H562" s="210">
        <v>1.3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128</v>
      </c>
      <c r="AU562" s="216" t="s">
        <v>83</v>
      </c>
      <c r="AV562" s="12" t="s">
        <v>83</v>
      </c>
      <c r="AW562" s="12" t="s">
        <v>35</v>
      </c>
      <c r="AX562" s="12" t="s">
        <v>71</v>
      </c>
      <c r="AY562" s="216" t="s">
        <v>118</v>
      </c>
    </row>
    <row r="563" spans="2:51" s="12" customFormat="1">
      <c r="B563" s="206"/>
      <c r="C563" s="207"/>
      <c r="D563" s="196" t="s">
        <v>128</v>
      </c>
      <c r="E563" s="208" t="s">
        <v>21</v>
      </c>
      <c r="F563" s="209" t="s">
        <v>135</v>
      </c>
      <c r="G563" s="207"/>
      <c r="H563" s="210">
        <v>0.95</v>
      </c>
      <c r="I563" s="211"/>
      <c r="J563" s="207"/>
      <c r="K563" s="207"/>
      <c r="L563" s="212"/>
      <c r="M563" s="213"/>
      <c r="N563" s="214"/>
      <c r="O563" s="214"/>
      <c r="P563" s="214"/>
      <c r="Q563" s="214"/>
      <c r="R563" s="214"/>
      <c r="S563" s="214"/>
      <c r="T563" s="215"/>
      <c r="AT563" s="216" t="s">
        <v>128</v>
      </c>
      <c r="AU563" s="216" t="s">
        <v>83</v>
      </c>
      <c r="AV563" s="12" t="s">
        <v>83</v>
      </c>
      <c r="AW563" s="12" t="s">
        <v>35</v>
      </c>
      <c r="AX563" s="12" t="s">
        <v>71</v>
      </c>
      <c r="AY563" s="216" t="s">
        <v>118</v>
      </c>
    </row>
    <row r="564" spans="2:51" s="12" customFormat="1">
      <c r="B564" s="206"/>
      <c r="C564" s="207"/>
      <c r="D564" s="196" t="s">
        <v>128</v>
      </c>
      <c r="E564" s="208" t="s">
        <v>21</v>
      </c>
      <c r="F564" s="209" t="s">
        <v>136</v>
      </c>
      <c r="G564" s="207"/>
      <c r="H564" s="210">
        <v>2</v>
      </c>
      <c r="I564" s="211"/>
      <c r="J564" s="207"/>
      <c r="K564" s="207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128</v>
      </c>
      <c r="AU564" s="216" t="s">
        <v>83</v>
      </c>
      <c r="AV564" s="12" t="s">
        <v>83</v>
      </c>
      <c r="AW564" s="12" t="s">
        <v>35</v>
      </c>
      <c r="AX564" s="12" t="s">
        <v>71</v>
      </c>
      <c r="AY564" s="216" t="s">
        <v>118</v>
      </c>
    </row>
    <row r="565" spans="2:51" s="12" customFormat="1">
      <c r="B565" s="206"/>
      <c r="C565" s="207"/>
      <c r="D565" s="196" t="s">
        <v>128</v>
      </c>
      <c r="E565" s="208" t="s">
        <v>21</v>
      </c>
      <c r="F565" s="209" t="s">
        <v>137</v>
      </c>
      <c r="G565" s="207"/>
      <c r="H565" s="210">
        <v>1.05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128</v>
      </c>
      <c r="AU565" s="216" t="s">
        <v>83</v>
      </c>
      <c r="AV565" s="12" t="s">
        <v>83</v>
      </c>
      <c r="AW565" s="12" t="s">
        <v>35</v>
      </c>
      <c r="AX565" s="12" t="s">
        <v>71</v>
      </c>
      <c r="AY565" s="216" t="s">
        <v>118</v>
      </c>
    </row>
    <row r="566" spans="2:51" s="11" customFormat="1">
      <c r="B566" s="194"/>
      <c r="C566" s="195"/>
      <c r="D566" s="196" t="s">
        <v>128</v>
      </c>
      <c r="E566" s="197" t="s">
        <v>21</v>
      </c>
      <c r="F566" s="198" t="s">
        <v>138</v>
      </c>
      <c r="G566" s="195"/>
      <c r="H566" s="199" t="s">
        <v>21</v>
      </c>
      <c r="I566" s="200"/>
      <c r="J566" s="195"/>
      <c r="K566" s="195"/>
      <c r="L566" s="201"/>
      <c r="M566" s="202"/>
      <c r="N566" s="203"/>
      <c r="O566" s="203"/>
      <c r="P566" s="203"/>
      <c r="Q566" s="203"/>
      <c r="R566" s="203"/>
      <c r="S566" s="203"/>
      <c r="T566" s="204"/>
      <c r="AT566" s="205" t="s">
        <v>128</v>
      </c>
      <c r="AU566" s="205" t="s">
        <v>83</v>
      </c>
      <c r="AV566" s="11" t="s">
        <v>76</v>
      </c>
      <c r="AW566" s="11" t="s">
        <v>35</v>
      </c>
      <c r="AX566" s="11" t="s">
        <v>71</v>
      </c>
      <c r="AY566" s="205" t="s">
        <v>118</v>
      </c>
    </row>
    <row r="567" spans="2:51" s="12" customFormat="1">
      <c r="B567" s="206"/>
      <c r="C567" s="207"/>
      <c r="D567" s="196" t="s">
        <v>128</v>
      </c>
      <c r="E567" s="208" t="s">
        <v>21</v>
      </c>
      <c r="F567" s="209" t="s">
        <v>131</v>
      </c>
      <c r="G567" s="207"/>
      <c r="H567" s="210">
        <v>5.55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128</v>
      </c>
      <c r="AU567" s="216" t="s">
        <v>83</v>
      </c>
      <c r="AV567" s="12" t="s">
        <v>83</v>
      </c>
      <c r="AW567" s="12" t="s">
        <v>35</v>
      </c>
      <c r="AX567" s="12" t="s">
        <v>71</v>
      </c>
      <c r="AY567" s="216" t="s">
        <v>118</v>
      </c>
    </row>
    <row r="568" spans="2:51" s="12" customFormat="1">
      <c r="B568" s="206"/>
      <c r="C568" s="207"/>
      <c r="D568" s="196" t="s">
        <v>128</v>
      </c>
      <c r="E568" s="208" t="s">
        <v>21</v>
      </c>
      <c r="F568" s="209" t="s">
        <v>139</v>
      </c>
      <c r="G568" s="207"/>
      <c r="H568" s="210">
        <v>2.65</v>
      </c>
      <c r="I568" s="211"/>
      <c r="J568" s="207"/>
      <c r="K568" s="207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128</v>
      </c>
      <c r="AU568" s="216" t="s">
        <v>83</v>
      </c>
      <c r="AV568" s="12" t="s">
        <v>83</v>
      </c>
      <c r="AW568" s="12" t="s">
        <v>35</v>
      </c>
      <c r="AX568" s="12" t="s">
        <v>71</v>
      </c>
      <c r="AY568" s="216" t="s">
        <v>118</v>
      </c>
    </row>
    <row r="569" spans="2:51" s="12" customFormat="1">
      <c r="B569" s="206"/>
      <c r="C569" s="207"/>
      <c r="D569" s="196" t="s">
        <v>128</v>
      </c>
      <c r="E569" s="208" t="s">
        <v>21</v>
      </c>
      <c r="F569" s="209" t="s">
        <v>132</v>
      </c>
      <c r="G569" s="207"/>
      <c r="H569" s="210">
        <v>1.1499999999999999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128</v>
      </c>
      <c r="AU569" s="216" t="s">
        <v>83</v>
      </c>
      <c r="AV569" s="12" t="s">
        <v>83</v>
      </c>
      <c r="AW569" s="12" t="s">
        <v>35</v>
      </c>
      <c r="AX569" s="12" t="s">
        <v>71</v>
      </c>
      <c r="AY569" s="216" t="s">
        <v>118</v>
      </c>
    </row>
    <row r="570" spans="2:51" s="12" customFormat="1">
      <c r="B570" s="206"/>
      <c r="C570" s="207"/>
      <c r="D570" s="196" t="s">
        <v>128</v>
      </c>
      <c r="E570" s="208" t="s">
        <v>21</v>
      </c>
      <c r="F570" s="209" t="s">
        <v>133</v>
      </c>
      <c r="G570" s="207"/>
      <c r="H570" s="210">
        <v>1.1499999999999999</v>
      </c>
      <c r="I570" s="211"/>
      <c r="J570" s="207"/>
      <c r="K570" s="207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128</v>
      </c>
      <c r="AU570" s="216" t="s">
        <v>83</v>
      </c>
      <c r="AV570" s="12" t="s">
        <v>83</v>
      </c>
      <c r="AW570" s="12" t="s">
        <v>35</v>
      </c>
      <c r="AX570" s="12" t="s">
        <v>71</v>
      </c>
      <c r="AY570" s="216" t="s">
        <v>118</v>
      </c>
    </row>
    <row r="571" spans="2:51" s="12" customFormat="1">
      <c r="B571" s="206"/>
      <c r="C571" s="207"/>
      <c r="D571" s="196" t="s">
        <v>128</v>
      </c>
      <c r="E571" s="208" t="s">
        <v>21</v>
      </c>
      <c r="F571" s="209" t="s">
        <v>134</v>
      </c>
      <c r="G571" s="207"/>
      <c r="H571" s="210">
        <v>1.3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128</v>
      </c>
      <c r="AU571" s="216" t="s">
        <v>83</v>
      </c>
      <c r="AV571" s="12" t="s">
        <v>83</v>
      </c>
      <c r="AW571" s="12" t="s">
        <v>35</v>
      </c>
      <c r="AX571" s="12" t="s">
        <v>71</v>
      </c>
      <c r="AY571" s="216" t="s">
        <v>118</v>
      </c>
    </row>
    <row r="572" spans="2:51" s="12" customFormat="1">
      <c r="B572" s="206"/>
      <c r="C572" s="207"/>
      <c r="D572" s="196" t="s">
        <v>128</v>
      </c>
      <c r="E572" s="208" t="s">
        <v>21</v>
      </c>
      <c r="F572" s="209" t="s">
        <v>135</v>
      </c>
      <c r="G572" s="207"/>
      <c r="H572" s="210">
        <v>0.95</v>
      </c>
      <c r="I572" s="211"/>
      <c r="J572" s="207"/>
      <c r="K572" s="207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128</v>
      </c>
      <c r="AU572" s="216" t="s">
        <v>83</v>
      </c>
      <c r="AV572" s="12" t="s">
        <v>83</v>
      </c>
      <c r="AW572" s="12" t="s">
        <v>35</v>
      </c>
      <c r="AX572" s="12" t="s">
        <v>71</v>
      </c>
      <c r="AY572" s="216" t="s">
        <v>118</v>
      </c>
    </row>
    <row r="573" spans="2:51" s="12" customFormat="1">
      <c r="B573" s="206"/>
      <c r="C573" s="207"/>
      <c r="D573" s="196" t="s">
        <v>128</v>
      </c>
      <c r="E573" s="208" t="s">
        <v>21</v>
      </c>
      <c r="F573" s="209" t="s">
        <v>140</v>
      </c>
      <c r="G573" s="207"/>
      <c r="H573" s="210">
        <v>2.2000000000000002</v>
      </c>
      <c r="I573" s="211"/>
      <c r="J573" s="207"/>
      <c r="K573" s="207"/>
      <c r="L573" s="212"/>
      <c r="M573" s="213"/>
      <c r="N573" s="214"/>
      <c r="O573" s="214"/>
      <c r="P573" s="214"/>
      <c r="Q573" s="214"/>
      <c r="R573" s="214"/>
      <c r="S573" s="214"/>
      <c r="T573" s="215"/>
      <c r="AT573" s="216" t="s">
        <v>128</v>
      </c>
      <c r="AU573" s="216" t="s">
        <v>83</v>
      </c>
      <c r="AV573" s="12" t="s">
        <v>83</v>
      </c>
      <c r="AW573" s="12" t="s">
        <v>35</v>
      </c>
      <c r="AX573" s="12" t="s">
        <v>71</v>
      </c>
      <c r="AY573" s="216" t="s">
        <v>118</v>
      </c>
    </row>
    <row r="574" spans="2:51" s="12" customFormat="1">
      <c r="B574" s="206"/>
      <c r="C574" s="207"/>
      <c r="D574" s="196" t="s">
        <v>128</v>
      </c>
      <c r="E574" s="208" t="s">
        <v>21</v>
      </c>
      <c r="F574" s="209" t="s">
        <v>141</v>
      </c>
      <c r="G574" s="207"/>
      <c r="H574" s="210">
        <v>1.05</v>
      </c>
      <c r="I574" s="211"/>
      <c r="J574" s="207"/>
      <c r="K574" s="207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128</v>
      </c>
      <c r="AU574" s="216" t="s">
        <v>83</v>
      </c>
      <c r="AV574" s="12" t="s">
        <v>83</v>
      </c>
      <c r="AW574" s="12" t="s">
        <v>35</v>
      </c>
      <c r="AX574" s="12" t="s">
        <v>71</v>
      </c>
      <c r="AY574" s="216" t="s">
        <v>118</v>
      </c>
    </row>
    <row r="575" spans="2:51" s="11" customFormat="1">
      <c r="B575" s="194"/>
      <c r="C575" s="195"/>
      <c r="D575" s="196" t="s">
        <v>128</v>
      </c>
      <c r="E575" s="197" t="s">
        <v>21</v>
      </c>
      <c r="F575" s="198" t="s">
        <v>142</v>
      </c>
      <c r="G575" s="195"/>
      <c r="H575" s="199" t="s">
        <v>21</v>
      </c>
      <c r="I575" s="200"/>
      <c r="J575" s="195"/>
      <c r="K575" s="195"/>
      <c r="L575" s="201"/>
      <c r="M575" s="202"/>
      <c r="N575" s="203"/>
      <c r="O575" s="203"/>
      <c r="P575" s="203"/>
      <c r="Q575" s="203"/>
      <c r="R575" s="203"/>
      <c r="S575" s="203"/>
      <c r="T575" s="204"/>
      <c r="AT575" s="205" t="s">
        <v>128</v>
      </c>
      <c r="AU575" s="205" t="s">
        <v>83</v>
      </c>
      <c r="AV575" s="11" t="s">
        <v>76</v>
      </c>
      <c r="AW575" s="11" t="s">
        <v>35</v>
      </c>
      <c r="AX575" s="11" t="s">
        <v>71</v>
      </c>
      <c r="AY575" s="205" t="s">
        <v>118</v>
      </c>
    </row>
    <row r="576" spans="2:51" s="12" customFormat="1">
      <c r="B576" s="206"/>
      <c r="C576" s="207"/>
      <c r="D576" s="196" t="s">
        <v>128</v>
      </c>
      <c r="E576" s="208" t="s">
        <v>21</v>
      </c>
      <c r="F576" s="209" t="s">
        <v>131</v>
      </c>
      <c r="G576" s="207"/>
      <c r="H576" s="210">
        <v>5.55</v>
      </c>
      <c r="I576" s="211"/>
      <c r="J576" s="207"/>
      <c r="K576" s="207"/>
      <c r="L576" s="212"/>
      <c r="M576" s="213"/>
      <c r="N576" s="214"/>
      <c r="O576" s="214"/>
      <c r="P576" s="214"/>
      <c r="Q576" s="214"/>
      <c r="R576" s="214"/>
      <c r="S576" s="214"/>
      <c r="T576" s="215"/>
      <c r="AT576" s="216" t="s">
        <v>128</v>
      </c>
      <c r="AU576" s="216" t="s">
        <v>83</v>
      </c>
      <c r="AV576" s="12" t="s">
        <v>83</v>
      </c>
      <c r="AW576" s="12" t="s">
        <v>35</v>
      </c>
      <c r="AX576" s="12" t="s">
        <v>71</v>
      </c>
      <c r="AY576" s="216" t="s">
        <v>118</v>
      </c>
    </row>
    <row r="577" spans="2:51" s="12" customFormat="1">
      <c r="B577" s="206"/>
      <c r="C577" s="207"/>
      <c r="D577" s="196" t="s">
        <v>128</v>
      </c>
      <c r="E577" s="208" t="s">
        <v>21</v>
      </c>
      <c r="F577" s="209" t="s">
        <v>132</v>
      </c>
      <c r="G577" s="207"/>
      <c r="H577" s="210">
        <v>1.1499999999999999</v>
      </c>
      <c r="I577" s="211"/>
      <c r="J577" s="207"/>
      <c r="K577" s="207"/>
      <c r="L577" s="212"/>
      <c r="M577" s="213"/>
      <c r="N577" s="214"/>
      <c r="O577" s="214"/>
      <c r="P577" s="214"/>
      <c r="Q577" s="214"/>
      <c r="R577" s="214"/>
      <c r="S577" s="214"/>
      <c r="T577" s="215"/>
      <c r="AT577" s="216" t="s">
        <v>128</v>
      </c>
      <c r="AU577" s="216" t="s">
        <v>83</v>
      </c>
      <c r="AV577" s="12" t="s">
        <v>83</v>
      </c>
      <c r="AW577" s="12" t="s">
        <v>35</v>
      </c>
      <c r="AX577" s="12" t="s">
        <v>71</v>
      </c>
      <c r="AY577" s="216" t="s">
        <v>118</v>
      </c>
    </row>
    <row r="578" spans="2:51" s="12" customFormat="1">
      <c r="B578" s="206"/>
      <c r="C578" s="207"/>
      <c r="D578" s="196" t="s">
        <v>128</v>
      </c>
      <c r="E578" s="208" t="s">
        <v>21</v>
      </c>
      <c r="F578" s="209" t="s">
        <v>133</v>
      </c>
      <c r="G578" s="207"/>
      <c r="H578" s="210">
        <v>1.1499999999999999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128</v>
      </c>
      <c r="AU578" s="216" t="s">
        <v>83</v>
      </c>
      <c r="AV578" s="12" t="s">
        <v>83</v>
      </c>
      <c r="AW578" s="12" t="s">
        <v>35</v>
      </c>
      <c r="AX578" s="12" t="s">
        <v>71</v>
      </c>
      <c r="AY578" s="216" t="s">
        <v>118</v>
      </c>
    </row>
    <row r="579" spans="2:51" s="12" customFormat="1">
      <c r="B579" s="206"/>
      <c r="C579" s="207"/>
      <c r="D579" s="196" t="s">
        <v>128</v>
      </c>
      <c r="E579" s="208" t="s">
        <v>21</v>
      </c>
      <c r="F579" s="209" t="s">
        <v>134</v>
      </c>
      <c r="G579" s="207"/>
      <c r="H579" s="210">
        <v>1.3</v>
      </c>
      <c r="I579" s="211"/>
      <c r="J579" s="207"/>
      <c r="K579" s="207"/>
      <c r="L579" s="212"/>
      <c r="M579" s="213"/>
      <c r="N579" s="214"/>
      <c r="O579" s="214"/>
      <c r="P579" s="214"/>
      <c r="Q579" s="214"/>
      <c r="R579" s="214"/>
      <c r="S579" s="214"/>
      <c r="T579" s="215"/>
      <c r="AT579" s="216" t="s">
        <v>128</v>
      </c>
      <c r="AU579" s="216" t="s">
        <v>83</v>
      </c>
      <c r="AV579" s="12" t="s">
        <v>83</v>
      </c>
      <c r="AW579" s="12" t="s">
        <v>35</v>
      </c>
      <c r="AX579" s="12" t="s">
        <v>71</v>
      </c>
      <c r="AY579" s="216" t="s">
        <v>118</v>
      </c>
    </row>
    <row r="580" spans="2:51" s="12" customFormat="1">
      <c r="B580" s="206"/>
      <c r="C580" s="207"/>
      <c r="D580" s="196" t="s">
        <v>128</v>
      </c>
      <c r="E580" s="208" t="s">
        <v>21</v>
      </c>
      <c r="F580" s="209" t="s">
        <v>135</v>
      </c>
      <c r="G580" s="207"/>
      <c r="H580" s="210">
        <v>0.95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128</v>
      </c>
      <c r="AU580" s="216" t="s">
        <v>83</v>
      </c>
      <c r="AV580" s="12" t="s">
        <v>83</v>
      </c>
      <c r="AW580" s="12" t="s">
        <v>35</v>
      </c>
      <c r="AX580" s="12" t="s">
        <v>71</v>
      </c>
      <c r="AY580" s="216" t="s">
        <v>118</v>
      </c>
    </row>
    <row r="581" spans="2:51" s="12" customFormat="1">
      <c r="B581" s="206"/>
      <c r="C581" s="207"/>
      <c r="D581" s="196" t="s">
        <v>128</v>
      </c>
      <c r="E581" s="208" t="s">
        <v>21</v>
      </c>
      <c r="F581" s="209" t="s">
        <v>140</v>
      </c>
      <c r="G581" s="207"/>
      <c r="H581" s="210">
        <v>2.2000000000000002</v>
      </c>
      <c r="I581" s="211"/>
      <c r="J581" s="207"/>
      <c r="K581" s="207"/>
      <c r="L581" s="212"/>
      <c r="M581" s="213"/>
      <c r="N581" s="214"/>
      <c r="O581" s="214"/>
      <c r="P581" s="214"/>
      <c r="Q581" s="214"/>
      <c r="R581" s="214"/>
      <c r="S581" s="214"/>
      <c r="T581" s="215"/>
      <c r="AT581" s="216" t="s">
        <v>128</v>
      </c>
      <c r="AU581" s="216" t="s">
        <v>83</v>
      </c>
      <c r="AV581" s="12" t="s">
        <v>83</v>
      </c>
      <c r="AW581" s="12" t="s">
        <v>35</v>
      </c>
      <c r="AX581" s="12" t="s">
        <v>71</v>
      </c>
      <c r="AY581" s="216" t="s">
        <v>118</v>
      </c>
    </row>
    <row r="582" spans="2:51" s="12" customFormat="1">
      <c r="B582" s="206"/>
      <c r="C582" s="207"/>
      <c r="D582" s="196" t="s">
        <v>128</v>
      </c>
      <c r="E582" s="208" t="s">
        <v>21</v>
      </c>
      <c r="F582" s="209" t="s">
        <v>141</v>
      </c>
      <c r="G582" s="207"/>
      <c r="H582" s="210">
        <v>1.05</v>
      </c>
      <c r="I582" s="211"/>
      <c r="J582" s="207"/>
      <c r="K582" s="207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128</v>
      </c>
      <c r="AU582" s="216" t="s">
        <v>83</v>
      </c>
      <c r="AV582" s="12" t="s">
        <v>83</v>
      </c>
      <c r="AW582" s="12" t="s">
        <v>35</v>
      </c>
      <c r="AX582" s="12" t="s">
        <v>71</v>
      </c>
      <c r="AY582" s="216" t="s">
        <v>118</v>
      </c>
    </row>
    <row r="583" spans="2:51" s="11" customFormat="1">
      <c r="B583" s="194"/>
      <c r="C583" s="195"/>
      <c r="D583" s="196" t="s">
        <v>128</v>
      </c>
      <c r="E583" s="197" t="s">
        <v>21</v>
      </c>
      <c r="F583" s="198" t="s">
        <v>143</v>
      </c>
      <c r="G583" s="195"/>
      <c r="H583" s="199" t="s">
        <v>21</v>
      </c>
      <c r="I583" s="200"/>
      <c r="J583" s="195"/>
      <c r="K583" s="195"/>
      <c r="L583" s="201"/>
      <c r="M583" s="202"/>
      <c r="N583" s="203"/>
      <c r="O583" s="203"/>
      <c r="P583" s="203"/>
      <c r="Q583" s="203"/>
      <c r="R583" s="203"/>
      <c r="S583" s="203"/>
      <c r="T583" s="204"/>
      <c r="AT583" s="205" t="s">
        <v>128</v>
      </c>
      <c r="AU583" s="205" t="s">
        <v>83</v>
      </c>
      <c r="AV583" s="11" t="s">
        <v>76</v>
      </c>
      <c r="AW583" s="11" t="s">
        <v>35</v>
      </c>
      <c r="AX583" s="11" t="s">
        <v>71</v>
      </c>
      <c r="AY583" s="205" t="s">
        <v>118</v>
      </c>
    </row>
    <row r="584" spans="2:51" s="12" customFormat="1">
      <c r="B584" s="206"/>
      <c r="C584" s="207"/>
      <c r="D584" s="196" t="s">
        <v>128</v>
      </c>
      <c r="E584" s="208" t="s">
        <v>21</v>
      </c>
      <c r="F584" s="209" t="s">
        <v>144</v>
      </c>
      <c r="G584" s="207"/>
      <c r="H584" s="210">
        <v>4</v>
      </c>
      <c r="I584" s="211"/>
      <c r="J584" s="207"/>
      <c r="K584" s="207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128</v>
      </c>
      <c r="AU584" s="216" t="s">
        <v>83</v>
      </c>
      <c r="AV584" s="12" t="s">
        <v>83</v>
      </c>
      <c r="AW584" s="12" t="s">
        <v>35</v>
      </c>
      <c r="AX584" s="12" t="s">
        <v>71</v>
      </c>
      <c r="AY584" s="216" t="s">
        <v>118</v>
      </c>
    </row>
    <row r="585" spans="2:51" s="12" customFormat="1">
      <c r="B585" s="206"/>
      <c r="C585" s="207"/>
      <c r="D585" s="196" t="s">
        <v>128</v>
      </c>
      <c r="E585" s="208" t="s">
        <v>21</v>
      </c>
      <c r="F585" s="209" t="s">
        <v>145</v>
      </c>
      <c r="G585" s="207"/>
      <c r="H585" s="210">
        <v>1.35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128</v>
      </c>
      <c r="AU585" s="216" t="s">
        <v>83</v>
      </c>
      <c r="AV585" s="12" t="s">
        <v>83</v>
      </c>
      <c r="AW585" s="12" t="s">
        <v>35</v>
      </c>
      <c r="AX585" s="12" t="s">
        <v>71</v>
      </c>
      <c r="AY585" s="216" t="s">
        <v>118</v>
      </c>
    </row>
    <row r="586" spans="2:51" s="12" customFormat="1">
      <c r="B586" s="206"/>
      <c r="C586" s="207"/>
      <c r="D586" s="196" t="s">
        <v>128</v>
      </c>
      <c r="E586" s="208" t="s">
        <v>21</v>
      </c>
      <c r="F586" s="209" t="s">
        <v>146</v>
      </c>
      <c r="G586" s="207"/>
      <c r="H586" s="210">
        <v>1.4</v>
      </c>
      <c r="I586" s="211"/>
      <c r="J586" s="207"/>
      <c r="K586" s="207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128</v>
      </c>
      <c r="AU586" s="216" t="s">
        <v>83</v>
      </c>
      <c r="AV586" s="12" t="s">
        <v>83</v>
      </c>
      <c r="AW586" s="12" t="s">
        <v>35</v>
      </c>
      <c r="AX586" s="12" t="s">
        <v>71</v>
      </c>
      <c r="AY586" s="216" t="s">
        <v>118</v>
      </c>
    </row>
    <row r="587" spans="2:51" s="12" customFormat="1">
      <c r="B587" s="206"/>
      <c r="C587" s="207"/>
      <c r="D587" s="196" t="s">
        <v>128</v>
      </c>
      <c r="E587" s="208" t="s">
        <v>21</v>
      </c>
      <c r="F587" s="209" t="s">
        <v>131</v>
      </c>
      <c r="G587" s="207"/>
      <c r="H587" s="210">
        <v>5.55</v>
      </c>
      <c r="I587" s="211"/>
      <c r="J587" s="207"/>
      <c r="K587" s="207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128</v>
      </c>
      <c r="AU587" s="216" t="s">
        <v>83</v>
      </c>
      <c r="AV587" s="12" t="s">
        <v>83</v>
      </c>
      <c r="AW587" s="12" t="s">
        <v>35</v>
      </c>
      <c r="AX587" s="12" t="s">
        <v>71</v>
      </c>
      <c r="AY587" s="216" t="s">
        <v>118</v>
      </c>
    </row>
    <row r="588" spans="2:51" s="12" customFormat="1">
      <c r="B588" s="206"/>
      <c r="C588" s="207"/>
      <c r="D588" s="196" t="s">
        <v>128</v>
      </c>
      <c r="E588" s="208" t="s">
        <v>21</v>
      </c>
      <c r="F588" s="209" t="s">
        <v>147</v>
      </c>
      <c r="G588" s="207"/>
      <c r="H588" s="210">
        <v>1.1499999999999999</v>
      </c>
      <c r="I588" s="211"/>
      <c r="J588" s="207"/>
      <c r="K588" s="207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128</v>
      </c>
      <c r="AU588" s="216" t="s">
        <v>83</v>
      </c>
      <c r="AV588" s="12" t="s">
        <v>83</v>
      </c>
      <c r="AW588" s="12" t="s">
        <v>35</v>
      </c>
      <c r="AX588" s="12" t="s">
        <v>71</v>
      </c>
      <c r="AY588" s="216" t="s">
        <v>118</v>
      </c>
    </row>
    <row r="589" spans="2:51" s="12" customFormat="1">
      <c r="B589" s="206"/>
      <c r="C589" s="207"/>
      <c r="D589" s="196" t="s">
        <v>128</v>
      </c>
      <c r="E589" s="208" t="s">
        <v>21</v>
      </c>
      <c r="F589" s="209" t="s">
        <v>148</v>
      </c>
      <c r="G589" s="207"/>
      <c r="H589" s="210">
        <v>1.1499999999999999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128</v>
      </c>
      <c r="AU589" s="216" t="s">
        <v>83</v>
      </c>
      <c r="AV589" s="12" t="s">
        <v>83</v>
      </c>
      <c r="AW589" s="12" t="s">
        <v>35</v>
      </c>
      <c r="AX589" s="12" t="s">
        <v>71</v>
      </c>
      <c r="AY589" s="216" t="s">
        <v>118</v>
      </c>
    </row>
    <row r="590" spans="2:51" s="12" customFormat="1">
      <c r="B590" s="206"/>
      <c r="C590" s="207"/>
      <c r="D590" s="196" t="s">
        <v>128</v>
      </c>
      <c r="E590" s="208" t="s">
        <v>21</v>
      </c>
      <c r="F590" s="209" t="s">
        <v>149</v>
      </c>
      <c r="G590" s="207"/>
      <c r="H590" s="210">
        <v>1.3</v>
      </c>
      <c r="I590" s="211"/>
      <c r="J590" s="207"/>
      <c r="K590" s="207"/>
      <c r="L590" s="212"/>
      <c r="M590" s="213"/>
      <c r="N590" s="214"/>
      <c r="O590" s="214"/>
      <c r="P590" s="214"/>
      <c r="Q590" s="214"/>
      <c r="R590" s="214"/>
      <c r="S590" s="214"/>
      <c r="T590" s="215"/>
      <c r="AT590" s="216" t="s">
        <v>128</v>
      </c>
      <c r="AU590" s="216" t="s">
        <v>83</v>
      </c>
      <c r="AV590" s="12" t="s">
        <v>83</v>
      </c>
      <c r="AW590" s="12" t="s">
        <v>35</v>
      </c>
      <c r="AX590" s="12" t="s">
        <v>71</v>
      </c>
      <c r="AY590" s="216" t="s">
        <v>118</v>
      </c>
    </row>
    <row r="591" spans="2:51" s="12" customFormat="1">
      <c r="B591" s="206"/>
      <c r="C591" s="207"/>
      <c r="D591" s="196" t="s">
        <v>128</v>
      </c>
      <c r="E591" s="208" t="s">
        <v>21</v>
      </c>
      <c r="F591" s="209" t="s">
        <v>150</v>
      </c>
      <c r="G591" s="207"/>
      <c r="H591" s="210">
        <v>0.95</v>
      </c>
      <c r="I591" s="211"/>
      <c r="J591" s="207"/>
      <c r="K591" s="207"/>
      <c r="L591" s="212"/>
      <c r="M591" s="213"/>
      <c r="N591" s="214"/>
      <c r="O591" s="214"/>
      <c r="P591" s="214"/>
      <c r="Q591" s="214"/>
      <c r="R591" s="214"/>
      <c r="S591" s="214"/>
      <c r="T591" s="215"/>
      <c r="AT591" s="216" t="s">
        <v>128</v>
      </c>
      <c r="AU591" s="216" t="s">
        <v>83</v>
      </c>
      <c r="AV591" s="12" t="s">
        <v>83</v>
      </c>
      <c r="AW591" s="12" t="s">
        <v>35</v>
      </c>
      <c r="AX591" s="12" t="s">
        <v>71</v>
      </c>
      <c r="AY591" s="216" t="s">
        <v>118</v>
      </c>
    </row>
    <row r="592" spans="2:51" s="12" customFormat="1">
      <c r="B592" s="206"/>
      <c r="C592" s="207"/>
      <c r="D592" s="196" t="s">
        <v>128</v>
      </c>
      <c r="E592" s="208" t="s">
        <v>21</v>
      </c>
      <c r="F592" s="209" t="s">
        <v>151</v>
      </c>
      <c r="G592" s="207"/>
      <c r="H592" s="210">
        <v>3.3</v>
      </c>
      <c r="I592" s="211"/>
      <c r="J592" s="207"/>
      <c r="K592" s="207"/>
      <c r="L592" s="212"/>
      <c r="M592" s="213"/>
      <c r="N592" s="214"/>
      <c r="O592" s="214"/>
      <c r="P592" s="214"/>
      <c r="Q592" s="214"/>
      <c r="R592" s="214"/>
      <c r="S592" s="214"/>
      <c r="T592" s="215"/>
      <c r="AT592" s="216" t="s">
        <v>128</v>
      </c>
      <c r="AU592" s="216" t="s">
        <v>83</v>
      </c>
      <c r="AV592" s="12" t="s">
        <v>83</v>
      </c>
      <c r="AW592" s="12" t="s">
        <v>35</v>
      </c>
      <c r="AX592" s="12" t="s">
        <v>71</v>
      </c>
      <c r="AY592" s="216" t="s">
        <v>118</v>
      </c>
    </row>
    <row r="593" spans="2:65" s="13" customFormat="1">
      <c r="B593" s="217"/>
      <c r="C593" s="218"/>
      <c r="D593" s="228" t="s">
        <v>128</v>
      </c>
      <c r="E593" s="242" t="s">
        <v>21</v>
      </c>
      <c r="F593" s="243" t="s">
        <v>152</v>
      </c>
      <c r="G593" s="218"/>
      <c r="H593" s="244">
        <v>62.65</v>
      </c>
      <c r="I593" s="222"/>
      <c r="J593" s="218"/>
      <c r="K593" s="218"/>
      <c r="L593" s="223"/>
      <c r="M593" s="224"/>
      <c r="N593" s="225"/>
      <c r="O593" s="225"/>
      <c r="P593" s="225"/>
      <c r="Q593" s="225"/>
      <c r="R593" s="225"/>
      <c r="S593" s="225"/>
      <c r="T593" s="226"/>
      <c r="AT593" s="227" t="s">
        <v>128</v>
      </c>
      <c r="AU593" s="227" t="s">
        <v>83</v>
      </c>
      <c r="AV593" s="13" t="s">
        <v>126</v>
      </c>
      <c r="AW593" s="13" t="s">
        <v>35</v>
      </c>
      <c r="AX593" s="13" t="s">
        <v>76</v>
      </c>
      <c r="AY593" s="227" t="s">
        <v>118</v>
      </c>
    </row>
    <row r="594" spans="2:65" s="1" customFormat="1" ht="22.5" customHeight="1">
      <c r="B594" s="40"/>
      <c r="C594" s="182" t="s">
        <v>354</v>
      </c>
      <c r="D594" s="182" t="s">
        <v>121</v>
      </c>
      <c r="E594" s="183" t="s">
        <v>355</v>
      </c>
      <c r="F594" s="184" t="s">
        <v>356</v>
      </c>
      <c r="G594" s="185" t="s">
        <v>184</v>
      </c>
      <c r="H594" s="186">
        <v>58.65</v>
      </c>
      <c r="I594" s="187"/>
      <c r="J594" s="188">
        <f>ROUND(I594*H594,2)</f>
        <v>0</v>
      </c>
      <c r="K594" s="184" t="s">
        <v>125</v>
      </c>
      <c r="L594" s="60"/>
      <c r="M594" s="189" t="s">
        <v>21</v>
      </c>
      <c r="N594" s="190" t="s">
        <v>42</v>
      </c>
      <c r="O594" s="41"/>
      <c r="P594" s="191">
        <f>O594*H594</f>
        <v>0</v>
      </c>
      <c r="Q594" s="191">
        <v>1.3999999999999999E-4</v>
      </c>
      <c r="R594" s="191">
        <f>Q594*H594</f>
        <v>8.2109999999999995E-3</v>
      </c>
      <c r="S594" s="191">
        <v>0</v>
      </c>
      <c r="T594" s="192">
        <f>S594*H594</f>
        <v>0</v>
      </c>
      <c r="AR594" s="23" t="s">
        <v>283</v>
      </c>
      <c r="AT594" s="23" t="s">
        <v>121</v>
      </c>
      <c r="AU594" s="23" t="s">
        <v>83</v>
      </c>
      <c r="AY594" s="23" t="s">
        <v>118</v>
      </c>
      <c r="BE594" s="193">
        <f>IF(N594="základní",J594,0)</f>
        <v>0</v>
      </c>
      <c r="BF594" s="193">
        <f>IF(N594="snížená",J594,0)</f>
        <v>0</v>
      </c>
      <c r="BG594" s="193">
        <f>IF(N594="zákl. přenesená",J594,0)</f>
        <v>0</v>
      </c>
      <c r="BH594" s="193">
        <f>IF(N594="sníž. přenesená",J594,0)</f>
        <v>0</v>
      </c>
      <c r="BI594" s="193">
        <f>IF(N594="nulová",J594,0)</f>
        <v>0</v>
      </c>
      <c r="BJ594" s="23" t="s">
        <v>76</v>
      </c>
      <c r="BK594" s="193">
        <f>ROUND(I594*H594,2)</f>
        <v>0</v>
      </c>
      <c r="BL594" s="23" t="s">
        <v>283</v>
      </c>
      <c r="BM594" s="23" t="s">
        <v>357</v>
      </c>
    </row>
    <row r="595" spans="2:65" s="1" customFormat="1" ht="31.5" customHeight="1">
      <c r="B595" s="40"/>
      <c r="C595" s="182" t="s">
        <v>358</v>
      </c>
      <c r="D595" s="182" t="s">
        <v>121</v>
      </c>
      <c r="E595" s="183" t="s">
        <v>359</v>
      </c>
      <c r="F595" s="184" t="s">
        <v>360</v>
      </c>
      <c r="G595" s="185" t="s">
        <v>184</v>
      </c>
      <c r="H595" s="186">
        <v>58.65</v>
      </c>
      <c r="I595" s="187"/>
      <c r="J595" s="188">
        <f>ROUND(I595*H595,2)</f>
        <v>0</v>
      </c>
      <c r="K595" s="184" t="s">
        <v>125</v>
      </c>
      <c r="L595" s="60"/>
      <c r="M595" s="189" t="s">
        <v>21</v>
      </c>
      <c r="N595" s="190" t="s">
        <v>42</v>
      </c>
      <c r="O595" s="41"/>
      <c r="P595" s="191">
        <f>O595*H595</f>
        <v>0</v>
      </c>
      <c r="Q595" s="191">
        <v>2.3800000000000002E-3</v>
      </c>
      <c r="R595" s="191">
        <f>Q595*H595</f>
        <v>0.13958700000000002</v>
      </c>
      <c r="S595" s="191">
        <v>0</v>
      </c>
      <c r="T595" s="192">
        <f>S595*H595</f>
        <v>0</v>
      </c>
      <c r="AR595" s="23" t="s">
        <v>283</v>
      </c>
      <c r="AT595" s="23" t="s">
        <v>121</v>
      </c>
      <c r="AU595" s="23" t="s">
        <v>83</v>
      </c>
      <c r="AY595" s="23" t="s">
        <v>118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23" t="s">
        <v>76</v>
      </c>
      <c r="BK595" s="193">
        <f>ROUND(I595*H595,2)</f>
        <v>0</v>
      </c>
      <c r="BL595" s="23" t="s">
        <v>283</v>
      </c>
      <c r="BM595" s="23" t="s">
        <v>361</v>
      </c>
    </row>
    <row r="596" spans="2:65" s="11" customFormat="1">
      <c r="B596" s="194"/>
      <c r="C596" s="195"/>
      <c r="D596" s="196" t="s">
        <v>128</v>
      </c>
      <c r="E596" s="197" t="s">
        <v>21</v>
      </c>
      <c r="F596" s="198" t="s">
        <v>130</v>
      </c>
      <c r="G596" s="195"/>
      <c r="H596" s="199" t="s">
        <v>21</v>
      </c>
      <c r="I596" s="200"/>
      <c r="J596" s="195"/>
      <c r="K596" s="195"/>
      <c r="L596" s="201"/>
      <c r="M596" s="202"/>
      <c r="N596" s="203"/>
      <c r="O596" s="203"/>
      <c r="P596" s="203"/>
      <c r="Q596" s="203"/>
      <c r="R596" s="203"/>
      <c r="S596" s="203"/>
      <c r="T596" s="204"/>
      <c r="AT596" s="205" t="s">
        <v>128</v>
      </c>
      <c r="AU596" s="205" t="s">
        <v>83</v>
      </c>
      <c r="AV596" s="11" t="s">
        <v>76</v>
      </c>
      <c r="AW596" s="11" t="s">
        <v>35</v>
      </c>
      <c r="AX596" s="11" t="s">
        <v>71</v>
      </c>
      <c r="AY596" s="205" t="s">
        <v>118</v>
      </c>
    </row>
    <row r="597" spans="2:65" s="12" customFormat="1">
      <c r="B597" s="206"/>
      <c r="C597" s="207"/>
      <c r="D597" s="196" t="s">
        <v>128</v>
      </c>
      <c r="E597" s="208" t="s">
        <v>21</v>
      </c>
      <c r="F597" s="209" t="s">
        <v>199</v>
      </c>
      <c r="G597" s="207"/>
      <c r="H597" s="210">
        <v>5.25</v>
      </c>
      <c r="I597" s="211"/>
      <c r="J597" s="207"/>
      <c r="K597" s="207"/>
      <c r="L597" s="212"/>
      <c r="M597" s="213"/>
      <c r="N597" s="214"/>
      <c r="O597" s="214"/>
      <c r="P597" s="214"/>
      <c r="Q597" s="214"/>
      <c r="R597" s="214"/>
      <c r="S597" s="214"/>
      <c r="T597" s="215"/>
      <c r="AT597" s="216" t="s">
        <v>128</v>
      </c>
      <c r="AU597" s="216" t="s">
        <v>83</v>
      </c>
      <c r="AV597" s="12" t="s">
        <v>83</v>
      </c>
      <c r="AW597" s="12" t="s">
        <v>35</v>
      </c>
      <c r="AX597" s="12" t="s">
        <v>71</v>
      </c>
      <c r="AY597" s="216" t="s">
        <v>118</v>
      </c>
    </row>
    <row r="598" spans="2:65" s="12" customFormat="1">
      <c r="B598" s="206"/>
      <c r="C598" s="207"/>
      <c r="D598" s="196" t="s">
        <v>128</v>
      </c>
      <c r="E598" s="208" t="s">
        <v>21</v>
      </c>
      <c r="F598" s="209" t="s">
        <v>209</v>
      </c>
      <c r="G598" s="207"/>
      <c r="H598" s="210">
        <v>1.05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128</v>
      </c>
      <c r="AU598" s="216" t="s">
        <v>83</v>
      </c>
      <c r="AV598" s="12" t="s">
        <v>83</v>
      </c>
      <c r="AW598" s="12" t="s">
        <v>35</v>
      </c>
      <c r="AX598" s="12" t="s">
        <v>71</v>
      </c>
      <c r="AY598" s="216" t="s">
        <v>118</v>
      </c>
    </row>
    <row r="599" spans="2:65" s="12" customFormat="1">
      <c r="B599" s="206"/>
      <c r="C599" s="207"/>
      <c r="D599" s="196" t="s">
        <v>128</v>
      </c>
      <c r="E599" s="208" t="s">
        <v>21</v>
      </c>
      <c r="F599" s="209" t="s">
        <v>201</v>
      </c>
      <c r="G599" s="207"/>
      <c r="H599" s="210">
        <v>1.05</v>
      </c>
      <c r="I599" s="211"/>
      <c r="J599" s="207"/>
      <c r="K599" s="207"/>
      <c r="L599" s="212"/>
      <c r="M599" s="213"/>
      <c r="N599" s="214"/>
      <c r="O599" s="214"/>
      <c r="P599" s="214"/>
      <c r="Q599" s="214"/>
      <c r="R599" s="214"/>
      <c r="S599" s="214"/>
      <c r="T599" s="215"/>
      <c r="AT599" s="216" t="s">
        <v>128</v>
      </c>
      <c r="AU599" s="216" t="s">
        <v>83</v>
      </c>
      <c r="AV599" s="12" t="s">
        <v>83</v>
      </c>
      <c r="AW599" s="12" t="s">
        <v>35</v>
      </c>
      <c r="AX599" s="12" t="s">
        <v>71</v>
      </c>
      <c r="AY599" s="216" t="s">
        <v>118</v>
      </c>
    </row>
    <row r="600" spans="2:65" s="12" customFormat="1">
      <c r="B600" s="206"/>
      <c r="C600" s="207"/>
      <c r="D600" s="196" t="s">
        <v>128</v>
      </c>
      <c r="E600" s="208" t="s">
        <v>21</v>
      </c>
      <c r="F600" s="209" t="s">
        <v>202</v>
      </c>
      <c r="G600" s="207"/>
      <c r="H600" s="210">
        <v>1.1000000000000001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128</v>
      </c>
      <c r="AU600" s="216" t="s">
        <v>83</v>
      </c>
      <c r="AV600" s="12" t="s">
        <v>83</v>
      </c>
      <c r="AW600" s="12" t="s">
        <v>35</v>
      </c>
      <c r="AX600" s="12" t="s">
        <v>71</v>
      </c>
      <c r="AY600" s="216" t="s">
        <v>118</v>
      </c>
    </row>
    <row r="601" spans="2:65" s="12" customFormat="1">
      <c r="B601" s="206"/>
      <c r="C601" s="207"/>
      <c r="D601" s="196" t="s">
        <v>128</v>
      </c>
      <c r="E601" s="208" t="s">
        <v>21</v>
      </c>
      <c r="F601" s="209" t="s">
        <v>203</v>
      </c>
      <c r="G601" s="207"/>
      <c r="H601" s="210">
        <v>0.85</v>
      </c>
      <c r="I601" s="211"/>
      <c r="J601" s="207"/>
      <c r="K601" s="207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128</v>
      </c>
      <c r="AU601" s="216" t="s">
        <v>83</v>
      </c>
      <c r="AV601" s="12" t="s">
        <v>83</v>
      </c>
      <c r="AW601" s="12" t="s">
        <v>35</v>
      </c>
      <c r="AX601" s="12" t="s">
        <v>71</v>
      </c>
      <c r="AY601" s="216" t="s">
        <v>118</v>
      </c>
    </row>
    <row r="602" spans="2:65" s="12" customFormat="1">
      <c r="B602" s="206"/>
      <c r="C602" s="207"/>
      <c r="D602" s="196" t="s">
        <v>128</v>
      </c>
      <c r="E602" s="208" t="s">
        <v>21</v>
      </c>
      <c r="F602" s="209" t="s">
        <v>362</v>
      </c>
      <c r="G602" s="207"/>
      <c r="H602" s="210">
        <v>2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128</v>
      </c>
      <c r="AU602" s="216" t="s">
        <v>83</v>
      </c>
      <c r="AV602" s="12" t="s">
        <v>83</v>
      </c>
      <c r="AW602" s="12" t="s">
        <v>35</v>
      </c>
      <c r="AX602" s="12" t="s">
        <v>71</v>
      </c>
      <c r="AY602" s="216" t="s">
        <v>118</v>
      </c>
    </row>
    <row r="603" spans="2:65" s="12" customFormat="1">
      <c r="B603" s="206"/>
      <c r="C603" s="207"/>
      <c r="D603" s="196" t="s">
        <v>128</v>
      </c>
      <c r="E603" s="208" t="s">
        <v>21</v>
      </c>
      <c r="F603" s="209" t="s">
        <v>363</v>
      </c>
      <c r="G603" s="207"/>
      <c r="H603" s="210">
        <v>1.05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128</v>
      </c>
      <c r="AU603" s="216" t="s">
        <v>83</v>
      </c>
      <c r="AV603" s="12" t="s">
        <v>83</v>
      </c>
      <c r="AW603" s="12" t="s">
        <v>35</v>
      </c>
      <c r="AX603" s="12" t="s">
        <v>71</v>
      </c>
      <c r="AY603" s="216" t="s">
        <v>118</v>
      </c>
    </row>
    <row r="604" spans="2:65" s="11" customFormat="1">
      <c r="B604" s="194"/>
      <c r="C604" s="195"/>
      <c r="D604" s="196" t="s">
        <v>128</v>
      </c>
      <c r="E604" s="197" t="s">
        <v>21</v>
      </c>
      <c r="F604" s="198" t="s">
        <v>138</v>
      </c>
      <c r="G604" s="195"/>
      <c r="H604" s="199" t="s">
        <v>21</v>
      </c>
      <c r="I604" s="200"/>
      <c r="J604" s="195"/>
      <c r="K604" s="195"/>
      <c r="L604" s="201"/>
      <c r="M604" s="202"/>
      <c r="N604" s="203"/>
      <c r="O604" s="203"/>
      <c r="P604" s="203"/>
      <c r="Q604" s="203"/>
      <c r="R604" s="203"/>
      <c r="S604" s="203"/>
      <c r="T604" s="204"/>
      <c r="AT604" s="205" t="s">
        <v>128</v>
      </c>
      <c r="AU604" s="205" t="s">
        <v>83</v>
      </c>
      <c r="AV604" s="11" t="s">
        <v>76</v>
      </c>
      <c r="AW604" s="11" t="s">
        <v>35</v>
      </c>
      <c r="AX604" s="11" t="s">
        <v>71</v>
      </c>
      <c r="AY604" s="205" t="s">
        <v>118</v>
      </c>
    </row>
    <row r="605" spans="2:65" s="12" customFormat="1">
      <c r="B605" s="206"/>
      <c r="C605" s="207"/>
      <c r="D605" s="196" t="s">
        <v>128</v>
      </c>
      <c r="E605" s="208" t="s">
        <v>21</v>
      </c>
      <c r="F605" s="209" t="s">
        <v>199</v>
      </c>
      <c r="G605" s="207"/>
      <c r="H605" s="210">
        <v>5.25</v>
      </c>
      <c r="I605" s="211"/>
      <c r="J605" s="207"/>
      <c r="K605" s="207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128</v>
      </c>
      <c r="AU605" s="216" t="s">
        <v>83</v>
      </c>
      <c r="AV605" s="12" t="s">
        <v>83</v>
      </c>
      <c r="AW605" s="12" t="s">
        <v>35</v>
      </c>
      <c r="AX605" s="12" t="s">
        <v>71</v>
      </c>
      <c r="AY605" s="216" t="s">
        <v>118</v>
      </c>
    </row>
    <row r="606" spans="2:65" s="12" customFormat="1">
      <c r="B606" s="206"/>
      <c r="C606" s="207"/>
      <c r="D606" s="196" t="s">
        <v>128</v>
      </c>
      <c r="E606" s="208" t="s">
        <v>21</v>
      </c>
      <c r="F606" s="209" t="s">
        <v>206</v>
      </c>
      <c r="G606" s="207"/>
      <c r="H606" s="210">
        <v>2.5499999999999998</v>
      </c>
      <c r="I606" s="211"/>
      <c r="J606" s="207"/>
      <c r="K606" s="207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128</v>
      </c>
      <c r="AU606" s="216" t="s">
        <v>83</v>
      </c>
      <c r="AV606" s="12" t="s">
        <v>83</v>
      </c>
      <c r="AW606" s="12" t="s">
        <v>35</v>
      </c>
      <c r="AX606" s="12" t="s">
        <v>71</v>
      </c>
      <c r="AY606" s="216" t="s">
        <v>118</v>
      </c>
    </row>
    <row r="607" spans="2:65" s="12" customFormat="1">
      <c r="B607" s="206"/>
      <c r="C607" s="207"/>
      <c r="D607" s="196" t="s">
        <v>128</v>
      </c>
      <c r="E607" s="208" t="s">
        <v>21</v>
      </c>
      <c r="F607" s="209" t="s">
        <v>209</v>
      </c>
      <c r="G607" s="207"/>
      <c r="H607" s="210">
        <v>1.05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128</v>
      </c>
      <c r="AU607" s="216" t="s">
        <v>83</v>
      </c>
      <c r="AV607" s="12" t="s">
        <v>83</v>
      </c>
      <c r="AW607" s="12" t="s">
        <v>35</v>
      </c>
      <c r="AX607" s="12" t="s">
        <v>71</v>
      </c>
      <c r="AY607" s="216" t="s">
        <v>118</v>
      </c>
    </row>
    <row r="608" spans="2:65" s="12" customFormat="1">
      <c r="B608" s="206"/>
      <c r="C608" s="207"/>
      <c r="D608" s="196" t="s">
        <v>128</v>
      </c>
      <c r="E608" s="208" t="s">
        <v>21</v>
      </c>
      <c r="F608" s="209" t="s">
        <v>201</v>
      </c>
      <c r="G608" s="207"/>
      <c r="H608" s="210">
        <v>1.05</v>
      </c>
      <c r="I608" s="211"/>
      <c r="J608" s="207"/>
      <c r="K608" s="207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128</v>
      </c>
      <c r="AU608" s="216" t="s">
        <v>83</v>
      </c>
      <c r="AV608" s="12" t="s">
        <v>83</v>
      </c>
      <c r="AW608" s="12" t="s">
        <v>35</v>
      </c>
      <c r="AX608" s="12" t="s">
        <v>71</v>
      </c>
      <c r="AY608" s="216" t="s">
        <v>118</v>
      </c>
    </row>
    <row r="609" spans="2:51" s="12" customFormat="1">
      <c r="B609" s="206"/>
      <c r="C609" s="207"/>
      <c r="D609" s="196" t="s">
        <v>128</v>
      </c>
      <c r="E609" s="208" t="s">
        <v>21</v>
      </c>
      <c r="F609" s="209" t="s">
        <v>202</v>
      </c>
      <c r="G609" s="207"/>
      <c r="H609" s="210">
        <v>1.1000000000000001</v>
      </c>
      <c r="I609" s="211"/>
      <c r="J609" s="207"/>
      <c r="K609" s="207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128</v>
      </c>
      <c r="AU609" s="216" t="s">
        <v>83</v>
      </c>
      <c r="AV609" s="12" t="s">
        <v>83</v>
      </c>
      <c r="AW609" s="12" t="s">
        <v>35</v>
      </c>
      <c r="AX609" s="12" t="s">
        <v>71</v>
      </c>
      <c r="AY609" s="216" t="s">
        <v>118</v>
      </c>
    </row>
    <row r="610" spans="2:51" s="12" customFormat="1">
      <c r="B610" s="206"/>
      <c r="C610" s="207"/>
      <c r="D610" s="196" t="s">
        <v>128</v>
      </c>
      <c r="E610" s="208" t="s">
        <v>21</v>
      </c>
      <c r="F610" s="209" t="s">
        <v>203</v>
      </c>
      <c r="G610" s="207"/>
      <c r="H610" s="210">
        <v>0.85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128</v>
      </c>
      <c r="AU610" s="216" t="s">
        <v>83</v>
      </c>
      <c r="AV610" s="12" t="s">
        <v>83</v>
      </c>
      <c r="AW610" s="12" t="s">
        <v>35</v>
      </c>
      <c r="AX610" s="12" t="s">
        <v>71</v>
      </c>
      <c r="AY610" s="216" t="s">
        <v>118</v>
      </c>
    </row>
    <row r="611" spans="2:51" s="12" customFormat="1">
      <c r="B611" s="206"/>
      <c r="C611" s="207"/>
      <c r="D611" s="196" t="s">
        <v>128</v>
      </c>
      <c r="E611" s="208" t="s">
        <v>21</v>
      </c>
      <c r="F611" s="209" t="s">
        <v>207</v>
      </c>
      <c r="G611" s="207"/>
      <c r="H611" s="210">
        <v>2.2000000000000002</v>
      </c>
      <c r="I611" s="211"/>
      <c r="J611" s="207"/>
      <c r="K611" s="207"/>
      <c r="L611" s="212"/>
      <c r="M611" s="213"/>
      <c r="N611" s="214"/>
      <c r="O611" s="214"/>
      <c r="P611" s="214"/>
      <c r="Q611" s="214"/>
      <c r="R611" s="214"/>
      <c r="S611" s="214"/>
      <c r="T611" s="215"/>
      <c r="AT611" s="216" t="s">
        <v>128</v>
      </c>
      <c r="AU611" s="216" t="s">
        <v>83</v>
      </c>
      <c r="AV611" s="12" t="s">
        <v>83</v>
      </c>
      <c r="AW611" s="12" t="s">
        <v>35</v>
      </c>
      <c r="AX611" s="12" t="s">
        <v>71</v>
      </c>
      <c r="AY611" s="216" t="s">
        <v>118</v>
      </c>
    </row>
    <row r="612" spans="2:51" s="12" customFormat="1">
      <c r="B612" s="206"/>
      <c r="C612" s="207"/>
      <c r="D612" s="196" t="s">
        <v>128</v>
      </c>
      <c r="E612" s="208" t="s">
        <v>21</v>
      </c>
      <c r="F612" s="209" t="s">
        <v>208</v>
      </c>
      <c r="G612" s="207"/>
      <c r="H612" s="210">
        <v>1.05</v>
      </c>
      <c r="I612" s="211"/>
      <c r="J612" s="207"/>
      <c r="K612" s="207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128</v>
      </c>
      <c r="AU612" s="216" t="s">
        <v>83</v>
      </c>
      <c r="AV612" s="12" t="s">
        <v>83</v>
      </c>
      <c r="AW612" s="12" t="s">
        <v>35</v>
      </c>
      <c r="AX612" s="12" t="s">
        <v>71</v>
      </c>
      <c r="AY612" s="216" t="s">
        <v>118</v>
      </c>
    </row>
    <row r="613" spans="2:51" s="11" customFormat="1">
      <c r="B613" s="194"/>
      <c r="C613" s="195"/>
      <c r="D613" s="196" t="s">
        <v>128</v>
      </c>
      <c r="E613" s="197" t="s">
        <v>21</v>
      </c>
      <c r="F613" s="198" t="s">
        <v>142</v>
      </c>
      <c r="G613" s="195"/>
      <c r="H613" s="199" t="s">
        <v>21</v>
      </c>
      <c r="I613" s="200"/>
      <c r="J613" s="195"/>
      <c r="K613" s="195"/>
      <c r="L613" s="201"/>
      <c r="M613" s="202"/>
      <c r="N613" s="203"/>
      <c r="O613" s="203"/>
      <c r="P613" s="203"/>
      <c r="Q613" s="203"/>
      <c r="R613" s="203"/>
      <c r="S613" s="203"/>
      <c r="T613" s="204"/>
      <c r="AT613" s="205" t="s">
        <v>128</v>
      </c>
      <c r="AU613" s="205" t="s">
        <v>83</v>
      </c>
      <c r="AV613" s="11" t="s">
        <v>76</v>
      </c>
      <c r="AW613" s="11" t="s">
        <v>35</v>
      </c>
      <c r="AX613" s="11" t="s">
        <v>71</v>
      </c>
      <c r="AY613" s="205" t="s">
        <v>118</v>
      </c>
    </row>
    <row r="614" spans="2:51" s="12" customFormat="1">
      <c r="B614" s="206"/>
      <c r="C614" s="207"/>
      <c r="D614" s="196" t="s">
        <v>128</v>
      </c>
      <c r="E614" s="208" t="s">
        <v>21</v>
      </c>
      <c r="F614" s="209" t="s">
        <v>199</v>
      </c>
      <c r="G614" s="207"/>
      <c r="H614" s="210">
        <v>5.25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128</v>
      </c>
      <c r="AU614" s="216" t="s">
        <v>83</v>
      </c>
      <c r="AV614" s="12" t="s">
        <v>83</v>
      </c>
      <c r="AW614" s="12" t="s">
        <v>35</v>
      </c>
      <c r="AX614" s="12" t="s">
        <v>71</v>
      </c>
      <c r="AY614" s="216" t="s">
        <v>118</v>
      </c>
    </row>
    <row r="615" spans="2:51" s="12" customFormat="1">
      <c r="B615" s="206"/>
      <c r="C615" s="207"/>
      <c r="D615" s="196" t="s">
        <v>128</v>
      </c>
      <c r="E615" s="208" t="s">
        <v>21</v>
      </c>
      <c r="F615" s="209" t="s">
        <v>209</v>
      </c>
      <c r="G615" s="207"/>
      <c r="H615" s="210">
        <v>1.05</v>
      </c>
      <c r="I615" s="211"/>
      <c r="J615" s="207"/>
      <c r="K615" s="207"/>
      <c r="L615" s="212"/>
      <c r="M615" s="213"/>
      <c r="N615" s="214"/>
      <c r="O615" s="214"/>
      <c r="P615" s="214"/>
      <c r="Q615" s="214"/>
      <c r="R615" s="214"/>
      <c r="S615" s="214"/>
      <c r="T615" s="215"/>
      <c r="AT615" s="216" t="s">
        <v>128</v>
      </c>
      <c r="AU615" s="216" t="s">
        <v>83</v>
      </c>
      <c r="AV615" s="12" t="s">
        <v>83</v>
      </c>
      <c r="AW615" s="12" t="s">
        <v>35</v>
      </c>
      <c r="AX615" s="12" t="s">
        <v>71</v>
      </c>
      <c r="AY615" s="216" t="s">
        <v>118</v>
      </c>
    </row>
    <row r="616" spans="2:51" s="12" customFormat="1">
      <c r="B616" s="206"/>
      <c r="C616" s="207"/>
      <c r="D616" s="196" t="s">
        <v>128</v>
      </c>
      <c r="E616" s="208" t="s">
        <v>21</v>
      </c>
      <c r="F616" s="209" t="s">
        <v>201</v>
      </c>
      <c r="G616" s="207"/>
      <c r="H616" s="210">
        <v>1.05</v>
      </c>
      <c r="I616" s="211"/>
      <c r="J616" s="207"/>
      <c r="K616" s="207"/>
      <c r="L616" s="212"/>
      <c r="M616" s="213"/>
      <c r="N616" s="214"/>
      <c r="O616" s="214"/>
      <c r="P616" s="214"/>
      <c r="Q616" s="214"/>
      <c r="R616" s="214"/>
      <c r="S616" s="214"/>
      <c r="T616" s="215"/>
      <c r="AT616" s="216" t="s">
        <v>128</v>
      </c>
      <c r="AU616" s="216" t="s">
        <v>83</v>
      </c>
      <c r="AV616" s="12" t="s">
        <v>83</v>
      </c>
      <c r="AW616" s="12" t="s">
        <v>35</v>
      </c>
      <c r="AX616" s="12" t="s">
        <v>71</v>
      </c>
      <c r="AY616" s="216" t="s">
        <v>118</v>
      </c>
    </row>
    <row r="617" spans="2:51" s="12" customFormat="1">
      <c r="B617" s="206"/>
      <c r="C617" s="207"/>
      <c r="D617" s="196" t="s">
        <v>128</v>
      </c>
      <c r="E617" s="208" t="s">
        <v>21</v>
      </c>
      <c r="F617" s="209" t="s">
        <v>202</v>
      </c>
      <c r="G617" s="207"/>
      <c r="H617" s="210">
        <v>1.1000000000000001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128</v>
      </c>
      <c r="AU617" s="216" t="s">
        <v>83</v>
      </c>
      <c r="AV617" s="12" t="s">
        <v>83</v>
      </c>
      <c r="AW617" s="12" t="s">
        <v>35</v>
      </c>
      <c r="AX617" s="12" t="s">
        <v>71</v>
      </c>
      <c r="AY617" s="216" t="s">
        <v>118</v>
      </c>
    </row>
    <row r="618" spans="2:51" s="12" customFormat="1">
      <c r="B618" s="206"/>
      <c r="C618" s="207"/>
      <c r="D618" s="196" t="s">
        <v>128</v>
      </c>
      <c r="E618" s="208" t="s">
        <v>21</v>
      </c>
      <c r="F618" s="209" t="s">
        <v>203</v>
      </c>
      <c r="G618" s="207"/>
      <c r="H618" s="210">
        <v>0.85</v>
      </c>
      <c r="I618" s="211"/>
      <c r="J618" s="207"/>
      <c r="K618" s="207"/>
      <c r="L618" s="212"/>
      <c r="M618" s="213"/>
      <c r="N618" s="214"/>
      <c r="O618" s="214"/>
      <c r="P618" s="214"/>
      <c r="Q618" s="214"/>
      <c r="R618" s="214"/>
      <c r="S618" s="214"/>
      <c r="T618" s="215"/>
      <c r="AT618" s="216" t="s">
        <v>128</v>
      </c>
      <c r="AU618" s="216" t="s">
        <v>83</v>
      </c>
      <c r="AV618" s="12" t="s">
        <v>83</v>
      </c>
      <c r="AW618" s="12" t="s">
        <v>35</v>
      </c>
      <c r="AX618" s="12" t="s">
        <v>71</v>
      </c>
      <c r="AY618" s="216" t="s">
        <v>118</v>
      </c>
    </row>
    <row r="619" spans="2:51" s="12" customFormat="1">
      <c r="B619" s="206"/>
      <c r="C619" s="207"/>
      <c r="D619" s="196" t="s">
        <v>128</v>
      </c>
      <c r="E619" s="208" t="s">
        <v>21</v>
      </c>
      <c r="F619" s="209" t="s">
        <v>207</v>
      </c>
      <c r="G619" s="207"/>
      <c r="H619" s="210">
        <v>2.2000000000000002</v>
      </c>
      <c r="I619" s="211"/>
      <c r="J619" s="207"/>
      <c r="K619" s="207"/>
      <c r="L619" s="212"/>
      <c r="M619" s="213"/>
      <c r="N619" s="214"/>
      <c r="O619" s="214"/>
      <c r="P619" s="214"/>
      <c r="Q619" s="214"/>
      <c r="R619" s="214"/>
      <c r="S619" s="214"/>
      <c r="T619" s="215"/>
      <c r="AT619" s="216" t="s">
        <v>128</v>
      </c>
      <c r="AU619" s="216" t="s">
        <v>83</v>
      </c>
      <c r="AV619" s="12" t="s">
        <v>83</v>
      </c>
      <c r="AW619" s="12" t="s">
        <v>35</v>
      </c>
      <c r="AX619" s="12" t="s">
        <v>71</v>
      </c>
      <c r="AY619" s="216" t="s">
        <v>118</v>
      </c>
    </row>
    <row r="620" spans="2:51" s="12" customFormat="1">
      <c r="B620" s="206"/>
      <c r="C620" s="207"/>
      <c r="D620" s="196" t="s">
        <v>128</v>
      </c>
      <c r="E620" s="208" t="s">
        <v>21</v>
      </c>
      <c r="F620" s="209" t="s">
        <v>208</v>
      </c>
      <c r="G620" s="207"/>
      <c r="H620" s="210">
        <v>1.05</v>
      </c>
      <c r="I620" s="211"/>
      <c r="J620" s="207"/>
      <c r="K620" s="207"/>
      <c r="L620" s="212"/>
      <c r="M620" s="213"/>
      <c r="N620" s="214"/>
      <c r="O620" s="214"/>
      <c r="P620" s="214"/>
      <c r="Q620" s="214"/>
      <c r="R620" s="214"/>
      <c r="S620" s="214"/>
      <c r="T620" s="215"/>
      <c r="AT620" s="216" t="s">
        <v>128</v>
      </c>
      <c r="AU620" s="216" t="s">
        <v>83</v>
      </c>
      <c r="AV620" s="12" t="s">
        <v>83</v>
      </c>
      <c r="AW620" s="12" t="s">
        <v>35</v>
      </c>
      <c r="AX620" s="12" t="s">
        <v>71</v>
      </c>
      <c r="AY620" s="216" t="s">
        <v>118</v>
      </c>
    </row>
    <row r="621" spans="2:51" s="11" customFormat="1">
      <c r="B621" s="194"/>
      <c r="C621" s="195"/>
      <c r="D621" s="196" t="s">
        <v>128</v>
      </c>
      <c r="E621" s="197" t="s">
        <v>21</v>
      </c>
      <c r="F621" s="198" t="s">
        <v>143</v>
      </c>
      <c r="G621" s="195"/>
      <c r="H621" s="199" t="s">
        <v>21</v>
      </c>
      <c r="I621" s="200"/>
      <c r="J621" s="195"/>
      <c r="K621" s="195"/>
      <c r="L621" s="201"/>
      <c r="M621" s="202"/>
      <c r="N621" s="203"/>
      <c r="O621" s="203"/>
      <c r="P621" s="203"/>
      <c r="Q621" s="203"/>
      <c r="R621" s="203"/>
      <c r="S621" s="203"/>
      <c r="T621" s="204"/>
      <c r="AT621" s="205" t="s">
        <v>128</v>
      </c>
      <c r="AU621" s="205" t="s">
        <v>83</v>
      </c>
      <c r="AV621" s="11" t="s">
        <v>76</v>
      </c>
      <c r="AW621" s="11" t="s">
        <v>35</v>
      </c>
      <c r="AX621" s="11" t="s">
        <v>71</v>
      </c>
      <c r="AY621" s="205" t="s">
        <v>118</v>
      </c>
    </row>
    <row r="622" spans="2:51" s="12" customFormat="1">
      <c r="B622" s="206"/>
      <c r="C622" s="207"/>
      <c r="D622" s="196" t="s">
        <v>128</v>
      </c>
      <c r="E622" s="208" t="s">
        <v>21</v>
      </c>
      <c r="F622" s="209" t="s">
        <v>211</v>
      </c>
      <c r="G622" s="207"/>
      <c r="H622" s="210">
        <v>3.8</v>
      </c>
      <c r="I622" s="211"/>
      <c r="J622" s="207"/>
      <c r="K622" s="207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128</v>
      </c>
      <c r="AU622" s="216" t="s">
        <v>83</v>
      </c>
      <c r="AV622" s="12" t="s">
        <v>83</v>
      </c>
      <c r="AW622" s="12" t="s">
        <v>35</v>
      </c>
      <c r="AX622" s="12" t="s">
        <v>71</v>
      </c>
      <c r="AY622" s="216" t="s">
        <v>118</v>
      </c>
    </row>
    <row r="623" spans="2:51" s="12" customFormat="1">
      <c r="B623" s="206"/>
      <c r="C623" s="207"/>
      <c r="D623" s="196" t="s">
        <v>128</v>
      </c>
      <c r="E623" s="208" t="s">
        <v>21</v>
      </c>
      <c r="F623" s="209" t="s">
        <v>212</v>
      </c>
      <c r="G623" s="207"/>
      <c r="H623" s="210">
        <v>1.25</v>
      </c>
      <c r="I623" s="211"/>
      <c r="J623" s="207"/>
      <c r="K623" s="207"/>
      <c r="L623" s="212"/>
      <c r="M623" s="213"/>
      <c r="N623" s="214"/>
      <c r="O623" s="214"/>
      <c r="P623" s="214"/>
      <c r="Q623" s="214"/>
      <c r="R623" s="214"/>
      <c r="S623" s="214"/>
      <c r="T623" s="215"/>
      <c r="AT623" s="216" t="s">
        <v>128</v>
      </c>
      <c r="AU623" s="216" t="s">
        <v>83</v>
      </c>
      <c r="AV623" s="12" t="s">
        <v>83</v>
      </c>
      <c r="AW623" s="12" t="s">
        <v>35</v>
      </c>
      <c r="AX623" s="12" t="s">
        <v>71</v>
      </c>
      <c r="AY623" s="216" t="s">
        <v>118</v>
      </c>
    </row>
    <row r="624" spans="2:51" s="12" customFormat="1">
      <c r="B624" s="206"/>
      <c r="C624" s="207"/>
      <c r="D624" s="196" t="s">
        <v>128</v>
      </c>
      <c r="E624" s="208" t="s">
        <v>21</v>
      </c>
      <c r="F624" s="209" t="s">
        <v>213</v>
      </c>
      <c r="G624" s="207"/>
      <c r="H624" s="210">
        <v>1.3</v>
      </c>
      <c r="I624" s="211"/>
      <c r="J624" s="207"/>
      <c r="K624" s="207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128</v>
      </c>
      <c r="AU624" s="216" t="s">
        <v>83</v>
      </c>
      <c r="AV624" s="12" t="s">
        <v>83</v>
      </c>
      <c r="AW624" s="12" t="s">
        <v>35</v>
      </c>
      <c r="AX624" s="12" t="s">
        <v>71</v>
      </c>
      <c r="AY624" s="216" t="s">
        <v>118</v>
      </c>
    </row>
    <row r="625" spans="2:65" s="12" customFormat="1">
      <c r="B625" s="206"/>
      <c r="C625" s="207"/>
      <c r="D625" s="196" t="s">
        <v>128</v>
      </c>
      <c r="E625" s="208" t="s">
        <v>21</v>
      </c>
      <c r="F625" s="209" t="s">
        <v>199</v>
      </c>
      <c r="G625" s="207"/>
      <c r="H625" s="210">
        <v>5.25</v>
      </c>
      <c r="I625" s="211"/>
      <c r="J625" s="207"/>
      <c r="K625" s="207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128</v>
      </c>
      <c r="AU625" s="216" t="s">
        <v>83</v>
      </c>
      <c r="AV625" s="12" t="s">
        <v>83</v>
      </c>
      <c r="AW625" s="12" t="s">
        <v>35</v>
      </c>
      <c r="AX625" s="12" t="s">
        <v>71</v>
      </c>
      <c r="AY625" s="216" t="s">
        <v>118</v>
      </c>
    </row>
    <row r="626" spans="2:65" s="12" customFormat="1">
      <c r="B626" s="206"/>
      <c r="C626" s="207"/>
      <c r="D626" s="196" t="s">
        <v>128</v>
      </c>
      <c r="E626" s="208" t="s">
        <v>21</v>
      </c>
      <c r="F626" s="209" t="s">
        <v>214</v>
      </c>
      <c r="G626" s="207"/>
      <c r="H626" s="210">
        <v>2.1</v>
      </c>
      <c r="I626" s="211"/>
      <c r="J626" s="207"/>
      <c r="K626" s="207"/>
      <c r="L626" s="212"/>
      <c r="M626" s="213"/>
      <c r="N626" s="214"/>
      <c r="O626" s="214"/>
      <c r="P626" s="214"/>
      <c r="Q626" s="214"/>
      <c r="R626" s="214"/>
      <c r="S626" s="214"/>
      <c r="T626" s="215"/>
      <c r="AT626" s="216" t="s">
        <v>128</v>
      </c>
      <c r="AU626" s="216" t="s">
        <v>83</v>
      </c>
      <c r="AV626" s="12" t="s">
        <v>83</v>
      </c>
      <c r="AW626" s="12" t="s">
        <v>35</v>
      </c>
      <c r="AX626" s="12" t="s">
        <v>71</v>
      </c>
      <c r="AY626" s="216" t="s">
        <v>118</v>
      </c>
    </row>
    <row r="627" spans="2:65" s="12" customFormat="1">
      <c r="B627" s="206"/>
      <c r="C627" s="207"/>
      <c r="D627" s="196" t="s">
        <v>128</v>
      </c>
      <c r="E627" s="208" t="s">
        <v>21</v>
      </c>
      <c r="F627" s="209" t="s">
        <v>215</v>
      </c>
      <c r="G627" s="207"/>
      <c r="H627" s="210">
        <v>1.1000000000000001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128</v>
      </c>
      <c r="AU627" s="216" t="s">
        <v>83</v>
      </c>
      <c r="AV627" s="12" t="s">
        <v>83</v>
      </c>
      <c r="AW627" s="12" t="s">
        <v>35</v>
      </c>
      <c r="AX627" s="12" t="s">
        <v>71</v>
      </c>
      <c r="AY627" s="216" t="s">
        <v>118</v>
      </c>
    </row>
    <row r="628" spans="2:65" s="12" customFormat="1">
      <c r="B628" s="206"/>
      <c r="C628" s="207"/>
      <c r="D628" s="196" t="s">
        <v>128</v>
      </c>
      <c r="E628" s="208" t="s">
        <v>21</v>
      </c>
      <c r="F628" s="209" t="s">
        <v>216</v>
      </c>
      <c r="G628" s="207"/>
      <c r="H628" s="210">
        <v>0.85</v>
      </c>
      <c r="I628" s="211"/>
      <c r="J628" s="207"/>
      <c r="K628" s="207"/>
      <c r="L628" s="212"/>
      <c r="M628" s="213"/>
      <c r="N628" s="214"/>
      <c r="O628" s="214"/>
      <c r="P628" s="214"/>
      <c r="Q628" s="214"/>
      <c r="R628" s="214"/>
      <c r="S628" s="214"/>
      <c r="T628" s="215"/>
      <c r="AT628" s="216" t="s">
        <v>128</v>
      </c>
      <c r="AU628" s="216" t="s">
        <v>83</v>
      </c>
      <c r="AV628" s="12" t="s">
        <v>83</v>
      </c>
      <c r="AW628" s="12" t="s">
        <v>35</v>
      </c>
      <c r="AX628" s="12" t="s">
        <v>71</v>
      </c>
      <c r="AY628" s="216" t="s">
        <v>118</v>
      </c>
    </row>
    <row r="629" spans="2:65" s="12" customFormat="1">
      <c r="B629" s="206"/>
      <c r="C629" s="207"/>
      <c r="D629" s="196" t="s">
        <v>128</v>
      </c>
      <c r="E629" s="208" t="s">
        <v>21</v>
      </c>
      <c r="F629" s="209" t="s">
        <v>217</v>
      </c>
      <c r="G629" s="207"/>
      <c r="H629" s="210">
        <v>3</v>
      </c>
      <c r="I629" s="211"/>
      <c r="J629" s="207"/>
      <c r="K629" s="207"/>
      <c r="L629" s="212"/>
      <c r="M629" s="213"/>
      <c r="N629" s="214"/>
      <c r="O629" s="214"/>
      <c r="P629" s="214"/>
      <c r="Q629" s="214"/>
      <c r="R629" s="214"/>
      <c r="S629" s="214"/>
      <c r="T629" s="215"/>
      <c r="AT629" s="216" t="s">
        <v>128</v>
      </c>
      <c r="AU629" s="216" t="s">
        <v>83</v>
      </c>
      <c r="AV629" s="12" t="s">
        <v>83</v>
      </c>
      <c r="AW629" s="12" t="s">
        <v>35</v>
      </c>
      <c r="AX629" s="12" t="s">
        <v>71</v>
      </c>
      <c r="AY629" s="216" t="s">
        <v>118</v>
      </c>
    </row>
    <row r="630" spans="2:65" s="13" customFormat="1">
      <c r="B630" s="217"/>
      <c r="C630" s="218"/>
      <c r="D630" s="228" t="s">
        <v>128</v>
      </c>
      <c r="E630" s="242" t="s">
        <v>21</v>
      </c>
      <c r="F630" s="243" t="s">
        <v>152</v>
      </c>
      <c r="G630" s="218"/>
      <c r="H630" s="244">
        <v>58.65</v>
      </c>
      <c r="I630" s="222"/>
      <c r="J630" s="218"/>
      <c r="K630" s="218"/>
      <c r="L630" s="223"/>
      <c r="M630" s="224"/>
      <c r="N630" s="225"/>
      <c r="O630" s="225"/>
      <c r="P630" s="225"/>
      <c r="Q630" s="225"/>
      <c r="R630" s="225"/>
      <c r="S630" s="225"/>
      <c r="T630" s="226"/>
      <c r="AT630" s="227" t="s">
        <v>128</v>
      </c>
      <c r="AU630" s="227" t="s">
        <v>83</v>
      </c>
      <c r="AV630" s="13" t="s">
        <v>126</v>
      </c>
      <c r="AW630" s="13" t="s">
        <v>35</v>
      </c>
      <c r="AX630" s="13" t="s">
        <v>76</v>
      </c>
      <c r="AY630" s="227" t="s">
        <v>118</v>
      </c>
    </row>
    <row r="631" spans="2:65" s="1" customFormat="1" ht="22.5" customHeight="1">
      <c r="B631" s="40"/>
      <c r="C631" s="182" t="s">
        <v>364</v>
      </c>
      <c r="D631" s="182" t="s">
        <v>121</v>
      </c>
      <c r="E631" s="183" t="s">
        <v>365</v>
      </c>
      <c r="F631" s="184" t="s">
        <v>366</v>
      </c>
      <c r="G631" s="185" t="s">
        <v>367</v>
      </c>
      <c r="H631" s="186">
        <v>98</v>
      </c>
      <c r="I631" s="187"/>
      <c r="J631" s="188">
        <f>ROUND(I631*H631,2)</f>
        <v>0</v>
      </c>
      <c r="K631" s="184" t="s">
        <v>125</v>
      </c>
      <c r="L631" s="60"/>
      <c r="M631" s="189" t="s">
        <v>21</v>
      </c>
      <c r="N631" s="190" t="s">
        <v>42</v>
      </c>
      <c r="O631" s="41"/>
      <c r="P631" s="191">
        <f>O631*H631</f>
        <v>0</v>
      </c>
      <c r="Q631" s="191">
        <v>0</v>
      </c>
      <c r="R631" s="191">
        <f>Q631*H631</f>
        <v>0</v>
      </c>
      <c r="S631" s="191">
        <v>0</v>
      </c>
      <c r="T631" s="192">
        <f>S631*H631</f>
        <v>0</v>
      </c>
      <c r="AR631" s="23" t="s">
        <v>283</v>
      </c>
      <c r="AT631" s="23" t="s">
        <v>121</v>
      </c>
      <c r="AU631" s="23" t="s">
        <v>83</v>
      </c>
      <c r="AY631" s="23" t="s">
        <v>118</v>
      </c>
      <c r="BE631" s="193">
        <f>IF(N631="základní",J631,0)</f>
        <v>0</v>
      </c>
      <c r="BF631" s="193">
        <f>IF(N631="snížená",J631,0)</f>
        <v>0</v>
      </c>
      <c r="BG631" s="193">
        <f>IF(N631="zákl. přenesená",J631,0)</f>
        <v>0</v>
      </c>
      <c r="BH631" s="193">
        <f>IF(N631="sníž. přenesená",J631,0)</f>
        <v>0</v>
      </c>
      <c r="BI631" s="193">
        <f>IF(N631="nulová",J631,0)</f>
        <v>0</v>
      </c>
      <c r="BJ631" s="23" t="s">
        <v>76</v>
      </c>
      <c r="BK631" s="193">
        <f>ROUND(I631*H631,2)</f>
        <v>0</v>
      </c>
      <c r="BL631" s="23" t="s">
        <v>283</v>
      </c>
      <c r="BM631" s="23" t="s">
        <v>368</v>
      </c>
    </row>
    <row r="632" spans="2:65" s="11" customFormat="1">
      <c r="B632" s="194"/>
      <c r="C632" s="195"/>
      <c r="D632" s="196" t="s">
        <v>128</v>
      </c>
      <c r="E632" s="197" t="s">
        <v>21</v>
      </c>
      <c r="F632" s="198" t="s">
        <v>130</v>
      </c>
      <c r="G632" s="195"/>
      <c r="H632" s="199" t="s">
        <v>21</v>
      </c>
      <c r="I632" s="200"/>
      <c r="J632" s="195"/>
      <c r="K632" s="195"/>
      <c r="L632" s="201"/>
      <c r="M632" s="202"/>
      <c r="N632" s="203"/>
      <c r="O632" s="203"/>
      <c r="P632" s="203"/>
      <c r="Q632" s="203"/>
      <c r="R632" s="203"/>
      <c r="S632" s="203"/>
      <c r="T632" s="204"/>
      <c r="AT632" s="205" t="s">
        <v>128</v>
      </c>
      <c r="AU632" s="205" t="s">
        <v>83</v>
      </c>
      <c r="AV632" s="11" t="s">
        <v>76</v>
      </c>
      <c r="AW632" s="11" t="s">
        <v>35</v>
      </c>
      <c r="AX632" s="11" t="s">
        <v>71</v>
      </c>
      <c r="AY632" s="205" t="s">
        <v>118</v>
      </c>
    </row>
    <row r="633" spans="2:65" s="12" customFormat="1">
      <c r="B633" s="206"/>
      <c r="C633" s="207"/>
      <c r="D633" s="196" t="s">
        <v>128</v>
      </c>
      <c r="E633" s="208" t="s">
        <v>21</v>
      </c>
      <c r="F633" s="209" t="s">
        <v>369</v>
      </c>
      <c r="G633" s="207"/>
      <c r="H633" s="210">
        <v>6</v>
      </c>
      <c r="I633" s="211"/>
      <c r="J633" s="207"/>
      <c r="K633" s="207"/>
      <c r="L633" s="212"/>
      <c r="M633" s="213"/>
      <c r="N633" s="214"/>
      <c r="O633" s="214"/>
      <c r="P633" s="214"/>
      <c r="Q633" s="214"/>
      <c r="R633" s="214"/>
      <c r="S633" s="214"/>
      <c r="T633" s="215"/>
      <c r="AT633" s="216" t="s">
        <v>128</v>
      </c>
      <c r="AU633" s="216" t="s">
        <v>83</v>
      </c>
      <c r="AV633" s="12" t="s">
        <v>83</v>
      </c>
      <c r="AW633" s="12" t="s">
        <v>35</v>
      </c>
      <c r="AX633" s="12" t="s">
        <v>71</v>
      </c>
      <c r="AY633" s="216" t="s">
        <v>118</v>
      </c>
    </row>
    <row r="634" spans="2:65" s="12" customFormat="1">
      <c r="B634" s="206"/>
      <c r="C634" s="207"/>
      <c r="D634" s="196" t="s">
        <v>128</v>
      </c>
      <c r="E634" s="208" t="s">
        <v>21</v>
      </c>
      <c r="F634" s="209" t="s">
        <v>370</v>
      </c>
      <c r="G634" s="207"/>
      <c r="H634" s="210">
        <v>2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128</v>
      </c>
      <c r="AU634" s="216" t="s">
        <v>83</v>
      </c>
      <c r="AV634" s="12" t="s">
        <v>83</v>
      </c>
      <c r="AW634" s="12" t="s">
        <v>35</v>
      </c>
      <c r="AX634" s="12" t="s">
        <v>71</v>
      </c>
      <c r="AY634" s="216" t="s">
        <v>118</v>
      </c>
    </row>
    <row r="635" spans="2:65" s="12" customFormat="1">
      <c r="B635" s="206"/>
      <c r="C635" s="207"/>
      <c r="D635" s="196" t="s">
        <v>128</v>
      </c>
      <c r="E635" s="208" t="s">
        <v>21</v>
      </c>
      <c r="F635" s="209" t="s">
        <v>371</v>
      </c>
      <c r="G635" s="207"/>
      <c r="H635" s="210">
        <v>2</v>
      </c>
      <c r="I635" s="211"/>
      <c r="J635" s="207"/>
      <c r="K635" s="207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128</v>
      </c>
      <c r="AU635" s="216" t="s">
        <v>83</v>
      </c>
      <c r="AV635" s="12" t="s">
        <v>83</v>
      </c>
      <c r="AW635" s="12" t="s">
        <v>35</v>
      </c>
      <c r="AX635" s="12" t="s">
        <v>71</v>
      </c>
      <c r="AY635" s="216" t="s">
        <v>118</v>
      </c>
    </row>
    <row r="636" spans="2:65" s="12" customFormat="1">
      <c r="B636" s="206"/>
      <c r="C636" s="207"/>
      <c r="D636" s="196" t="s">
        <v>128</v>
      </c>
      <c r="E636" s="208" t="s">
        <v>21</v>
      </c>
      <c r="F636" s="209" t="s">
        <v>372</v>
      </c>
      <c r="G636" s="207"/>
      <c r="H636" s="210">
        <v>4</v>
      </c>
      <c r="I636" s="211"/>
      <c r="J636" s="207"/>
      <c r="K636" s="207"/>
      <c r="L636" s="212"/>
      <c r="M636" s="213"/>
      <c r="N636" s="214"/>
      <c r="O636" s="214"/>
      <c r="P636" s="214"/>
      <c r="Q636" s="214"/>
      <c r="R636" s="214"/>
      <c r="S636" s="214"/>
      <c r="T636" s="215"/>
      <c r="AT636" s="216" t="s">
        <v>128</v>
      </c>
      <c r="AU636" s="216" t="s">
        <v>83</v>
      </c>
      <c r="AV636" s="12" t="s">
        <v>83</v>
      </c>
      <c r="AW636" s="12" t="s">
        <v>35</v>
      </c>
      <c r="AX636" s="12" t="s">
        <v>71</v>
      </c>
      <c r="AY636" s="216" t="s">
        <v>118</v>
      </c>
    </row>
    <row r="637" spans="2:65" s="12" customFormat="1">
      <c r="B637" s="206"/>
      <c r="C637" s="207"/>
      <c r="D637" s="196" t="s">
        <v>128</v>
      </c>
      <c r="E637" s="208" t="s">
        <v>21</v>
      </c>
      <c r="F637" s="209" t="s">
        <v>373</v>
      </c>
      <c r="G637" s="207"/>
      <c r="H637" s="210">
        <v>2</v>
      </c>
      <c r="I637" s="211"/>
      <c r="J637" s="207"/>
      <c r="K637" s="207"/>
      <c r="L637" s="212"/>
      <c r="M637" s="213"/>
      <c r="N637" s="214"/>
      <c r="O637" s="214"/>
      <c r="P637" s="214"/>
      <c r="Q637" s="214"/>
      <c r="R637" s="214"/>
      <c r="S637" s="214"/>
      <c r="T637" s="215"/>
      <c r="AT637" s="216" t="s">
        <v>128</v>
      </c>
      <c r="AU637" s="216" t="s">
        <v>83</v>
      </c>
      <c r="AV637" s="12" t="s">
        <v>83</v>
      </c>
      <c r="AW637" s="12" t="s">
        <v>35</v>
      </c>
      <c r="AX637" s="12" t="s">
        <v>71</v>
      </c>
      <c r="AY637" s="216" t="s">
        <v>118</v>
      </c>
    </row>
    <row r="638" spans="2:65" s="12" customFormat="1">
      <c r="B638" s="206"/>
      <c r="C638" s="207"/>
      <c r="D638" s="196" t="s">
        <v>128</v>
      </c>
      <c r="E638" s="208" t="s">
        <v>21</v>
      </c>
      <c r="F638" s="209" t="s">
        <v>374</v>
      </c>
      <c r="G638" s="207"/>
      <c r="H638" s="210">
        <v>4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128</v>
      </c>
      <c r="AU638" s="216" t="s">
        <v>83</v>
      </c>
      <c r="AV638" s="12" t="s">
        <v>83</v>
      </c>
      <c r="AW638" s="12" t="s">
        <v>35</v>
      </c>
      <c r="AX638" s="12" t="s">
        <v>71</v>
      </c>
      <c r="AY638" s="216" t="s">
        <v>118</v>
      </c>
    </row>
    <row r="639" spans="2:65" s="12" customFormat="1">
      <c r="B639" s="206"/>
      <c r="C639" s="207"/>
      <c r="D639" s="196" t="s">
        <v>128</v>
      </c>
      <c r="E639" s="208" t="s">
        <v>21</v>
      </c>
      <c r="F639" s="209" t="s">
        <v>375</v>
      </c>
      <c r="G639" s="207"/>
      <c r="H639" s="210">
        <v>2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128</v>
      </c>
      <c r="AU639" s="216" t="s">
        <v>83</v>
      </c>
      <c r="AV639" s="12" t="s">
        <v>83</v>
      </c>
      <c r="AW639" s="12" t="s">
        <v>35</v>
      </c>
      <c r="AX639" s="12" t="s">
        <v>71</v>
      </c>
      <c r="AY639" s="216" t="s">
        <v>118</v>
      </c>
    </row>
    <row r="640" spans="2:65" s="11" customFormat="1">
      <c r="B640" s="194"/>
      <c r="C640" s="195"/>
      <c r="D640" s="196" t="s">
        <v>128</v>
      </c>
      <c r="E640" s="197" t="s">
        <v>21</v>
      </c>
      <c r="F640" s="198" t="s">
        <v>138</v>
      </c>
      <c r="G640" s="195"/>
      <c r="H640" s="199" t="s">
        <v>21</v>
      </c>
      <c r="I640" s="200"/>
      <c r="J640" s="195"/>
      <c r="K640" s="195"/>
      <c r="L640" s="201"/>
      <c r="M640" s="202"/>
      <c r="N640" s="203"/>
      <c r="O640" s="203"/>
      <c r="P640" s="203"/>
      <c r="Q640" s="203"/>
      <c r="R640" s="203"/>
      <c r="S640" s="203"/>
      <c r="T640" s="204"/>
      <c r="AT640" s="205" t="s">
        <v>128</v>
      </c>
      <c r="AU640" s="205" t="s">
        <v>83</v>
      </c>
      <c r="AV640" s="11" t="s">
        <v>76</v>
      </c>
      <c r="AW640" s="11" t="s">
        <v>35</v>
      </c>
      <c r="AX640" s="11" t="s">
        <v>71</v>
      </c>
      <c r="AY640" s="205" t="s">
        <v>118</v>
      </c>
    </row>
    <row r="641" spans="2:51" s="12" customFormat="1">
      <c r="B641" s="206"/>
      <c r="C641" s="207"/>
      <c r="D641" s="196" t="s">
        <v>128</v>
      </c>
      <c r="E641" s="208" t="s">
        <v>21</v>
      </c>
      <c r="F641" s="209" t="s">
        <v>369</v>
      </c>
      <c r="G641" s="207"/>
      <c r="H641" s="210">
        <v>6</v>
      </c>
      <c r="I641" s="211"/>
      <c r="J641" s="207"/>
      <c r="K641" s="207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128</v>
      </c>
      <c r="AU641" s="216" t="s">
        <v>83</v>
      </c>
      <c r="AV641" s="12" t="s">
        <v>83</v>
      </c>
      <c r="AW641" s="12" t="s">
        <v>35</v>
      </c>
      <c r="AX641" s="12" t="s">
        <v>71</v>
      </c>
      <c r="AY641" s="216" t="s">
        <v>118</v>
      </c>
    </row>
    <row r="642" spans="2:51" s="12" customFormat="1">
      <c r="B642" s="206"/>
      <c r="C642" s="207"/>
      <c r="D642" s="196" t="s">
        <v>128</v>
      </c>
      <c r="E642" s="208" t="s">
        <v>21</v>
      </c>
      <c r="F642" s="209" t="s">
        <v>376</v>
      </c>
      <c r="G642" s="207"/>
      <c r="H642" s="210">
        <v>2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128</v>
      </c>
      <c r="AU642" s="216" t="s">
        <v>83</v>
      </c>
      <c r="AV642" s="12" t="s">
        <v>83</v>
      </c>
      <c r="AW642" s="12" t="s">
        <v>35</v>
      </c>
      <c r="AX642" s="12" t="s">
        <v>71</v>
      </c>
      <c r="AY642" s="216" t="s">
        <v>118</v>
      </c>
    </row>
    <row r="643" spans="2:51" s="12" customFormat="1">
      <c r="B643" s="206"/>
      <c r="C643" s="207"/>
      <c r="D643" s="196" t="s">
        <v>128</v>
      </c>
      <c r="E643" s="208" t="s">
        <v>21</v>
      </c>
      <c r="F643" s="209" t="s">
        <v>370</v>
      </c>
      <c r="G643" s="207"/>
      <c r="H643" s="210">
        <v>2</v>
      </c>
      <c r="I643" s="211"/>
      <c r="J643" s="207"/>
      <c r="K643" s="207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128</v>
      </c>
      <c r="AU643" s="216" t="s">
        <v>83</v>
      </c>
      <c r="AV643" s="12" t="s">
        <v>83</v>
      </c>
      <c r="AW643" s="12" t="s">
        <v>35</v>
      </c>
      <c r="AX643" s="12" t="s">
        <v>71</v>
      </c>
      <c r="AY643" s="216" t="s">
        <v>118</v>
      </c>
    </row>
    <row r="644" spans="2:51" s="12" customFormat="1">
      <c r="B644" s="206"/>
      <c r="C644" s="207"/>
      <c r="D644" s="196" t="s">
        <v>128</v>
      </c>
      <c r="E644" s="208" t="s">
        <v>21</v>
      </c>
      <c r="F644" s="209" t="s">
        <v>371</v>
      </c>
      <c r="G644" s="207"/>
      <c r="H644" s="210">
        <v>2</v>
      </c>
      <c r="I644" s="211"/>
      <c r="J644" s="207"/>
      <c r="K644" s="207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128</v>
      </c>
      <c r="AU644" s="216" t="s">
        <v>83</v>
      </c>
      <c r="AV644" s="12" t="s">
        <v>83</v>
      </c>
      <c r="AW644" s="12" t="s">
        <v>35</v>
      </c>
      <c r="AX644" s="12" t="s">
        <v>71</v>
      </c>
      <c r="AY644" s="216" t="s">
        <v>118</v>
      </c>
    </row>
    <row r="645" spans="2:51" s="12" customFormat="1">
      <c r="B645" s="206"/>
      <c r="C645" s="207"/>
      <c r="D645" s="196" t="s">
        <v>128</v>
      </c>
      <c r="E645" s="208" t="s">
        <v>21</v>
      </c>
      <c r="F645" s="209" t="s">
        <v>372</v>
      </c>
      <c r="G645" s="207"/>
      <c r="H645" s="210">
        <v>4</v>
      </c>
      <c r="I645" s="211"/>
      <c r="J645" s="207"/>
      <c r="K645" s="207"/>
      <c r="L645" s="212"/>
      <c r="M645" s="213"/>
      <c r="N645" s="214"/>
      <c r="O645" s="214"/>
      <c r="P645" s="214"/>
      <c r="Q645" s="214"/>
      <c r="R645" s="214"/>
      <c r="S645" s="214"/>
      <c r="T645" s="215"/>
      <c r="AT645" s="216" t="s">
        <v>128</v>
      </c>
      <c r="AU645" s="216" t="s">
        <v>83</v>
      </c>
      <c r="AV645" s="12" t="s">
        <v>83</v>
      </c>
      <c r="AW645" s="12" t="s">
        <v>35</v>
      </c>
      <c r="AX645" s="12" t="s">
        <v>71</v>
      </c>
      <c r="AY645" s="216" t="s">
        <v>118</v>
      </c>
    </row>
    <row r="646" spans="2:51" s="12" customFormat="1">
      <c r="B646" s="206"/>
      <c r="C646" s="207"/>
      <c r="D646" s="196" t="s">
        <v>128</v>
      </c>
      <c r="E646" s="208" t="s">
        <v>21</v>
      </c>
      <c r="F646" s="209" t="s">
        <v>373</v>
      </c>
      <c r="G646" s="207"/>
      <c r="H646" s="210">
        <v>2</v>
      </c>
      <c r="I646" s="211"/>
      <c r="J646" s="207"/>
      <c r="K646" s="207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128</v>
      </c>
      <c r="AU646" s="216" t="s">
        <v>83</v>
      </c>
      <c r="AV646" s="12" t="s">
        <v>83</v>
      </c>
      <c r="AW646" s="12" t="s">
        <v>35</v>
      </c>
      <c r="AX646" s="12" t="s">
        <v>71</v>
      </c>
      <c r="AY646" s="216" t="s">
        <v>118</v>
      </c>
    </row>
    <row r="647" spans="2:51" s="12" customFormat="1">
      <c r="B647" s="206"/>
      <c r="C647" s="207"/>
      <c r="D647" s="196" t="s">
        <v>128</v>
      </c>
      <c r="E647" s="208" t="s">
        <v>21</v>
      </c>
      <c r="F647" s="209" t="s">
        <v>377</v>
      </c>
      <c r="G647" s="207"/>
      <c r="H647" s="210">
        <v>4</v>
      </c>
      <c r="I647" s="211"/>
      <c r="J647" s="207"/>
      <c r="K647" s="207"/>
      <c r="L647" s="212"/>
      <c r="M647" s="213"/>
      <c r="N647" s="214"/>
      <c r="O647" s="214"/>
      <c r="P647" s="214"/>
      <c r="Q647" s="214"/>
      <c r="R647" s="214"/>
      <c r="S647" s="214"/>
      <c r="T647" s="215"/>
      <c r="AT647" s="216" t="s">
        <v>128</v>
      </c>
      <c r="AU647" s="216" t="s">
        <v>83</v>
      </c>
      <c r="AV647" s="12" t="s">
        <v>83</v>
      </c>
      <c r="AW647" s="12" t="s">
        <v>35</v>
      </c>
      <c r="AX647" s="12" t="s">
        <v>71</v>
      </c>
      <c r="AY647" s="216" t="s">
        <v>118</v>
      </c>
    </row>
    <row r="648" spans="2:51" s="12" customFormat="1">
      <c r="B648" s="206"/>
      <c r="C648" s="207"/>
      <c r="D648" s="196" t="s">
        <v>128</v>
      </c>
      <c r="E648" s="208" t="s">
        <v>21</v>
      </c>
      <c r="F648" s="209" t="s">
        <v>378</v>
      </c>
      <c r="G648" s="207"/>
      <c r="H648" s="210">
        <v>2</v>
      </c>
      <c r="I648" s="211"/>
      <c r="J648" s="207"/>
      <c r="K648" s="207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128</v>
      </c>
      <c r="AU648" s="216" t="s">
        <v>83</v>
      </c>
      <c r="AV648" s="12" t="s">
        <v>83</v>
      </c>
      <c r="AW648" s="12" t="s">
        <v>35</v>
      </c>
      <c r="AX648" s="12" t="s">
        <v>71</v>
      </c>
      <c r="AY648" s="216" t="s">
        <v>118</v>
      </c>
    </row>
    <row r="649" spans="2:51" s="11" customFormat="1">
      <c r="B649" s="194"/>
      <c r="C649" s="195"/>
      <c r="D649" s="196" t="s">
        <v>128</v>
      </c>
      <c r="E649" s="197" t="s">
        <v>21</v>
      </c>
      <c r="F649" s="198" t="s">
        <v>142</v>
      </c>
      <c r="G649" s="195"/>
      <c r="H649" s="199" t="s">
        <v>21</v>
      </c>
      <c r="I649" s="200"/>
      <c r="J649" s="195"/>
      <c r="K649" s="195"/>
      <c r="L649" s="201"/>
      <c r="M649" s="202"/>
      <c r="N649" s="203"/>
      <c r="O649" s="203"/>
      <c r="P649" s="203"/>
      <c r="Q649" s="203"/>
      <c r="R649" s="203"/>
      <c r="S649" s="203"/>
      <c r="T649" s="204"/>
      <c r="AT649" s="205" t="s">
        <v>128</v>
      </c>
      <c r="AU649" s="205" t="s">
        <v>83</v>
      </c>
      <c r="AV649" s="11" t="s">
        <v>76</v>
      </c>
      <c r="AW649" s="11" t="s">
        <v>35</v>
      </c>
      <c r="AX649" s="11" t="s">
        <v>71</v>
      </c>
      <c r="AY649" s="205" t="s">
        <v>118</v>
      </c>
    </row>
    <row r="650" spans="2:51" s="12" customFormat="1">
      <c r="B650" s="206"/>
      <c r="C650" s="207"/>
      <c r="D650" s="196" t="s">
        <v>128</v>
      </c>
      <c r="E650" s="208" t="s">
        <v>21</v>
      </c>
      <c r="F650" s="209" t="s">
        <v>369</v>
      </c>
      <c r="G650" s="207"/>
      <c r="H650" s="210">
        <v>6</v>
      </c>
      <c r="I650" s="211"/>
      <c r="J650" s="207"/>
      <c r="K650" s="207"/>
      <c r="L650" s="212"/>
      <c r="M650" s="213"/>
      <c r="N650" s="214"/>
      <c r="O650" s="214"/>
      <c r="P650" s="214"/>
      <c r="Q650" s="214"/>
      <c r="R650" s="214"/>
      <c r="S650" s="214"/>
      <c r="T650" s="215"/>
      <c r="AT650" s="216" t="s">
        <v>128</v>
      </c>
      <c r="AU650" s="216" t="s">
        <v>83</v>
      </c>
      <c r="AV650" s="12" t="s">
        <v>83</v>
      </c>
      <c r="AW650" s="12" t="s">
        <v>35</v>
      </c>
      <c r="AX650" s="12" t="s">
        <v>71</v>
      </c>
      <c r="AY650" s="216" t="s">
        <v>118</v>
      </c>
    </row>
    <row r="651" spans="2:51" s="12" customFormat="1">
      <c r="B651" s="206"/>
      <c r="C651" s="207"/>
      <c r="D651" s="196" t="s">
        <v>128</v>
      </c>
      <c r="E651" s="208" t="s">
        <v>21</v>
      </c>
      <c r="F651" s="209" t="s">
        <v>370</v>
      </c>
      <c r="G651" s="207"/>
      <c r="H651" s="210">
        <v>2</v>
      </c>
      <c r="I651" s="211"/>
      <c r="J651" s="207"/>
      <c r="K651" s="207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128</v>
      </c>
      <c r="AU651" s="216" t="s">
        <v>83</v>
      </c>
      <c r="AV651" s="12" t="s">
        <v>83</v>
      </c>
      <c r="AW651" s="12" t="s">
        <v>35</v>
      </c>
      <c r="AX651" s="12" t="s">
        <v>71</v>
      </c>
      <c r="AY651" s="216" t="s">
        <v>118</v>
      </c>
    </row>
    <row r="652" spans="2:51" s="12" customFormat="1">
      <c r="B652" s="206"/>
      <c r="C652" s="207"/>
      <c r="D652" s="196" t="s">
        <v>128</v>
      </c>
      <c r="E652" s="208" t="s">
        <v>21</v>
      </c>
      <c r="F652" s="209" t="s">
        <v>371</v>
      </c>
      <c r="G652" s="207"/>
      <c r="H652" s="210">
        <v>2</v>
      </c>
      <c r="I652" s="211"/>
      <c r="J652" s="207"/>
      <c r="K652" s="207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128</v>
      </c>
      <c r="AU652" s="216" t="s">
        <v>83</v>
      </c>
      <c r="AV652" s="12" t="s">
        <v>83</v>
      </c>
      <c r="AW652" s="12" t="s">
        <v>35</v>
      </c>
      <c r="AX652" s="12" t="s">
        <v>71</v>
      </c>
      <c r="AY652" s="216" t="s">
        <v>118</v>
      </c>
    </row>
    <row r="653" spans="2:51" s="12" customFormat="1">
      <c r="B653" s="206"/>
      <c r="C653" s="207"/>
      <c r="D653" s="196" t="s">
        <v>128</v>
      </c>
      <c r="E653" s="208" t="s">
        <v>21</v>
      </c>
      <c r="F653" s="209" t="s">
        <v>372</v>
      </c>
      <c r="G653" s="207"/>
      <c r="H653" s="210">
        <v>4</v>
      </c>
      <c r="I653" s="211"/>
      <c r="J653" s="207"/>
      <c r="K653" s="207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128</v>
      </c>
      <c r="AU653" s="216" t="s">
        <v>83</v>
      </c>
      <c r="AV653" s="12" t="s">
        <v>83</v>
      </c>
      <c r="AW653" s="12" t="s">
        <v>35</v>
      </c>
      <c r="AX653" s="12" t="s">
        <v>71</v>
      </c>
      <c r="AY653" s="216" t="s">
        <v>118</v>
      </c>
    </row>
    <row r="654" spans="2:51" s="12" customFormat="1">
      <c r="B654" s="206"/>
      <c r="C654" s="207"/>
      <c r="D654" s="196" t="s">
        <v>128</v>
      </c>
      <c r="E654" s="208" t="s">
        <v>21</v>
      </c>
      <c r="F654" s="209" t="s">
        <v>373</v>
      </c>
      <c r="G654" s="207"/>
      <c r="H654" s="210">
        <v>2</v>
      </c>
      <c r="I654" s="211"/>
      <c r="J654" s="207"/>
      <c r="K654" s="207"/>
      <c r="L654" s="212"/>
      <c r="M654" s="213"/>
      <c r="N654" s="214"/>
      <c r="O654" s="214"/>
      <c r="P654" s="214"/>
      <c r="Q654" s="214"/>
      <c r="R654" s="214"/>
      <c r="S654" s="214"/>
      <c r="T654" s="215"/>
      <c r="AT654" s="216" t="s">
        <v>128</v>
      </c>
      <c r="AU654" s="216" t="s">
        <v>83</v>
      </c>
      <c r="AV654" s="12" t="s">
        <v>83</v>
      </c>
      <c r="AW654" s="12" t="s">
        <v>35</v>
      </c>
      <c r="AX654" s="12" t="s">
        <v>71</v>
      </c>
      <c r="AY654" s="216" t="s">
        <v>118</v>
      </c>
    </row>
    <row r="655" spans="2:51" s="12" customFormat="1">
      <c r="B655" s="206"/>
      <c r="C655" s="207"/>
      <c r="D655" s="196" t="s">
        <v>128</v>
      </c>
      <c r="E655" s="208" t="s">
        <v>21</v>
      </c>
      <c r="F655" s="209" t="s">
        <v>377</v>
      </c>
      <c r="G655" s="207"/>
      <c r="H655" s="210">
        <v>4</v>
      </c>
      <c r="I655" s="211"/>
      <c r="J655" s="207"/>
      <c r="K655" s="207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128</v>
      </c>
      <c r="AU655" s="216" t="s">
        <v>83</v>
      </c>
      <c r="AV655" s="12" t="s">
        <v>83</v>
      </c>
      <c r="AW655" s="12" t="s">
        <v>35</v>
      </c>
      <c r="AX655" s="12" t="s">
        <v>71</v>
      </c>
      <c r="AY655" s="216" t="s">
        <v>118</v>
      </c>
    </row>
    <row r="656" spans="2:51" s="12" customFormat="1">
      <c r="B656" s="206"/>
      <c r="C656" s="207"/>
      <c r="D656" s="196" t="s">
        <v>128</v>
      </c>
      <c r="E656" s="208" t="s">
        <v>21</v>
      </c>
      <c r="F656" s="209" t="s">
        <v>378</v>
      </c>
      <c r="G656" s="207"/>
      <c r="H656" s="210">
        <v>2</v>
      </c>
      <c r="I656" s="211"/>
      <c r="J656" s="207"/>
      <c r="K656" s="207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128</v>
      </c>
      <c r="AU656" s="216" t="s">
        <v>83</v>
      </c>
      <c r="AV656" s="12" t="s">
        <v>83</v>
      </c>
      <c r="AW656" s="12" t="s">
        <v>35</v>
      </c>
      <c r="AX656" s="12" t="s">
        <v>71</v>
      </c>
      <c r="AY656" s="216" t="s">
        <v>118</v>
      </c>
    </row>
    <row r="657" spans="2:65" s="11" customFormat="1">
      <c r="B657" s="194"/>
      <c r="C657" s="195"/>
      <c r="D657" s="196" t="s">
        <v>128</v>
      </c>
      <c r="E657" s="197" t="s">
        <v>21</v>
      </c>
      <c r="F657" s="198" t="s">
        <v>143</v>
      </c>
      <c r="G657" s="195"/>
      <c r="H657" s="199" t="s">
        <v>21</v>
      </c>
      <c r="I657" s="200"/>
      <c r="J657" s="195"/>
      <c r="K657" s="195"/>
      <c r="L657" s="201"/>
      <c r="M657" s="202"/>
      <c r="N657" s="203"/>
      <c r="O657" s="203"/>
      <c r="P657" s="203"/>
      <c r="Q657" s="203"/>
      <c r="R657" s="203"/>
      <c r="S657" s="203"/>
      <c r="T657" s="204"/>
      <c r="AT657" s="205" t="s">
        <v>128</v>
      </c>
      <c r="AU657" s="205" t="s">
        <v>83</v>
      </c>
      <c r="AV657" s="11" t="s">
        <v>76</v>
      </c>
      <c r="AW657" s="11" t="s">
        <v>35</v>
      </c>
      <c r="AX657" s="11" t="s">
        <v>71</v>
      </c>
      <c r="AY657" s="205" t="s">
        <v>118</v>
      </c>
    </row>
    <row r="658" spans="2:65" s="12" customFormat="1">
      <c r="B658" s="206"/>
      <c r="C658" s="207"/>
      <c r="D658" s="196" t="s">
        <v>128</v>
      </c>
      <c r="E658" s="208" t="s">
        <v>21</v>
      </c>
      <c r="F658" s="209" t="s">
        <v>379</v>
      </c>
      <c r="G658" s="207"/>
      <c r="H658" s="210">
        <v>4</v>
      </c>
      <c r="I658" s="211"/>
      <c r="J658" s="207"/>
      <c r="K658" s="207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128</v>
      </c>
      <c r="AU658" s="216" t="s">
        <v>83</v>
      </c>
      <c r="AV658" s="12" t="s">
        <v>83</v>
      </c>
      <c r="AW658" s="12" t="s">
        <v>35</v>
      </c>
      <c r="AX658" s="12" t="s">
        <v>71</v>
      </c>
      <c r="AY658" s="216" t="s">
        <v>118</v>
      </c>
    </row>
    <row r="659" spans="2:65" s="12" customFormat="1">
      <c r="B659" s="206"/>
      <c r="C659" s="207"/>
      <c r="D659" s="196" t="s">
        <v>128</v>
      </c>
      <c r="E659" s="208" t="s">
        <v>21</v>
      </c>
      <c r="F659" s="209" t="s">
        <v>380</v>
      </c>
      <c r="G659" s="207"/>
      <c r="H659" s="210">
        <v>2</v>
      </c>
      <c r="I659" s="211"/>
      <c r="J659" s="207"/>
      <c r="K659" s="207"/>
      <c r="L659" s="212"/>
      <c r="M659" s="213"/>
      <c r="N659" s="214"/>
      <c r="O659" s="214"/>
      <c r="P659" s="214"/>
      <c r="Q659" s="214"/>
      <c r="R659" s="214"/>
      <c r="S659" s="214"/>
      <c r="T659" s="215"/>
      <c r="AT659" s="216" t="s">
        <v>128</v>
      </c>
      <c r="AU659" s="216" t="s">
        <v>83</v>
      </c>
      <c r="AV659" s="12" t="s">
        <v>83</v>
      </c>
      <c r="AW659" s="12" t="s">
        <v>35</v>
      </c>
      <c r="AX659" s="12" t="s">
        <v>71</v>
      </c>
      <c r="AY659" s="216" t="s">
        <v>118</v>
      </c>
    </row>
    <row r="660" spans="2:65" s="12" customFormat="1">
      <c r="B660" s="206"/>
      <c r="C660" s="207"/>
      <c r="D660" s="196" t="s">
        <v>128</v>
      </c>
      <c r="E660" s="208" t="s">
        <v>21</v>
      </c>
      <c r="F660" s="209" t="s">
        <v>381</v>
      </c>
      <c r="G660" s="207"/>
      <c r="H660" s="210">
        <v>2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128</v>
      </c>
      <c r="AU660" s="216" t="s">
        <v>83</v>
      </c>
      <c r="AV660" s="12" t="s">
        <v>83</v>
      </c>
      <c r="AW660" s="12" t="s">
        <v>35</v>
      </c>
      <c r="AX660" s="12" t="s">
        <v>71</v>
      </c>
      <c r="AY660" s="216" t="s">
        <v>118</v>
      </c>
    </row>
    <row r="661" spans="2:65" s="12" customFormat="1">
      <c r="B661" s="206"/>
      <c r="C661" s="207"/>
      <c r="D661" s="196" t="s">
        <v>128</v>
      </c>
      <c r="E661" s="208" t="s">
        <v>21</v>
      </c>
      <c r="F661" s="209" t="s">
        <v>369</v>
      </c>
      <c r="G661" s="207"/>
      <c r="H661" s="210">
        <v>6</v>
      </c>
      <c r="I661" s="211"/>
      <c r="J661" s="207"/>
      <c r="K661" s="207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128</v>
      </c>
      <c r="AU661" s="216" t="s">
        <v>83</v>
      </c>
      <c r="AV661" s="12" t="s">
        <v>83</v>
      </c>
      <c r="AW661" s="12" t="s">
        <v>35</v>
      </c>
      <c r="AX661" s="12" t="s">
        <v>71</v>
      </c>
      <c r="AY661" s="216" t="s">
        <v>118</v>
      </c>
    </row>
    <row r="662" spans="2:65" s="12" customFormat="1">
      <c r="B662" s="206"/>
      <c r="C662" s="207"/>
      <c r="D662" s="196" t="s">
        <v>128</v>
      </c>
      <c r="E662" s="208" t="s">
        <v>21</v>
      </c>
      <c r="F662" s="209" t="s">
        <v>382</v>
      </c>
      <c r="G662" s="207"/>
      <c r="H662" s="210">
        <v>4</v>
      </c>
      <c r="I662" s="211"/>
      <c r="J662" s="207"/>
      <c r="K662" s="207"/>
      <c r="L662" s="212"/>
      <c r="M662" s="213"/>
      <c r="N662" s="214"/>
      <c r="O662" s="214"/>
      <c r="P662" s="214"/>
      <c r="Q662" s="214"/>
      <c r="R662" s="214"/>
      <c r="S662" s="214"/>
      <c r="T662" s="215"/>
      <c r="AT662" s="216" t="s">
        <v>128</v>
      </c>
      <c r="AU662" s="216" t="s">
        <v>83</v>
      </c>
      <c r="AV662" s="12" t="s">
        <v>83</v>
      </c>
      <c r="AW662" s="12" t="s">
        <v>35</v>
      </c>
      <c r="AX662" s="12" t="s">
        <v>71</v>
      </c>
      <c r="AY662" s="216" t="s">
        <v>118</v>
      </c>
    </row>
    <row r="663" spans="2:65" s="12" customFormat="1">
      <c r="B663" s="206"/>
      <c r="C663" s="207"/>
      <c r="D663" s="196" t="s">
        <v>128</v>
      </c>
      <c r="E663" s="208" t="s">
        <v>21</v>
      </c>
      <c r="F663" s="209" t="s">
        <v>383</v>
      </c>
      <c r="G663" s="207"/>
      <c r="H663" s="210">
        <v>4</v>
      </c>
      <c r="I663" s="211"/>
      <c r="J663" s="207"/>
      <c r="K663" s="207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128</v>
      </c>
      <c r="AU663" s="216" t="s">
        <v>83</v>
      </c>
      <c r="AV663" s="12" t="s">
        <v>83</v>
      </c>
      <c r="AW663" s="12" t="s">
        <v>35</v>
      </c>
      <c r="AX663" s="12" t="s">
        <v>71</v>
      </c>
      <c r="AY663" s="216" t="s">
        <v>118</v>
      </c>
    </row>
    <row r="664" spans="2:65" s="12" customFormat="1">
      <c r="B664" s="206"/>
      <c r="C664" s="207"/>
      <c r="D664" s="196" t="s">
        <v>128</v>
      </c>
      <c r="E664" s="208" t="s">
        <v>21</v>
      </c>
      <c r="F664" s="209" t="s">
        <v>384</v>
      </c>
      <c r="G664" s="207"/>
      <c r="H664" s="210">
        <v>2</v>
      </c>
      <c r="I664" s="211"/>
      <c r="J664" s="207"/>
      <c r="K664" s="207"/>
      <c r="L664" s="212"/>
      <c r="M664" s="213"/>
      <c r="N664" s="214"/>
      <c r="O664" s="214"/>
      <c r="P664" s="214"/>
      <c r="Q664" s="214"/>
      <c r="R664" s="214"/>
      <c r="S664" s="214"/>
      <c r="T664" s="215"/>
      <c r="AT664" s="216" t="s">
        <v>128</v>
      </c>
      <c r="AU664" s="216" t="s">
        <v>83</v>
      </c>
      <c r="AV664" s="12" t="s">
        <v>83</v>
      </c>
      <c r="AW664" s="12" t="s">
        <v>35</v>
      </c>
      <c r="AX664" s="12" t="s">
        <v>71</v>
      </c>
      <c r="AY664" s="216" t="s">
        <v>118</v>
      </c>
    </row>
    <row r="665" spans="2:65" s="12" customFormat="1">
      <c r="B665" s="206"/>
      <c r="C665" s="207"/>
      <c r="D665" s="196" t="s">
        <v>128</v>
      </c>
      <c r="E665" s="208" t="s">
        <v>21</v>
      </c>
      <c r="F665" s="209" t="s">
        <v>385</v>
      </c>
      <c r="G665" s="207"/>
      <c r="H665" s="210">
        <v>6</v>
      </c>
      <c r="I665" s="211"/>
      <c r="J665" s="207"/>
      <c r="K665" s="207"/>
      <c r="L665" s="212"/>
      <c r="M665" s="213"/>
      <c r="N665" s="214"/>
      <c r="O665" s="214"/>
      <c r="P665" s="214"/>
      <c r="Q665" s="214"/>
      <c r="R665" s="214"/>
      <c r="S665" s="214"/>
      <c r="T665" s="215"/>
      <c r="AT665" s="216" t="s">
        <v>128</v>
      </c>
      <c r="AU665" s="216" t="s">
        <v>83</v>
      </c>
      <c r="AV665" s="12" t="s">
        <v>83</v>
      </c>
      <c r="AW665" s="12" t="s">
        <v>35</v>
      </c>
      <c r="AX665" s="12" t="s">
        <v>71</v>
      </c>
      <c r="AY665" s="216" t="s">
        <v>118</v>
      </c>
    </row>
    <row r="666" spans="2:65" s="13" customFormat="1">
      <c r="B666" s="217"/>
      <c r="C666" s="218"/>
      <c r="D666" s="228" t="s">
        <v>128</v>
      </c>
      <c r="E666" s="242" t="s">
        <v>21</v>
      </c>
      <c r="F666" s="243" t="s">
        <v>152</v>
      </c>
      <c r="G666" s="218"/>
      <c r="H666" s="244">
        <v>98</v>
      </c>
      <c r="I666" s="222"/>
      <c r="J666" s="218"/>
      <c r="K666" s="218"/>
      <c r="L666" s="223"/>
      <c r="M666" s="224"/>
      <c r="N666" s="225"/>
      <c r="O666" s="225"/>
      <c r="P666" s="225"/>
      <c r="Q666" s="225"/>
      <c r="R666" s="225"/>
      <c r="S666" s="225"/>
      <c r="T666" s="226"/>
      <c r="AT666" s="227" t="s">
        <v>128</v>
      </c>
      <c r="AU666" s="227" t="s">
        <v>83</v>
      </c>
      <c r="AV666" s="13" t="s">
        <v>126</v>
      </c>
      <c r="AW666" s="13" t="s">
        <v>35</v>
      </c>
      <c r="AX666" s="13" t="s">
        <v>76</v>
      </c>
      <c r="AY666" s="227" t="s">
        <v>118</v>
      </c>
    </row>
    <row r="667" spans="2:65" s="1" customFormat="1" ht="31.5" customHeight="1">
      <c r="B667" s="40"/>
      <c r="C667" s="182" t="s">
        <v>386</v>
      </c>
      <c r="D667" s="182" t="s">
        <v>121</v>
      </c>
      <c r="E667" s="183" t="s">
        <v>387</v>
      </c>
      <c r="F667" s="184" t="s">
        <v>388</v>
      </c>
      <c r="G667" s="185" t="s">
        <v>307</v>
      </c>
      <c r="H667" s="186">
        <v>0.14799999999999999</v>
      </c>
      <c r="I667" s="187"/>
      <c r="J667" s="188">
        <f>ROUND(I667*H667,2)</f>
        <v>0</v>
      </c>
      <c r="K667" s="184" t="s">
        <v>125</v>
      </c>
      <c r="L667" s="60"/>
      <c r="M667" s="189" t="s">
        <v>21</v>
      </c>
      <c r="N667" s="190" t="s">
        <v>42</v>
      </c>
      <c r="O667" s="41"/>
      <c r="P667" s="191">
        <f>O667*H667</f>
        <v>0</v>
      </c>
      <c r="Q667" s="191">
        <v>0</v>
      </c>
      <c r="R667" s="191">
        <f>Q667*H667</f>
        <v>0</v>
      </c>
      <c r="S667" s="191">
        <v>0</v>
      </c>
      <c r="T667" s="192">
        <f>S667*H667</f>
        <v>0</v>
      </c>
      <c r="AR667" s="23" t="s">
        <v>283</v>
      </c>
      <c r="AT667" s="23" t="s">
        <v>121</v>
      </c>
      <c r="AU667" s="23" t="s">
        <v>83</v>
      </c>
      <c r="AY667" s="23" t="s">
        <v>118</v>
      </c>
      <c r="BE667" s="193">
        <f>IF(N667="základní",J667,0)</f>
        <v>0</v>
      </c>
      <c r="BF667" s="193">
        <f>IF(N667="snížená",J667,0)</f>
        <v>0</v>
      </c>
      <c r="BG667" s="193">
        <f>IF(N667="zákl. přenesená",J667,0)</f>
        <v>0</v>
      </c>
      <c r="BH667" s="193">
        <f>IF(N667="sníž. přenesená",J667,0)</f>
        <v>0</v>
      </c>
      <c r="BI667" s="193">
        <f>IF(N667="nulová",J667,0)</f>
        <v>0</v>
      </c>
      <c r="BJ667" s="23" t="s">
        <v>76</v>
      </c>
      <c r="BK667" s="193">
        <f>ROUND(I667*H667,2)</f>
        <v>0</v>
      </c>
      <c r="BL667" s="23" t="s">
        <v>283</v>
      </c>
      <c r="BM667" s="23" t="s">
        <v>389</v>
      </c>
    </row>
    <row r="668" spans="2:65" s="1" customFormat="1" ht="44.25" customHeight="1">
      <c r="B668" s="40"/>
      <c r="C668" s="182" t="s">
        <v>390</v>
      </c>
      <c r="D668" s="182" t="s">
        <v>121</v>
      </c>
      <c r="E668" s="183" t="s">
        <v>391</v>
      </c>
      <c r="F668" s="184" t="s">
        <v>392</v>
      </c>
      <c r="G668" s="185" t="s">
        <v>307</v>
      </c>
      <c r="H668" s="186">
        <v>0.14799999999999999</v>
      </c>
      <c r="I668" s="187"/>
      <c r="J668" s="188">
        <f>ROUND(I668*H668,2)</f>
        <v>0</v>
      </c>
      <c r="K668" s="184" t="s">
        <v>125</v>
      </c>
      <c r="L668" s="60"/>
      <c r="M668" s="189" t="s">
        <v>21</v>
      </c>
      <c r="N668" s="190" t="s">
        <v>42</v>
      </c>
      <c r="O668" s="41"/>
      <c r="P668" s="191">
        <f>O668*H668</f>
        <v>0</v>
      </c>
      <c r="Q668" s="191">
        <v>0</v>
      </c>
      <c r="R668" s="191">
        <f>Q668*H668</f>
        <v>0</v>
      </c>
      <c r="S668" s="191">
        <v>0</v>
      </c>
      <c r="T668" s="192">
        <f>S668*H668</f>
        <v>0</v>
      </c>
      <c r="AR668" s="23" t="s">
        <v>283</v>
      </c>
      <c r="AT668" s="23" t="s">
        <v>121</v>
      </c>
      <c r="AU668" s="23" t="s">
        <v>83</v>
      </c>
      <c r="AY668" s="23" t="s">
        <v>118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23" t="s">
        <v>76</v>
      </c>
      <c r="BK668" s="193">
        <f>ROUND(I668*H668,2)</f>
        <v>0</v>
      </c>
      <c r="BL668" s="23" t="s">
        <v>283</v>
      </c>
      <c r="BM668" s="23" t="s">
        <v>393</v>
      </c>
    </row>
    <row r="669" spans="2:65" s="10" customFormat="1" ht="29.85" customHeight="1">
      <c r="B669" s="165"/>
      <c r="C669" s="166"/>
      <c r="D669" s="179" t="s">
        <v>70</v>
      </c>
      <c r="E669" s="180" t="s">
        <v>394</v>
      </c>
      <c r="F669" s="180" t="s">
        <v>395</v>
      </c>
      <c r="G669" s="166"/>
      <c r="H669" s="166"/>
      <c r="I669" s="169"/>
      <c r="J669" s="181">
        <f>BK669</f>
        <v>0</v>
      </c>
      <c r="K669" s="166"/>
      <c r="L669" s="171"/>
      <c r="M669" s="172"/>
      <c r="N669" s="173"/>
      <c r="O669" s="173"/>
      <c r="P669" s="174">
        <f>SUM(P670:P786)</f>
        <v>0</v>
      </c>
      <c r="Q669" s="173"/>
      <c r="R669" s="174">
        <f>SUM(R670:R786)</f>
        <v>3.2157799999999996</v>
      </c>
      <c r="S669" s="173"/>
      <c r="T669" s="175">
        <f>SUM(T670:T786)</f>
        <v>0.14400000000000002</v>
      </c>
      <c r="AR669" s="176" t="s">
        <v>83</v>
      </c>
      <c r="AT669" s="177" t="s">
        <v>70</v>
      </c>
      <c r="AU669" s="177" t="s">
        <v>76</v>
      </c>
      <c r="AY669" s="176" t="s">
        <v>118</v>
      </c>
      <c r="BK669" s="178">
        <f>SUM(BK670:BK786)</f>
        <v>0</v>
      </c>
    </row>
    <row r="670" spans="2:65" s="1" customFormat="1" ht="22.5" customHeight="1">
      <c r="B670" s="40"/>
      <c r="C670" s="182" t="s">
        <v>396</v>
      </c>
      <c r="D670" s="182" t="s">
        <v>121</v>
      </c>
      <c r="E670" s="183" t="s">
        <v>397</v>
      </c>
      <c r="F670" s="184" t="s">
        <v>398</v>
      </c>
      <c r="G670" s="185" t="s">
        <v>367</v>
      </c>
      <c r="H670" s="186">
        <v>3</v>
      </c>
      <c r="I670" s="187"/>
      <c r="J670" s="188">
        <f>ROUND(I670*H670,2)</f>
        <v>0</v>
      </c>
      <c r="K670" s="184" t="s">
        <v>125</v>
      </c>
      <c r="L670" s="60"/>
      <c r="M670" s="189" t="s">
        <v>21</v>
      </c>
      <c r="N670" s="190" t="s">
        <v>42</v>
      </c>
      <c r="O670" s="41"/>
      <c r="P670" s="191">
        <f>O670*H670</f>
        <v>0</v>
      </c>
      <c r="Q670" s="191">
        <v>0</v>
      </c>
      <c r="R670" s="191">
        <f>Q670*H670</f>
        <v>0</v>
      </c>
      <c r="S670" s="191">
        <v>3.0000000000000001E-3</v>
      </c>
      <c r="T670" s="192">
        <f>S670*H670</f>
        <v>9.0000000000000011E-3</v>
      </c>
      <c r="AR670" s="23" t="s">
        <v>283</v>
      </c>
      <c r="AT670" s="23" t="s">
        <v>121</v>
      </c>
      <c r="AU670" s="23" t="s">
        <v>83</v>
      </c>
      <c r="AY670" s="23" t="s">
        <v>118</v>
      </c>
      <c r="BE670" s="193">
        <f>IF(N670="základní",J670,0)</f>
        <v>0</v>
      </c>
      <c r="BF670" s="193">
        <f>IF(N670="snížená",J670,0)</f>
        <v>0</v>
      </c>
      <c r="BG670" s="193">
        <f>IF(N670="zákl. přenesená",J670,0)</f>
        <v>0</v>
      </c>
      <c r="BH670" s="193">
        <f>IF(N670="sníž. přenesená",J670,0)</f>
        <v>0</v>
      </c>
      <c r="BI670" s="193">
        <f>IF(N670="nulová",J670,0)</f>
        <v>0</v>
      </c>
      <c r="BJ670" s="23" t="s">
        <v>76</v>
      </c>
      <c r="BK670" s="193">
        <f>ROUND(I670*H670,2)</f>
        <v>0</v>
      </c>
      <c r="BL670" s="23" t="s">
        <v>283</v>
      </c>
      <c r="BM670" s="23" t="s">
        <v>399</v>
      </c>
    </row>
    <row r="671" spans="2:65" s="11" customFormat="1">
      <c r="B671" s="194"/>
      <c r="C671" s="195"/>
      <c r="D671" s="196" t="s">
        <v>128</v>
      </c>
      <c r="E671" s="197" t="s">
        <v>21</v>
      </c>
      <c r="F671" s="198" t="s">
        <v>130</v>
      </c>
      <c r="G671" s="195"/>
      <c r="H671" s="199" t="s">
        <v>21</v>
      </c>
      <c r="I671" s="200"/>
      <c r="J671" s="195"/>
      <c r="K671" s="195"/>
      <c r="L671" s="201"/>
      <c r="M671" s="202"/>
      <c r="N671" s="203"/>
      <c r="O671" s="203"/>
      <c r="P671" s="203"/>
      <c r="Q671" s="203"/>
      <c r="R671" s="203"/>
      <c r="S671" s="203"/>
      <c r="T671" s="204"/>
      <c r="AT671" s="205" t="s">
        <v>128</v>
      </c>
      <c r="AU671" s="205" t="s">
        <v>83</v>
      </c>
      <c r="AV671" s="11" t="s">
        <v>76</v>
      </c>
      <c r="AW671" s="11" t="s">
        <v>35</v>
      </c>
      <c r="AX671" s="11" t="s">
        <v>71</v>
      </c>
      <c r="AY671" s="205" t="s">
        <v>118</v>
      </c>
    </row>
    <row r="672" spans="2:65" s="12" customFormat="1">
      <c r="B672" s="206"/>
      <c r="C672" s="207"/>
      <c r="D672" s="196" t="s">
        <v>128</v>
      </c>
      <c r="E672" s="208" t="s">
        <v>21</v>
      </c>
      <c r="F672" s="209" t="s">
        <v>400</v>
      </c>
      <c r="G672" s="207"/>
      <c r="H672" s="210">
        <v>2</v>
      </c>
      <c r="I672" s="211"/>
      <c r="J672" s="207"/>
      <c r="K672" s="207"/>
      <c r="L672" s="212"/>
      <c r="M672" s="213"/>
      <c r="N672" s="214"/>
      <c r="O672" s="214"/>
      <c r="P672" s="214"/>
      <c r="Q672" s="214"/>
      <c r="R672" s="214"/>
      <c r="S672" s="214"/>
      <c r="T672" s="215"/>
      <c r="AT672" s="216" t="s">
        <v>128</v>
      </c>
      <c r="AU672" s="216" t="s">
        <v>83</v>
      </c>
      <c r="AV672" s="12" t="s">
        <v>83</v>
      </c>
      <c r="AW672" s="12" t="s">
        <v>35</v>
      </c>
      <c r="AX672" s="12" t="s">
        <v>71</v>
      </c>
      <c r="AY672" s="216" t="s">
        <v>118</v>
      </c>
    </row>
    <row r="673" spans="2:65" s="11" customFormat="1">
      <c r="B673" s="194"/>
      <c r="C673" s="195"/>
      <c r="D673" s="196" t="s">
        <v>128</v>
      </c>
      <c r="E673" s="197" t="s">
        <v>21</v>
      </c>
      <c r="F673" s="198" t="s">
        <v>143</v>
      </c>
      <c r="G673" s="195"/>
      <c r="H673" s="199" t="s">
        <v>21</v>
      </c>
      <c r="I673" s="200"/>
      <c r="J673" s="195"/>
      <c r="K673" s="195"/>
      <c r="L673" s="201"/>
      <c r="M673" s="202"/>
      <c r="N673" s="203"/>
      <c r="O673" s="203"/>
      <c r="P673" s="203"/>
      <c r="Q673" s="203"/>
      <c r="R673" s="203"/>
      <c r="S673" s="203"/>
      <c r="T673" s="204"/>
      <c r="AT673" s="205" t="s">
        <v>128</v>
      </c>
      <c r="AU673" s="205" t="s">
        <v>83</v>
      </c>
      <c r="AV673" s="11" t="s">
        <v>76</v>
      </c>
      <c r="AW673" s="11" t="s">
        <v>35</v>
      </c>
      <c r="AX673" s="11" t="s">
        <v>71</v>
      </c>
      <c r="AY673" s="205" t="s">
        <v>118</v>
      </c>
    </row>
    <row r="674" spans="2:65" s="12" customFormat="1">
      <c r="B674" s="206"/>
      <c r="C674" s="207"/>
      <c r="D674" s="196" t="s">
        <v>128</v>
      </c>
      <c r="E674" s="208" t="s">
        <v>21</v>
      </c>
      <c r="F674" s="209" t="s">
        <v>401</v>
      </c>
      <c r="G674" s="207"/>
      <c r="H674" s="210">
        <v>1</v>
      </c>
      <c r="I674" s="211"/>
      <c r="J674" s="207"/>
      <c r="K674" s="207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128</v>
      </c>
      <c r="AU674" s="216" t="s">
        <v>83</v>
      </c>
      <c r="AV674" s="12" t="s">
        <v>83</v>
      </c>
      <c r="AW674" s="12" t="s">
        <v>35</v>
      </c>
      <c r="AX674" s="12" t="s">
        <v>71</v>
      </c>
      <c r="AY674" s="216" t="s">
        <v>118</v>
      </c>
    </row>
    <row r="675" spans="2:65" s="13" customFormat="1">
      <c r="B675" s="217"/>
      <c r="C675" s="218"/>
      <c r="D675" s="228" t="s">
        <v>128</v>
      </c>
      <c r="E675" s="242" t="s">
        <v>21</v>
      </c>
      <c r="F675" s="243" t="s">
        <v>152</v>
      </c>
      <c r="G675" s="218"/>
      <c r="H675" s="244">
        <v>3</v>
      </c>
      <c r="I675" s="222"/>
      <c r="J675" s="218"/>
      <c r="K675" s="218"/>
      <c r="L675" s="223"/>
      <c r="M675" s="224"/>
      <c r="N675" s="225"/>
      <c r="O675" s="225"/>
      <c r="P675" s="225"/>
      <c r="Q675" s="225"/>
      <c r="R675" s="225"/>
      <c r="S675" s="225"/>
      <c r="T675" s="226"/>
      <c r="AT675" s="227" t="s">
        <v>128</v>
      </c>
      <c r="AU675" s="227" t="s">
        <v>83</v>
      </c>
      <c r="AV675" s="13" t="s">
        <v>126</v>
      </c>
      <c r="AW675" s="13" t="s">
        <v>35</v>
      </c>
      <c r="AX675" s="13" t="s">
        <v>76</v>
      </c>
      <c r="AY675" s="227" t="s">
        <v>118</v>
      </c>
    </row>
    <row r="676" spans="2:65" s="1" customFormat="1" ht="22.5" customHeight="1">
      <c r="B676" s="40"/>
      <c r="C676" s="182" t="s">
        <v>402</v>
      </c>
      <c r="D676" s="182" t="s">
        <v>121</v>
      </c>
      <c r="E676" s="183" t="s">
        <v>403</v>
      </c>
      <c r="F676" s="184" t="s">
        <v>404</v>
      </c>
      <c r="G676" s="185" t="s">
        <v>367</v>
      </c>
      <c r="H676" s="186">
        <v>27</v>
      </c>
      <c r="I676" s="187"/>
      <c r="J676" s="188">
        <f>ROUND(I676*H676,2)</f>
        <v>0</v>
      </c>
      <c r="K676" s="184" t="s">
        <v>125</v>
      </c>
      <c r="L676" s="60"/>
      <c r="M676" s="189" t="s">
        <v>21</v>
      </c>
      <c r="N676" s="190" t="s">
        <v>42</v>
      </c>
      <c r="O676" s="41"/>
      <c r="P676" s="191">
        <f>O676*H676</f>
        <v>0</v>
      </c>
      <c r="Q676" s="191">
        <v>0</v>
      </c>
      <c r="R676" s="191">
        <f>Q676*H676</f>
        <v>0</v>
      </c>
      <c r="S676" s="191">
        <v>5.0000000000000001E-3</v>
      </c>
      <c r="T676" s="192">
        <f>S676*H676</f>
        <v>0.13500000000000001</v>
      </c>
      <c r="AR676" s="23" t="s">
        <v>283</v>
      </c>
      <c r="AT676" s="23" t="s">
        <v>121</v>
      </c>
      <c r="AU676" s="23" t="s">
        <v>83</v>
      </c>
      <c r="AY676" s="23" t="s">
        <v>118</v>
      </c>
      <c r="BE676" s="193">
        <f>IF(N676="základní",J676,0)</f>
        <v>0</v>
      </c>
      <c r="BF676" s="193">
        <f>IF(N676="snížená",J676,0)</f>
        <v>0</v>
      </c>
      <c r="BG676" s="193">
        <f>IF(N676="zákl. přenesená",J676,0)</f>
        <v>0</v>
      </c>
      <c r="BH676" s="193">
        <f>IF(N676="sníž. přenesená",J676,0)</f>
        <v>0</v>
      </c>
      <c r="BI676" s="193">
        <f>IF(N676="nulová",J676,0)</f>
        <v>0</v>
      </c>
      <c r="BJ676" s="23" t="s">
        <v>76</v>
      </c>
      <c r="BK676" s="193">
        <f>ROUND(I676*H676,2)</f>
        <v>0</v>
      </c>
      <c r="BL676" s="23" t="s">
        <v>283</v>
      </c>
      <c r="BM676" s="23" t="s">
        <v>405</v>
      </c>
    </row>
    <row r="677" spans="2:65" s="11" customFormat="1">
      <c r="B677" s="194"/>
      <c r="C677" s="195"/>
      <c r="D677" s="196" t="s">
        <v>128</v>
      </c>
      <c r="E677" s="197" t="s">
        <v>21</v>
      </c>
      <c r="F677" s="198" t="s">
        <v>130</v>
      </c>
      <c r="G677" s="195"/>
      <c r="H677" s="199" t="s">
        <v>21</v>
      </c>
      <c r="I677" s="200"/>
      <c r="J677" s="195"/>
      <c r="K677" s="195"/>
      <c r="L677" s="201"/>
      <c r="M677" s="202"/>
      <c r="N677" s="203"/>
      <c r="O677" s="203"/>
      <c r="P677" s="203"/>
      <c r="Q677" s="203"/>
      <c r="R677" s="203"/>
      <c r="S677" s="203"/>
      <c r="T677" s="204"/>
      <c r="AT677" s="205" t="s">
        <v>128</v>
      </c>
      <c r="AU677" s="205" t="s">
        <v>83</v>
      </c>
      <c r="AV677" s="11" t="s">
        <v>76</v>
      </c>
      <c r="AW677" s="11" t="s">
        <v>35</v>
      </c>
      <c r="AX677" s="11" t="s">
        <v>71</v>
      </c>
      <c r="AY677" s="205" t="s">
        <v>118</v>
      </c>
    </row>
    <row r="678" spans="2:65" s="12" customFormat="1">
      <c r="B678" s="206"/>
      <c r="C678" s="207"/>
      <c r="D678" s="196" t="s">
        <v>128</v>
      </c>
      <c r="E678" s="208" t="s">
        <v>21</v>
      </c>
      <c r="F678" s="209" t="s">
        <v>406</v>
      </c>
      <c r="G678" s="207"/>
      <c r="H678" s="210">
        <v>3</v>
      </c>
      <c r="I678" s="211"/>
      <c r="J678" s="207"/>
      <c r="K678" s="207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128</v>
      </c>
      <c r="AU678" s="216" t="s">
        <v>83</v>
      </c>
      <c r="AV678" s="12" t="s">
        <v>83</v>
      </c>
      <c r="AW678" s="12" t="s">
        <v>35</v>
      </c>
      <c r="AX678" s="12" t="s">
        <v>71</v>
      </c>
      <c r="AY678" s="216" t="s">
        <v>118</v>
      </c>
    </row>
    <row r="679" spans="2:65" s="12" customFormat="1">
      <c r="B679" s="206"/>
      <c r="C679" s="207"/>
      <c r="D679" s="196" t="s">
        <v>128</v>
      </c>
      <c r="E679" s="208" t="s">
        <v>21</v>
      </c>
      <c r="F679" s="209" t="s">
        <v>407</v>
      </c>
      <c r="G679" s="207"/>
      <c r="H679" s="210">
        <v>1</v>
      </c>
      <c r="I679" s="211"/>
      <c r="J679" s="207"/>
      <c r="K679" s="207"/>
      <c r="L679" s="212"/>
      <c r="M679" s="213"/>
      <c r="N679" s="214"/>
      <c r="O679" s="214"/>
      <c r="P679" s="214"/>
      <c r="Q679" s="214"/>
      <c r="R679" s="214"/>
      <c r="S679" s="214"/>
      <c r="T679" s="215"/>
      <c r="AT679" s="216" t="s">
        <v>128</v>
      </c>
      <c r="AU679" s="216" t="s">
        <v>83</v>
      </c>
      <c r="AV679" s="12" t="s">
        <v>83</v>
      </c>
      <c r="AW679" s="12" t="s">
        <v>35</v>
      </c>
      <c r="AX679" s="12" t="s">
        <v>71</v>
      </c>
      <c r="AY679" s="216" t="s">
        <v>118</v>
      </c>
    </row>
    <row r="680" spans="2:65" s="11" customFormat="1">
      <c r="B680" s="194"/>
      <c r="C680" s="195"/>
      <c r="D680" s="196" t="s">
        <v>128</v>
      </c>
      <c r="E680" s="197" t="s">
        <v>21</v>
      </c>
      <c r="F680" s="198" t="s">
        <v>138</v>
      </c>
      <c r="G680" s="195"/>
      <c r="H680" s="199" t="s">
        <v>21</v>
      </c>
      <c r="I680" s="200"/>
      <c r="J680" s="195"/>
      <c r="K680" s="195"/>
      <c r="L680" s="201"/>
      <c r="M680" s="202"/>
      <c r="N680" s="203"/>
      <c r="O680" s="203"/>
      <c r="P680" s="203"/>
      <c r="Q680" s="203"/>
      <c r="R680" s="203"/>
      <c r="S680" s="203"/>
      <c r="T680" s="204"/>
      <c r="AT680" s="205" t="s">
        <v>128</v>
      </c>
      <c r="AU680" s="205" t="s">
        <v>83</v>
      </c>
      <c r="AV680" s="11" t="s">
        <v>76</v>
      </c>
      <c r="AW680" s="11" t="s">
        <v>35</v>
      </c>
      <c r="AX680" s="11" t="s">
        <v>71</v>
      </c>
      <c r="AY680" s="205" t="s">
        <v>118</v>
      </c>
    </row>
    <row r="681" spans="2:65" s="12" customFormat="1">
      <c r="B681" s="206"/>
      <c r="C681" s="207"/>
      <c r="D681" s="196" t="s">
        <v>128</v>
      </c>
      <c r="E681" s="208" t="s">
        <v>21</v>
      </c>
      <c r="F681" s="209" t="s">
        <v>406</v>
      </c>
      <c r="G681" s="207"/>
      <c r="H681" s="210">
        <v>3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128</v>
      </c>
      <c r="AU681" s="216" t="s">
        <v>83</v>
      </c>
      <c r="AV681" s="12" t="s">
        <v>83</v>
      </c>
      <c r="AW681" s="12" t="s">
        <v>35</v>
      </c>
      <c r="AX681" s="12" t="s">
        <v>71</v>
      </c>
      <c r="AY681" s="216" t="s">
        <v>118</v>
      </c>
    </row>
    <row r="682" spans="2:65" s="12" customFormat="1">
      <c r="B682" s="206"/>
      <c r="C682" s="207"/>
      <c r="D682" s="196" t="s">
        <v>128</v>
      </c>
      <c r="E682" s="208" t="s">
        <v>21</v>
      </c>
      <c r="F682" s="209" t="s">
        <v>408</v>
      </c>
      <c r="G682" s="207"/>
      <c r="H682" s="210">
        <v>1</v>
      </c>
      <c r="I682" s="211"/>
      <c r="J682" s="207"/>
      <c r="K682" s="207"/>
      <c r="L682" s="212"/>
      <c r="M682" s="213"/>
      <c r="N682" s="214"/>
      <c r="O682" s="214"/>
      <c r="P682" s="214"/>
      <c r="Q682" s="214"/>
      <c r="R682" s="214"/>
      <c r="S682" s="214"/>
      <c r="T682" s="215"/>
      <c r="AT682" s="216" t="s">
        <v>128</v>
      </c>
      <c r="AU682" s="216" t="s">
        <v>83</v>
      </c>
      <c r="AV682" s="12" t="s">
        <v>83</v>
      </c>
      <c r="AW682" s="12" t="s">
        <v>35</v>
      </c>
      <c r="AX682" s="12" t="s">
        <v>71</v>
      </c>
      <c r="AY682" s="216" t="s">
        <v>118</v>
      </c>
    </row>
    <row r="683" spans="2:65" s="12" customFormat="1">
      <c r="B683" s="206"/>
      <c r="C683" s="207"/>
      <c r="D683" s="196" t="s">
        <v>128</v>
      </c>
      <c r="E683" s="208" t="s">
        <v>21</v>
      </c>
      <c r="F683" s="209" t="s">
        <v>409</v>
      </c>
      <c r="G683" s="207"/>
      <c r="H683" s="210">
        <v>2</v>
      </c>
      <c r="I683" s="211"/>
      <c r="J683" s="207"/>
      <c r="K683" s="207"/>
      <c r="L683" s="212"/>
      <c r="M683" s="213"/>
      <c r="N683" s="214"/>
      <c r="O683" s="214"/>
      <c r="P683" s="214"/>
      <c r="Q683" s="214"/>
      <c r="R683" s="214"/>
      <c r="S683" s="214"/>
      <c r="T683" s="215"/>
      <c r="AT683" s="216" t="s">
        <v>128</v>
      </c>
      <c r="AU683" s="216" t="s">
        <v>83</v>
      </c>
      <c r="AV683" s="12" t="s">
        <v>83</v>
      </c>
      <c r="AW683" s="12" t="s">
        <v>35</v>
      </c>
      <c r="AX683" s="12" t="s">
        <v>71</v>
      </c>
      <c r="AY683" s="216" t="s">
        <v>118</v>
      </c>
    </row>
    <row r="684" spans="2:65" s="12" customFormat="1">
      <c r="B684" s="206"/>
      <c r="C684" s="207"/>
      <c r="D684" s="196" t="s">
        <v>128</v>
      </c>
      <c r="E684" s="208" t="s">
        <v>21</v>
      </c>
      <c r="F684" s="209" t="s">
        <v>410</v>
      </c>
      <c r="G684" s="207"/>
      <c r="H684" s="210">
        <v>1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128</v>
      </c>
      <c r="AU684" s="216" t="s">
        <v>83</v>
      </c>
      <c r="AV684" s="12" t="s">
        <v>83</v>
      </c>
      <c r="AW684" s="12" t="s">
        <v>35</v>
      </c>
      <c r="AX684" s="12" t="s">
        <v>71</v>
      </c>
      <c r="AY684" s="216" t="s">
        <v>118</v>
      </c>
    </row>
    <row r="685" spans="2:65" s="11" customFormat="1">
      <c r="B685" s="194"/>
      <c r="C685" s="195"/>
      <c r="D685" s="196" t="s">
        <v>128</v>
      </c>
      <c r="E685" s="197" t="s">
        <v>21</v>
      </c>
      <c r="F685" s="198" t="s">
        <v>142</v>
      </c>
      <c r="G685" s="195"/>
      <c r="H685" s="199" t="s">
        <v>21</v>
      </c>
      <c r="I685" s="200"/>
      <c r="J685" s="195"/>
      <c r="K685" s="195"/>
      <c r="L685" s="201"/>
      <c r="M685" s="202"/>
      <c r="N685" s="203"/>
      <c r="O685" s="203"/>
      <c r="P685" s="203"/>
      <c r="Q685" s="203"/>
      <c r="R685" s="203"/>
      <c r="S685" s="203"/>
      <c r="T685" s="204"/>
      <c r="AT685" s="205" t="s">
        <v>128</v>
      </c>
      <c r="AU685" s="205" t="s">
        <v>83</v>
      </c>
      <c r="AV685" s="11" t="s">
        <v>76</v>
      </c>
      <c r="AW685" s="11" t="s">
        <v>35</v>
      </c>
      <c r="AX685" s="11" t="s">
        <v>71</v>
      </c>
      <c r="AY685" s="205" t="s">
        <v>118</v>
      </c>
    </row>
    <row r="686" spans="2:65" s="12" customFormat="1">
      <c r="B686" s="206"/>
      <c r="C686" s="207"/>
      <c r="D686" s="196" t="s">
        <v>128</v>
      </c>
      <c r="E686" s="208" t="s">
        <v>21</v>
      </c>
      <c r="F686" s="209" t="s">
        <v>406</v>
      </c>
      <c r="G686" s="207"/>
      <c r="H686" s="210">
        <v>3</v>
      </c>
      <c r="I686" s="211"/>
      <c r="J686" s="207"/>
      <c r="K686" s="207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128</v>
      </c>
      <c r="AU686" s="216" t="s">
        <v>83</v>
      </c>
      <c r="AV686" s="12" t="s">
        <v>83</v>
      </c>
      <c r="AW686" s="12" t="s">
        <v>35</v>
      </c>
      <c r="AX686" s="12" t="s">
        <v>71</v>
      </c>
      <c r="AY686" s="216" t="s">
        <v>118</v>
      </c>
    </row>
    <row r="687" spans="2:65" s="12" customFormat="1">
      <c r="B687" s="206"/>
      <c r="C687" s="207"/>
      <c r="D687" s="196" t="s">
        <v>128</v>
      </c>
      <c r="E687" s="208" t="s">
        <v>21</v>
      </c>
      <c r="F687" s="209" t="s">
        <v>409</v>
      </c>
      <c r="G687" s="207"/>
      <c r="H687" s="210">
        <v>2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128</v>
      </c>
      <c r="AU687" s="216" t="s">
        <v>83</v>
      </c>
      <c r="AV687" s="12" t="s">
        <v>83</v>
      </c>
      <c r="AW687" s="12" t="s">
        <v>35</v>
      </c>
      <c r="AX687" s="12" t="s">
        <v>71</v>
      </c>
      <c r="AY687" s="216" t="s">
        <v>118</v>
      </c>
    </row>
    <row r="688" spans="2:65" s="12" customFormat="1">
      <c r="B688" s="206"/>
      <c r="C688" s="207"/>
      <c r="D688" s="196" t="s">
        <v>128</v>
      </c>
      <c r="E688" s="208" t="s">
        <v>21</v>
      </c>
      <c r="F688" s="209" t="s">
        <v>410</v>
      </c>
      <c r="G688" s="207"/>
      <c r="H688" s="210">
        <v>1</v>
      </c>
      <c r="I688" s="211"/>
      <c r="J688" s="207"/>
      <c r="K688" s="207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128</v>
      </c>
      <c r="AU688" s="216" t="s">
        <v>83</v>
      </c>
      <c r="AV688" s="12" t="s">
        <v>83</v>
      </c>
      <c r="AW688" s="12" t="s">
        <v>35</v>
      </c>
      <c r="AX688" s="12" t="s">
        <v>71</v>
      </c>
      <c r="AY688" s="216" t="s">
        <v>118</v>
      </c>
    </row>
    <row r="689" spans="2:65" s="11" customFormat="1">
      <c r="B689" s="194"/>
      <c r="C689" s="195"/>
      <c r="D689" s="196" t="s">
        <v>128</v>
      </c>
      <c r="E689" s="197" t="s">
        <v>21</v>
      </c>
      <c r="F689" s="198" t="s">
        <v>143</v>
      </c>
      <c r="G689" s="195"/>
      <c r="H689" s="199" t="s">
        <v>21</v>
      </c>
      <c r="I689" s="200"/>
      <c r="J689" s="195"/>
      <c r="K689" s="195"/>
      <c r="L689" s="201"/>
      <c r="M689" s="202"/>
      <c r="N689" s="203"/>
      <c r="O689" s="203"/>
      <c r="P689" s="203"/>
      <c r="Q689" s="203"/>
      <c r="R689" s="203"/>
      <c r="S689" s="203"/>
      <c r="T689" s="204"/>
      <c r="AT689" s="205" t="s">
        <v>128</v>
      </c>
      <c r="AU689" s="205" t="s">
        <v>83</v>
      </c>
      <c r="AV689" s="11" t="s">
        <v>76</v>
      </c>
      <c r="AW689" s="11" t="s">
        <v>35</v>
      </c>
      <c r="AX689" s="11" t="s">
        <v>71</v>
      </c>
      <c r="AY689" s="205" t="s">
        <v>118</v>
      </c>
    </row>
    <row r="690" spans="2:65" s="12" customFormat="1">
      <c r="B690" s="206"/>
      <c r="C690" s="207"/>
      <c r="D690" s="196" t="s">
        <v>128</v>
      </c>
      <c r="E690" s="208" t="s">
        <v>21</v>
      </c>
      <c r="F690" s="209" t="s">
        <v>411</v>
      </c>
      <c r="G690" s="207"/>
      <c r="H690" s="210">
        <v>2</v>
      </c>
      <c r="I690" s="211"/>
      <c r="J690" s="207"/>
      <c r="K690" s="207"/>
      <c r="L690" s="212"/>
      <c r="M690" s="213"/>
      <c r="N690" s="214"/>
      <c r="O690" s="214"/>
      <c r="P690" s="214"/>
      <c r="Q690" s="214"/>
      <c r="R690" s="214"/>
      <c r="S690" s="214"/>
      <c r="T690" s="215"/>
      <c r="AT690" s="216" t="s">
        <v>128</v>
      </c>
      <c r="AU690" s="216" t="s">
        <v>83</v>
      </c>
      <c r="AV690" s="12" t="s">
        <v>83</v>
      </c>
      <c r="AW690" s="12" t="s">
        <v>35</v>
      </c>
      <c r="AX690" s="12" t="s">
        <v>71</v>
      </c>
      <c r="AY690" s="216" t="s">
        <v>118</v>
      </c>
    </row>
    <row r="691" spans="2:65" s="12" customFormat="1">
      <c r="B691" s="206"/>
      <c r="C691" s="207"/>
      <c r="D691" s="196" t="s">
        <v>128</v>
      </c>
      <c r="E691" s="208" t="s">
        <v>21</v>
      </c>
      <c r="F691" s="209" t="s">
        <v>412</v>
      </c>
      <c r="G691" s="207"/>
      <c r="H691" s="210">
        <v>1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128</v>
      </c>
      <c r="AU691" s="216" t="s">
        <v>83</v>
      </c>
      <c r="AV691" s="12" t="s">
        <v>83</v>
      </c>
      <c r="AW691" s="12" t="s">
        <v>35</v>
      </c>
      <c r="AX691" s="12" t="s">
        <v>71</v>
      </c>
      <c r="AY691" s="216" t="s">
        <v>118</v>
      </c>
    </row>
    <row r="692" spans="2:65" s="12" customFormat="1">
      <c r="B692" s="206"/>
      <c r="C692" s="207"/>
      <c r="D692" s="196" t="s">
        <v>128</v>
      </c>
      <c r="E692" s="208" t="s">
        <v>21</v>
      </c>
      <c r="F692" s="209" t="s">
        <v>413</v>
      </c>
      <c r="G692" s="207"/>
      <c r="H692" s="210">
        <v>1</v>
      </c>
      <c r="I692" s="211"/>
      <c r="J692" s="207"/>
      <c r="K692" s="207"/>
      <c r="L692" s="212"/>
      <c r="M692" s="213"/>
      <c r="N692" s="214"/>
      <c r="O692" s="214"/>
      <c r="P692" s="214"/>
      <c r="Q692" s="214"/>
      <c r="R692" s="214"/>
      <c r="S692" s="214"/>
      <c r="T692" s="215"/>
      <c r="AT692" s="216" t="s">
        <v>128</v>
      </c>
      <c r="AU692" s="216" t="s">
        <v>83</v>
      </c>
      <c r="AV692" s="12" t="s">
        <v>83</v>
      </c>
      <c r="AW692" s="12" t="s">
        <v>35</v>
      </c>
      <c r="AX692" s="12" t="s">
        <v>71</v>
      </c>
      <c r="AY692" s="216" t="s">
        <v>118</v>
      </c>
    </row>
    <row r="693" spans="2:65" s="12" customFormat="1">
      <c r="B693" s="206"/>
      <c r="C693" s="207"/>
      <c r="D693" s="196" t="s">
        <v>128</v>
      </c>
      <c r="E693" s="208" t="s">
        <v>21</v>
      </c>
      <c r="F693" s="209" t="s">
        <v>406</v>
      </c>
      <c r="G693" s="207"/>
      <c r="H693" s="210">
        <v>3</v>
      </c>
      <c r="I693" s="211"/>
      <c r="J693" s="207"/>
      <c r="K693" s="207"/>
      <c r="L693" s="212"/>
      <c r="M693" s="213"/>
      <c r="N693" s="214"/>
      <c r="O693" s="214"/>
      <c r="P693" s="214"/>
      <c r="Q693" s="214"/>
      <c r="R693" s="214"/>
      <c r="S693" s="214"/>
      <c r="T693" s="215"/>
      <c r="AT693" s="216" t="s">
        <v>128</v>
      </c>
      <c r="AU693" s="216" t="s">
        <v>83</v>
      </c>
      <c r="AV693" s="12" t="s">
        <v>83</v>
      </c>
      <c r="AW693" s="12" t="s">
        <v>35</v>
      </c>
      <c r="AX693" s="12" t="s">
        <v>71</v>
      </c>
      <c r="AY693" s="216" t="s">
        <v>118</v>
      </c>
    </row>
    <row r="694" spans="2:65" s="12" customFormat="1">
      <c r="B694" s="206"/>
      <c r="C694" s="207"/>
      <c r="D694" s="196" t="s">
        <v>128</v>
      </c>
      <c r="E694" s="208" t="s">
        <v>21</v>
      </c>
      <c r="F694" s="209" t="s">
        <v>414</v>
      </c>
      <c r="G694" s="207"/>
      <c r="H694" s="210">
        <v>3</v>
      </c>
      <c r="I694" s="211"/>
      <c r="J694" s="207"/>
      <c r="K694" s="207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128</v>
      </c>
      <c r="AU694" s="216" t="s">
        <v>83</v>
      </c>
      <c r="AV694" s="12" t="s">
        <v>83</v>
      </c>
      <c r="AW694" s="12" t="s">
        <v>35</v>
      </c>
      <c r="AX694" s="12" t="s">
        <v>71</v>
      </c>
      <c r="AY694" s="216" t="s">
        <v>118</v>
      </c>
    </row>
    <row r="695" spans="2:65" s="13" customFormat="1">
      <c r="B695" s="217"/>
      <c r="C695" s="218"/>
      <c r="D695" s="228" t="s">
        <v>128</v>
      </c>
      <c r="E695" s="242" t="s">
        <v>21</v>
      </c>
      <c r="F695" s="243" t="s">
        <v>152</v>
      </c>
      <c r="G695" s="218"/>
      <c r="H695" s="244">
        <v>27</v>
      </c>
      <c r="I695" s="222"/>
      <c r="J695" s="218"/>
      <c r="K695" s="218"/>
      <c r="L695" s="223"/>
      <c r="M695" s="224"/>
      <c r="N695" s="225"/>
      <c r="O695" s="225"/>
      <c r="P695" s="225"/>
      <c r="Q695" s="225"/>
      <c r="R695" s="225"/>
      <c r="S695" s="225"/>
      <c r="T695" s="226"/>
      <c r="AT695" s="227" t="s">
        <v>128</v>
      </c>
      <c r="AU695" s="227" t="s">
        <v>83</v>
      </c>
      <c r="AV695" s="13" t="s">
        <v>126</v>
      </c>
      <c r="AW695" s="13" t="s">
        <v>35</v>
      </c>
      <c r="AX695" s="13" t="s">
        <v>76</v>
      </c>
      <c r="AY695" s="227" t="s">
        <v>118</v>
      </c>
    </row>
    <row r="696" spans="2:65" s="1" customFormat="1" ht="31.5" customHeight="1">
      <c r="B696" s="40"/>
      <c r="C696" s="182" t="s">
        <v>415</v>
      </c>
      <c r="D696" s="182" t="s">
        <v>121</v>
      </c>
      <c r="E696" s="183" t="s">
        <v>416</v>
      </c>
      <c r="F696" s="184" t="s">
        <v>417</v>
      </c>
      <c r="G696" s="185" t="s">
        <v>367</v>
      </c>
      <c r="H696" s="186">
        <v>15</v>
      </c>
      <c r="I696" s="187"/>
      <c r="J696" s="188">
        <f>ROUND(I696*H696,2)</f>
        <v>0</v>
      </c>
      <c r="K696" s="184" t="s">
        <v>125</v>
      </c>
      <c r="L696" s="60"/>
      <c r="M696" s="189" t="s">
        <v>21</v>
      </c>
      <c r="N696" s="190" t="s">
        <v>42</v>
      </c>
      <c r="O696" s="41"/>
      <c r="P696" s="191">
        <f>O696*H696</f>
        <v>0</v>
      </c>
      <c r="Q696" s="191">
        <v>0</v>
      </c>
      <c r="R696" s="191">
        <f>Q696*H696</f>
        <v>0</v>
      </c>
      <c r="S696" s="191">
        <v>0</v>
      </c>
      <c r="T696" s="192">
        <f>S696*H696</f>
        <v>0</v>
      </c>
      <c r="AR696" s="23" t="s">
        <v>283</v>
      </c>
      <c r="AT696" s="23" t="s">
        <v>121</v>
      </c>
      <c r="AU696" s="23" t="s">
        <v>83</v>
      </c>
      <c r="AY696" s="23" t="s">
        <v>118</v>
      </c>
      <c r="BE696" s="193">
        <f>IF(N696="základní",J696,0)</f>
        <v>0</v>
      </c>
      <c r="BF696" s="193">
        <f>IF(N696="snížená",J696,0)</f>
        <v>0</v>
      </c>
      <c r="BG696" s="193">
        <f>IF(N696="zákl. přenesená",J696,0)</f>
        <v>0</v>
      </c>
      <c r="BH696" s="193">
        <f>IF(N696="sníž. přenesená",J696,0)</f>
        <v>0</v>
      </c>
      <c r="BI696" s="193">
        <f>IF(N696="nulová",J696,0)</f>
        <v>0</v>
      </c>
      <c r="BJ696" s="23" t="s">
        <v>76</v>
      </c>
      <c r="BK696" s="193">
        <f>ROUND(I696*H696,2)</f>
        <v>0</v>
      </c>
      <c r="BL696" s="23" t="s">
        <v>283</v>
      </c>
      <c r="BM696" s="23" t="s">
        <v>418</v>
      </c>
    </row>
    <row r="697" spans="2:65" s="11" customFormat="1">
      <c r="B697" s="194"/>
      <c r="C697" s="195"/>
      <c r="D697" s="196" t="s">
        <v>128</v>
      </c>
      <c r="E697" s="197" t="s">
        <v>21</v>
      </c>
      <c r="F697" s="198" t="s">
        <v>130</v>
      </c>
      <c r="G697" s="195"/>
      <c r="H697" s="199" t="s">
        <v>21</v>
      </c>
      <c r="I697" s="200"/>
      <c r="J697" s="195"/>
      <c r="K697" s="195"/>
      <c r="L697" s="201"/>
      <c r="M697" s="202"/>
      <c r="N697" s="203"/>
      <c r="O697" s="203"/>
      <c r="P697" s="203"/>
      <c r="Q697" s="203"/>
      <c r="R697" s="203"/>
      <c r="S697" s="203"/>
      <c r="T697" s="204"/>
      <c r="AT697" s="205" t="s">
        <v>128</v>
      </c>
      <c r="AU697" s="205" t="s">
        <v>83</v>
      </c>
      <c r="AV697" s="11" t="s">
        <v>76</v>
      </c>
      <c r="AW697" s="11" t="s">
        <v>35</v>
      </c>
      <c r="AX697" s="11" t="s">
        <v>71</v>
      </c>
      <c r="AY697" s="205" t="s">
        <v>118</v>
      </c>
    </row>
    <row r="698" spans="2:65" s="12" customFormat="1">
      <c r="B698" s="206"/>
      <c r="C698" s="207"/>
      <c r="D698" s="196" t="s">
        <v>128</v>
      </c>
      <c r="E698" s="208" t="s">
        <v>21</v>
      </c>
      <c r="F698" s="209" t="s">
        <v>419</v>
      </c>
      <c r="G698" s="207"/>
      <c r="H698" s="210">
        <v>2</v>
      </c>
      <c r="I698" s="211"/>
      <c r="J698" s="207"/>
      <c r="K698" s="207"/>
      <c r="L698" s="212"/>
      <c r="M698" s="213"/>
      <c r="N698" s="214"/>
      <c r="O698" s="214"/>
      <c r="P698" s="214"/>
      <c r="Q698" s="214"/>
      <c r="R698" s="214"/>
      <c r="S698" s="214"/>
      <c r="T698" s="215"/>
      <c r="AT698" s="216" t="s">
        <v>128</v>
      </c>
      <c r="AU698" s="216" t="s">
        <v>83</v>
      </c>
      <c r="AV698" s="12" t="s">
        <v>83</v>
      </c>
      <c r="AW698" s="12" t="s">
        <v>35</v>
      </c>
      <c r="AX698" s="12" t="s">
        <v>71</v>
      </c>
      <c r="AY698" s="216" t="s">
        <v>118</v>
      </c>
    </row>
    <row r="699" spans="2:65" s="12" customFormat="1">
      <c r="B699" s="206"/>
      <c r="C699" s="207"/>
      <c r="D699" s="196" t="s">
        <v>128</v>
      </c>
      <c r="E699" s="208" t="s">
        <v>21</v>
      </c>
      <c r="F699" s="209" t="s">
        <v>420</v>
      </c>
      <c r="G699" s="207"/>
      <c r="H699" s="210">
        <v>1</v>
      </c>
      <c r="I699" s="211"/>
      <c r="J699" s="207"/>
      <c r="K699" s="207"/>
      <c r="L699" s="212"/>
      <c r="M699" s="213"/>
      <c r="N699" s="214"/>
      <c r="O699" s="214"/>
      <c r="P699" s="214"/>
      <c r="Q699" s="214"/>
      <c r="R699" s="214"/>
      <c r="S699" s="214"/>
      <c r="T699" s="215"/>
      <c r="AT699" s="216" t="s">
        <v>128</v>
      </c>
      <c r="AU699" s="216" t="s">
        <v>83</v>
      </c>
      <c r="AV699" s="12" t="s">
        <v>83</v>
      </c>
      <c r="AW699" s="12" t="s">
        <v>35</v>
      </c>
      <c r="AX699" s="12" t="s">
        <v>71</v>
      </c>
      <c r="AY699" s="216" t="s">
        <v>118</v>
      </c>
    </row>
    <row r="700" spans="2:65" s="11" customFormat="1">
      <c r="B700" s="194"/>
      <c r="C700" s="195"/>
      <c r="D700" s="196" t="s">
        <v>128</v>
      </c>
      <c r="E700" s="197" t="s">
        <v>21</v>
      </c>
      <c r="F700" s="198" t="s">
        <v>138</v>
      </c>
      <c r="G700" s="195"/>
      <c r="H700" s="199" t="s">
        <v>21</v>
      </c>
      <c r="I700" s="200"/>
      <c r="J700" s="195"/>
      <c r="K700" s="195"/>
      <c r="L700" s="201"/>
      <c r="M700" s="202"/>
      <c r="N700" s="203"/>
      <c r="O700" s="203"/>
      <c r="P700" s="203"/>
      <c r="Q700" s="203"/>
      <c r="R700" s="203"/>
      <c r="S700" s="203"/>
      <c r="T700" s="204"/>
      <c r="AT700" s="205" t="s">
        <v>128</v>
      </c>
      <c r="AU700" s="205" t="s">
        <v>83</v>
      </c>
      <c r="AV700" s="11" t="s">
        <v>76</v>
      </c>
      <c r="AW700" s="11" t="s">
        <v>35</v>
      </c>
      <c r="AX700" s="11" t="s">
        <v>71</v>
      </c>
      <c r="AY700" s="205" t="s">
        <v>118</v>
      </c>
    </row>
    <row r="701" spans="2:65" s="12" customFormat="1">
      <c r="B701" s="206"/>
      <c r="C701" s="207"/>
      <c r="D701" s="196" t="s">
        <v>128</v>
      </c>
      <c r="E701" s="208" t="s">
        <v>21</v>
      </c>
      <c r="F701" s="209" t="s">
        <v>421</v>
      </c>
      <c r="G701" s="207"/>
      <c r="H701" s="210">
        <v>2</v>
      </c>
      <c r="I701" s="211"/>
      <c r="J701" s="207"/>
      <c r="K701" s="207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128</v>
      </c>
      <c r="AU701" s="216" t="s">
        <v>83</v>
      </c>
      <c r="AV701" s="12" t="s">
        <v>83</v>
      </c>
      <c r="AW701" s="12" t="s">
        <v>35</v>
      </c>
      <c r="AX701" s="12" t="s">
        <v>71</v>
      </c>
      <c r="AY701" s="216" t="s">
        <v>118</v>
      </c>
    </row>
    <row r="702" spans="2:65" s="12" customFormat="1">
      <c r="B702" s="206"/>
      <c r="C702" s="207"/>
      <c r="D702" s="196" t="s">
        <v>128</v>
      </c>
      <c r="E702" s="208" t="s">
        <v>21</v>
      </c>
      <c r="F702" s="209" t="s">
        <v>422</v>
      </c>
      <c r="G702" s="207"/>
      <c r="H702" s="210">
        <v>1</v>
      </c>
      <c r="I702" s="211"/>
      <c r="J702" s="207"/>
      <c r="K702" s="207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128</v>
      </c>
      <c r="AU702" s="216" t="s">
        <v>83</v>
      </c>
      <c r="AV702" s="12" t="s">
        <v>83</v>
      </c>
      <c r="AW702" s="12" t="s">
        <v>35</v>
      </c>
      <c r="AX702" s="12" t="s">
        <v>71</v>
      </c>
      <c r="AY702" s="216" t="s">
        <v>118</v>
      </c>
    </row>
    <row r="703" spans="2:65" s="11" customFormat="1">
      <c r="B703" s="194"/>
      <c r="C703" s="195"/>
      <c r="D703" s="196" t="s">
        <v>128</v>
      </c>
      <c r="E703" s="197" t="s">
        <v>21</v>
      </c>
      <c r="F703" s="198" t="s">
        <v>142</v>
      </c>
      <c r="G703" s="195"/>
      <c r="H703" s="199" t="s">
        <v>21</v>
      </c>
      <c r="I703" s="200"/>
      <c r="J703" s="195"/>
      <c r="K703" s="195"/>
      <c r="L703" s="201"/>
      <c r="M703" s="202"/>
      <c r="N703" s="203"/>
      <c r="O703" s="203"/>
      <c r="P703" s="203"/>
      <c r="Q703" s="203"/>
      <c r="R703" s="203"/>
      <c r="S703" s="203"/>
      <c r="T703" s="204"/>
      <c r="AT703" s="205" t="s">
        <v>128</v>
      </c>
      <c r="AU703" s="205" t="s">
        <v>83</v>
      </c>
      <c r="AV703" s="11" t="s">
        <v>76</v>
      </c>
      <c r="AW703" s="11" t="s">
        <v>35</v>
      </c>
      <c r="AX703" s="11" t="s">
        <v>71</v>
      </c>
      <c r="AY703" s="205" t="s">
        <v>118</v>
      </c>
    </row>
    <row r="704" spans="2:65" s="12" customFormat="1">
      <c r="B704" s="206"/>
      <c r="C704" s="207"/>
      <c r="D704" s="196" t="s">
        <v>128</v>
      </c>
      <c r="E704" s="208" t="s">
        <v>21</v>
      </c>
      <c r="F704" s="209" t="s">
        <v>423</v>
      </c>
      <c r="G704" s="207"/>
      <c r="H704" s="210">
        <v>2</v>
      </c>
      <c r="I704" s="211"/>
      <c r="J704" s="207"/>
      <c r="K704" s="207"/>
      <c r="L704" s="212"/>
      <c r="M704" s="213"/>
      <c r="N704" s="214"/>
      <c r="O704" s="214"/>
      <c r="P704" s="214"/>
      <c r="Q704" s="214"/>
      <c r="R704" s="214"/>
      <c r="S704" s="214"/>
      <c r="T704" s="215"/>
      <c r="AT704" s="216" t="s">
        <v>128</v>
      </c>
      <c r="AU704" s="216" t="s">
        <v>83</v>
      </c>
      <c r="AV704" s="12" t="s">
        <v>83</v>
      </c>
      <c r="AW704" s="12" t="s">
        <v>35</v>
      </c>
      <c r="AX704" s="12" t="s">
        <v>71</v>
      </c>
      <c r="AY704" s="216" t="s">
        <v>118</v>
      </c>
    </row>
    <row r="705" spans="2:65" s="12" customFormat="1">
      <c r="B705" s="206"/>
      <c r="C705" s="207"/>
      <c r="D705" s="196" t="s">
        <v>128</v>
      </c>
      <c r="E705" s="208" t="s">
        <v>21</v>
      </c>
      <c r="F705" s="209" t="s">
        <v>422</v>
      </c>
      <c r="G705" s="207"/>
      <c r="H705" s="210">
        <v>1</v>
      </c>
      <c r="I705" s="211"/>
      <c r="J705" s="207"/>
      <c r="K705" s="207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128</v>
      </c>
      <c r="AU705" s="216" t="s">
        <v>83</v>
      </c>
      <c r="AV705" s="12" t="s">
        <v>83</v>
      </c>
      <c r="AW705" s="12" t="s">
        <v>35</v>
      </c>
      <c r="AX705" s="12" t="s">
        <v>71</v>
      </c>
      <c r="AY705" s="216" t="s">
        <v>118</v>
      </c>
    </row>
    <row r="706" spans="2:65" s="11" customFormat="1">
      <c r="B706" s="194"/>
      <c r="C706" s="195"/>
      <c r="D706" s="196" t="s">
        <v>128</v>
      </c>
      <c r="E706" s="197" t="s">
        <v>21</v>
      </c>
      <c r="F706" s="198" t="s">
        <v>143</v>
      </c>
      <c r="G706" s="195"/>
      <c r="H706" s="199" t="s">
        <v>21</v>
      </c>
      <c r="I706" s="200"/>
      <c r="J706" s="195"/>
      <c r="K706" s="195"/>
      <c r="L706" s="201"/>
      <c r="M706" s="202"/>
      <c r="N706" s="203"/>
      <c r="O706" s="203"/>
      <c r="P706" s="203"/>
      <c r="Q706" s="203"/>
      <c r="R706" s="203"/>
      <c r="S706" s="203"/>
      <c r="T706" s="204"/>
      <c r="AT706" s="205" t="s">
        <v>128</v>
      </c>
      <c r="AU706" s="205" t="s">
        <v>83</v>
      </c>
      <c r="AV706" s="11" t="s">
        <v>76</v>
      </c>
      <c r="AW706" s="11" t="s">
        <v>35</v>
      </c>
      <c r="AX706" s="11" t="s">
        <v>71</v>
      </c>
      <c r="AY706" s="205" t="s">
        <v>118</v>
      </c>
    </row>
    <row r="707" spans="2:65" s="12" customFormat="1">
      <c r="B707" s="206"/>
      <c r="C707" s="207"/>
      <c r="D707" s="196" t="s">
        <v>128</v>
      </c>
      <c r="E707" s="208" t="s">
        <v>21</v>
      </c>
      <c r="F707" s="209" t="s">
        <v>424</v>
      </c>
      <c r="G707" s="207"/>
      <c r="H707" s="210">
        <v>1</v>
      </c>
      <c r="I707" s="211"/>
      <c r="J707" s="207"/>
      <c r="K707" s="207"/>
      <c r="L707" s="212"/>
      <c r="M707" s="213"/>
      <c r="N707" s="214"/>
      <c r="O707" s="214"/>
      <c r="P707" s="214"/>
      <c r="Q707" s="214"/>
      <c r="R707" s="214"/>
      <c r="S707" s="214"/>
      <c r="T707" s="215"/>
      <c r="AT707" s="216" t="s">
        <v>128</v>
      </c>
      <c r="AU707" s="216" t="s">
        <v>83</v>
      </c>
      <c r="AV707" s="12" t="s">
        <v>83</v>
      </c>
      <c r="AW707" s="12" t="s">
        <v>35</v>
      </c>
      <c r="AX707" s="12" t="s">
        <v>71</v>
      </c>
      <c r="AY707" s="216" t="s">
        <v>118</v>
      </c>
    </row>
    <row r="708" spans="2:65" s="12" customFormat="1">
      <c r="B708" s="206"/>
      <c r="C708" s="207"/>
      <c r="D708" s="196" t="s">
        <v>128</v>
      </c>
      <c r="E708" s="208" t="s">
        <v>21</v>
      </c>
      <c r="F708" s="209" t="s">
        <v>425</v>
      </c>
      <c r="G708" s="207"/>
      <c r="H708" s="210">
        <v>1</v>
      </c>
      <c r="I708" s="211"/>
      <c r="J708" s="207"/>
      <c r="K708" s="207"/>
      <c r="L708" s="212"/>
      <c r="M708" s="213"/>
      <c r="N708" s="214"/>
      <c r="O708" s="214"/>
      <c r="P708" s="214"/>
      <c r="Q708" s="214"/>
      <c r="R708" s="214"/>
      <c r="S708" s="214"/>
      <c r="T708" s="215"/>
      <c r="AT708" s="216" t="s">
        <v>128</v>
      </c>
      <c r="AU708" s="216" t="s">
        <v>83</v>
      </c>
      <c r="AV708" s="12" t="s">
        <v>83</v>
      </c>
      <c r="AW708" s="12" t="s">
        <v>35</v>
      </c>
      <c r="AX708" s="12" t="s">
        <v>71</v>
      </c>
      <c r="AY708" s="216" t="s">
        <v>118</v>
      </c>
    </row>
    <row r="709" spans="2:65" s="12" customFormat="1">
      <c r="B709" s="206"/>
      <c r="C709" s="207"/>
      <c r="D709" s="196" t="s">
        <v>128</v>
      </c>
      <c r="E709" s="208" t="s">
        <v>21</v>
      </c>
      <c r="F709" s="209" t="s">
        <v>426</v>
      </c>
      <c r="G709" s="207"/>
      <c r="H709" s="210">
        <v>1</v>
      </c>
      <c r="I709" s="211"/>
      <c r="J709" s="207"/>
      <c r="K709" s="207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128</v>
      </c>
      <c r="AU709" s="216" t="s">
        <v>83</v>
      </c>
      <c r="AV709" s="12" t="s">
        <v>83</v>
      </c>
      <c r="AW709" s="12" t="s">
        <v>35</v>
      </c>
      <c r="AX709" s="12" t="s">
        <v>71</v>
      </c>
      <c r="AY709" s="216" t="s">
        <v>118</v>
      </c>
    </row>
    <row r="710" spans="2:65" s="12" customFormat="1">
      <c r="B710" s="206"/>
      <c r="C710" s="207"/>
      <c r="D710" s="196" t="s">
        <v>128</v>
      </c>
      <c r="E710" s="208" t="s">
        <v>21</v>
      </c>
      <c r="F710" s="209" t="s">
        <v>427</v>
      </c>
      <c r="G710" s="207"/>
      <c r="H710" s="210">
        <v>3</v>
      </c>
      <c r="I710" s="211"/>
      <c r="J710" s="207"/>
      <c r="K710" s="207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128</v>
      </c>
      <c r="AU710" s="216" t="s">
        <v>83</v>
      </c>
      <c r="AV710" s="12" t="s">
        <v>83</v>
      </c>
      <c r="AW710" s="12" t="s">
        <v>35</v>
      </c>
      <c r="AX710" s="12" t="s">
        <v>71</v>
      </c>
      <c r="AY710" s="216" t="s">
        <v>118</v>
      </c>
    </row>
    <row r="711" spans="2:65" s="13" customFormat="1">
      <c r="B711" s="217"/>
      <c r="C711" s="218"/>
      <c r="D711" s="228" t="s">
        <v>128</v>
      </c>
      <c r="E711" s="242" t="s">
        <v>21</v>
      </c>
      <c r="F711" s="243" t="s">
        <v>152</v>
      </c>
      <c r="G711" s="218"/>
      <c r="H711" s="244">
        <v>15</v>
      </c>
      <c r="I711" s="222"/>
      <c r="J711" s="218"/>
      <c r="K711" s="218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128</v>
      </c>
      <c r="AU711" s="227" t="s">
        <v>83</v>
      </c>
      <c r="AV711" s="13" t="s">
        <v>126</v>
      </c>
      <c r="AW711" s="13" t="s">
        <v>35</v>
      </c>
      <c r="AX711" s="13" t="s">
        <v>76</v>
      </c>
      <c r="AY711" s="227" t="s">
        <v>118</v>
      </c>
    </row>
    <row r="712" spans="2:65" s="1" customFormat="1" ht="31.5" customHeight="1">
      <c r="B712" s="40"/>
      <c r="C712" s="182" t="s">
        <v>428</v>
      </c>
      <c r="D712" s="182" t="s">
        <v>121</v>
      </c>
      <c r="E712" s="183" t="s">
        <v>429</v>
      </c>
      <c r="F712" s="184" t="s">
        <v>430</v>
      </c>
      <c r="G712" s="185" t="s">
        <v>367</v>
      </c>
      <c r="H712" s="186">
        <v>13</v>
      </c>
      <c r="I712" s="187"/>
      <c r="J712" s="188">
        <f>ROUND(I712*H712,2)</f>
        <v>0</v>
      </c>
      <c r="K712" s="184" t="s">
        <v>125</v>
      </c>
      <c r="L712" s="60"/>
      <c r="M712" s="189" t="s">
        <v>21</v>
      </c>
      <c r="N712" s="190" t="s">
        <v>42</v>
      </c>
      <c r="O712" s="41"/>
      <c r="P712" s="191">
        <f>O712*H712</f>
        <v>0</v>
      </c>
      <c r="Q712" s="191">
        <v>0</v>
      </c>
      <c r="R712" s="191">
        <f>Q712*H712</f>
        <v>0</v>
      </c>
      <c r="S712" s="191">
        <v>0</v>
      </c>
      <c r="T712" s="192">
        <f>S712*H712</f>
        <v>0</v>
      </c>
      <c r="AR712" s="23" t="s">
        <v>283</v>
      </c>
      <c r="AT712" s="23" t="s">
        <v>121</v>
      </c>
      <c r="AU712" s="23" t="s">
        <v>83</v>
      </c>
      <c r="AY712" s="23" t="s">
        <v>118</v>
      </c>
      <c r="BE712" s="193">
        <f>IF(N712="základní",J712,0)</f>
        <v>0</v>
      </c>
      <c r="BF712" s="193">
        <f>IF(N712="snížená",J712,0)</f>
        <v>0</v>
      </c>
      <c r="BG712" s="193">
        <f>IF(N712="zákl. přenesená",J712,0)</f>
        <v>0</v>
      </c>
      <c r="BH712" s="193">
        <f>IF(N712="sníž. přenesená",J712,0)</f>
        <v>0</v>
      </c>
      <c r="BI712" s="193">
        <f>IF(N712="nulová",J712,0)</f>
        <v>0</v>
      </c>
      <c r="BJ712" s="23" t="s">
        <v>76</v>
      </c>
      <c r="BK712" s="193">
        <f>ROUND(I712*H712,2)</f>
        <v>0</v>
      </c>
      <c r="BL712" s="23" t="s">
        <v>283</v>
      </c>
      <c r="BM712" s="23" t="s">
        <v>431</v>
      </c>
    </row>
    <row r="713" spans="2:65" s="11" customFormat="1">
      <c r="B713" s="194"/>
      <c r="C713" s="195"/>
      <c r="D713" s="196" t="s">
        <v>128</v>
      </c>
      <c r="E713" s="197" t="s">
        <v>21</v>
      </c>
      <c r="F713" s="198" t="s">
        <v>130</v>
      </c>
      <c r="G713" s="195"/>
      <c r="H713" s="199" t="s">
        <v>21</v>
      </c>
      <c r="I713" s="200"/>
      <c r="J713" s="195"/>
      <c r="K713" s="195"/>
      <c r="L713" s="201"/>
      <c r="M713" s="202"/>
      <c r="N713" s="203"/>
      <c r="O713" s="203"/>
      <c r="P713" s="203"/>
      <c r="Q713" s="203"/>
      <c r="R713" s="203"/>
      <c r="S713" s="203"/>
      <c r="T713" s="204"/>
      <c r="AT713" s="205" t="s">
        <v>128</v>
      </c>
      <c r="AU713" s="205" t="s">
        <v>83</v>
      </c>
      <c r="AV713" s="11" t="s">
        <v>76</v>
      </c>
      <c r="AW713" s="11" t="s">
        <v>35</v>
      </c>
      <c r="AX713" s="11" t="s">
        <v>71</v>
      </c>
      <c r="AY713" s="205" t="s">
        <v>118</v>
      </c>
    </row>
    <row r="714" spans="2:65" s="12" customFormat="1">
      <c r="B714" s="206"/>
      <c r="C714" s="207"/>
      <c r="D714" s="196" t="s">
        <v>128</v>
      </c>
      <c r="E714" s="208" t="s">
        <v>21</v>
      </c>
      <c r="F714" s="209" t="s">
        <v>432</v>
      </c>
      <c r="G714" s="207"/>
      <c r="H714" s="210">
        <v>3</v>
      </c>
      <c r="I714" s="211"/>
      <c r="J714" s="207"/>
      <c r="K714" s="207"/>
      <c r="L714" s="212"/>
      <c r="M714" s="213"/>
      <c r="N714" s="214"/>
      <c r="O714" s="214"/>
      <c r="P714" s="214"/>
      <c r="Q714" s="214"/>
      <c r="R714" s="214"/>
      <c r="S714" s="214"/>
      <c r="T714" s="215"/>
      <c r="AT714" s="216" t="s">
        <v>128</v>
      </c>
      <c r="AU714" s="216" t="s">
        <v>83</v>
      </c>
      <c r="AV714" s="12" t="s">
        <v>83</v>
      </c>
      <c r="AW714" s="12" t="s">
        <v>35</v>
      </c>
      <c r="AX714" s="12" t="s">
        <v>71</v>
      </c>
      <c r="AY714" s="216" t="s">
        <v>118</v>
      </c>
    </row>
    <row r="715" spans="2:65" s="11" customFormat="1">
      <c r="B715" s="194"/>
      <c r="C715" s="195"/>
      <c r="D715" s="196" t="s">
        <v>128</v>
      </c>
      <c r="E715" s="197" t="s">
        <v>21</v>
      </c>
      <c r="F715" s="198" t="s">
        <v>138</v>
      </c>
      <c r="G715" s="195"/>
      <c r="H715" s="199" t="s">
        <v>21</v>
      </c>
      <c r="I715" s="200"/>
      <c r="J715" s="195"/>
      <c r="K715" s="195"/>
      <c r="L715" s="201"/>
      <c r="M715" s="202"/>
      <c r="N715" s="203"/>
      <c r="O715" s="203"/>
      <c r="P715" s="203"/>
      <c r="Q715" s="203"/>
      <c r="R715" s="203"/>
      <c r="S715" s="203"/>
      <c r="T715" s="204"/>
      <c r="AT715" s="205" t="s">
        <v>128</v>
      </c>
      <c r="AU715" s="205" t="s">
        <v>83</v>
      </c>
      <c r="AV715" s="11" t="s">
        <v>76</v>
      </c>
      <c r="AW715" s="11" t="s">
        <v>35</v>
      </c>
      <c r="AX715" s="11" t="s">
        <v>71</v>
      </c>
      <c r="AY715" s="205" t="s">
        <v>118</v>
      </c>
    </row>
    <row r="716" spans="2:65" s="12" customFormat="1">
      <c r="B716" s="206"/>
      <c r="C716" s="207"/>
      <c r="D716" s="196" t="s">
        <v>128</v>
      </c>
      <c r="E716" s="208" t="s">
        <v>21</v>
      </c>
      <c r="F716" s="209" t="s">
        <v>432</v>
      </c>
      <c r="G716" s="207"/>
      <c r="H716" s="210">
        <v>3</v>
      </c>
      <c r="I716" s="211"/>
      <c r="J716" s="207"/>
      <c r="K716" s="207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128</v>
      </c>
      <c r="AU716" s="216" t="s">
        <v>83</v>
      </c>
      <c r="AV716" s="12" t="s">
        <v>83</v>
      </c>
      <c r="AW716" s="12" t="s">
        <v>35</v>
      </c>
      <c r="AX716" s="12" t="s">
        <v>71</v>
      </c>
      <c r="AY716" s="216" t="s">
        <v>118</v>
      </c>
    </row>
    <row r="717" spans="2:65" s="11" customFormat="1">
      <c r="B717" s="194"/>
      <c r="C717" s="195"/>
      <c r="D717" s="196" t="s">
        <v>128</v>
      </c>
      <c r="E717" s="197" t="s">
        <v>21</v>
      </c>
      <c r="F717" s="198" t="s">
        <v>142</v>
      </c>
      <c r="G717" s="195"/>
      <c r="H717" s="199" t="s">
        <v>21</v>
      </c>
      <c r="I717" s="200"/>
      <c r="J717" s="195"/>
      <c r="K717" s="195"/>
      <c r="L717" s="201"/>
      <c r="M717" s="202"/>
      <c r="N717" s="203"/>
      <c r="O717" s="203"/>
      <c r="P717" s="203"/>
      <c r="Q717" s="203"/>
      <c r="R717" s="203"/>
      <c r="S717" s="203"/>
      <c r="T717" s="204"/>
      <c r="AT717" s="205" t="s">
        <v>128</v>
      </c>
      <c r="AU717" s="205" t="s">
        <v>83</v>
      </c>
      <c r="AV717" s="11" t="s">
        <v>76</v>
      </c>
      <c r="AW717" s="11" t="s">
        <v>35</v>
      </c>
      <c r="AX717" s="11" t="s">
        <v>71</v>
      </c>
      <c r="AY717" s="205" t="s">
        <v>118</v>
      </c>
    </row>
    <row r="718" spans="2:65" s="12" customFormat="1">
      <c r="B718" s="206"/>
      <c r="C718" s="207"/>
      <c r="D718" s="196" t="s">
        <v>128</v>
      </c>
      <c r="E718" s="208" t="s">
        <v>21</v>
      </c>
      <c r="F718" s="209" t="s">
        <v>432</v>
      </c>
      <c r="G718" s="207"/>
      <c r="H718" s="210">
        <v>3</v>
      </c>
      <c r="I718" s="211"/>
      <c r="J718" s="207"/>
      <c r="K718" s="207"/>
      <c r="L718" s="212"/>
      <c r="M718" s="213"/>
      <c r="N718" s="214"/>
      <c r="O718" s="214"/>
      <c r="P718" s="214"/>
      <c r="Q718" s="214"/>
      <c r="R718" s="214"/>
      <c r="S718" s="214"/>
      <c r="T718" s="215"/>
      <c r="AT718" s="216" t="s">
        <v>128</v>
      </c>
      <c r="AU718" s="216" t="s">
        <v>83</v>
      </c>
      <c r="AV718" s="12" t="s">
        <v>83</v>
      </c>
      <c r="AW718" s="12" t="s">
        <v>35</v>
      </c>
      <c r="AX718" s="12" t="s">
        <v>71</v>
      </c>
      <c r="AY718" s="216" t="s">
        <v>118</v>
      </c>
    </row>
    <row r="719" spans="2:65" s="11" customFormat="1">
      <c r="B719" s="194"/>
      <c r="C719" s="195"/>
      <c r="D719" s="196" t="s">
        <v>128</v>
      </c>
      <c r="E719" s="197" t="s">
        <v>21</v>
      </c>
      <c r="F719" s="198" t="s">
        <v>143</v>
      </c>
      <c r="G719" s="195"/>
      <c r="H719" s="199" t="s">
        <v>21</v>
      </c>
      <c r="I719" s="200"/>
      <c r="J719" s="195"/>
      <c r="K719" s="195"/>
      <c r="L719" s="201"/>
      <c r="M719" s="202"/>
      <c r="N719" s="203"/>
      <c r="O719" s="203"/>
      <c r="P719" s="203"/>
      <c r="Q719" s="203"/>
      <c r="R719" s="203"/>
      <c r="S719" s="203"/>
      <c r="T719" s="204"/>
      <c r="AT719" s="205" t="s">
        <v>128</v>
      </c>
      <c r="AU719" s="205" t="s">
        <v>83</v>
      </c>
      <c r="AV719" s="11" t="s">
        <v>76</v>
      </c>
      <c r="AW719" s="11" t="s">
        <v>35</v>
      </c>
      <c r="AX719" s="11" t="s">
        <v>71</v>
      </c>
      <c r="AY719" s="205" t="s">
        <v>118</v>
      </c>
    </row>
    <row r="720" spans="2:65" s="12" customFormat="1">
      <c r="B720" s="206"/>
      <c r="C720" s="207"/>
      <c r="D720" s="196" t="s">
        <v>128</v>
      </c>
      <c r="E720" s="208" t="s">
        <v>21</v>
      </c>
      <c r="F720" s="209" t="s">
        <v>433</v>
      </c>
      <c r="G720" s="207"/>
      <c r="H720" s="210">
        <v>2</v>
      </c>
      <c r="I720" s="211"/>
      <c r="J720" s="207"/>
      <c r="K720" s="207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128</v>
      </c>
      <c r="AU720" s="216" t="s">
        <v>83</v>
      </c>
      <c r="AV720" s="12" t="s">
        <v>83</v>
      </c>
      <c r="AW720" s="12" t="s">
        <v>35</v>
      </c>
      <c r="AX720" s="12" t="s">
        <v>71</v>
      </c>
      <c r="AY720" s="216" t="s">
        <v>118</v>
      </c>
    </row>
    <row r="721" spans="2:65" s="12" customFormat="1">
      <c r="B721" s="206"/>
      <c r="C721" s="207"/>
      <c r="D721" s="196" t="s">
        <v>128</v>
      </c>
      <c r="E721" s="208" t="s">
        <v>21</v>
      </c>
      <c r="F721" s="209" t="s">
        <v>434</v>
      </c>
      <c r="G721" s="207"/>
      <c r="H721" s="210">
        <v>2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128</v>
      </c>
      <c r="AU721" s="216" t="s">
        <v>83</v>
      </c>
      <c r="AV721" s="12" t="s">
        <v>83</v>
      </c>
      <c r="AW721" s="12" t="s">
        <v>35</v>
      </c>
      <c r="AX721" s="12" t="s">
        <v>71</v>
      </c>
      <c r="AY721" s="216" t="s">
        <v>118</v>
      </c>
    </row>
    <row r="722" spans="2:65" s="13" customFormat="1">
      <c r="B722" s="217"/>
      <c r="C722" s="218"/>
      <c r="D722" s="228" t="s">
        <v>128</v>
      </c>
      <c r="E722" s="242" t="s">
        <v>21</v>
      </c>
      <c r="F722" s="243" t="s">
        <v>152</v>
      </c>
      <c r="G722" s="218"/>
      <c r="H722" s="244">
        <v>13</v>
      </c>
      <c r="I722" s="222"/>
      <c r="J722" s="218"/>
      <c r="K722" s="218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128</v>
      </c>
      <c r="AU722" s="227" t="s">
        <v>83</v>
      </c>
      <c r="AV722" s="13" t="s">
        <v>126</v>
      </c>
      <c r="AW722" s="13" t="s">
        <v>35</v>
      </c>
      <c r="AX722" s="13" t="s">
        <v>76</v>
      </c>
      <c r="AY722" s="227" t="s">
        <v>118</v>
      </c>
    </row>
    <row r="723" spans="2:65" s="1" customFormat="1" ht="31.5" customHeight="1">
      <c r="B723" s="40"/>
      <c r="C723" s="182" t="s">
        <v>435</v>
      </c>
      <c r="D723" s="182" t="s">
        <v>121</v>
      </c>
      <c r="E723" s="183" t="s">
        <v>436</v>
      </c>
      <c r="F723" s="184" t="s">
        <v>437</v>
      </c>
      <c r="G723" s="185" t="s">
        <v>367</v>
      </c>
      <c r="H723" s="186">
        <v>1</v>
      </c>
      <c r="I723" s="187"/>
      <c r="J723" s="188">
        <f>ROUND(I723*H723,2)</f>
        <v>0</v>
      </c>
      <c r="K723" s="184" t="s">
        <v>125</v>
      </c>
      <c r="L723" s="60"/>
      <c r="M723" s="189" t="s">
        <v>21</v>
      </c>
      <c r="N723" s="190" t="s">
        <v>42</v>
      </c>
      <c r="O723" s="41"/>
      <c r="P723" s="191">
        <f>O723*H723</f>
        <v>0</v>
      </c>
      <c r="Q723" s="191">
        <v>0</v>
      </c>
      <c r="R723" s="191">
        <f>Q723*H723</f>
        <v>0</v>
      </c>
      <c r="S723" s="191">
        <v>0</v>
      </c>
      <c r="T723" s="192">
        <f>S723*H723</f>
        <v>0</v>
      </c>
      <c r="AR723" s="23" t="s">
        <v>283</v>
      </c>
      <c r="AT723" s="23" t="s">
        <v>121</v>
      </c>
      <c r="AU723" s="23" t="s">
        <v>83</v>
      </c>
      <c r="AY723" s="23" t="s">
        <v>118</v>
      </c>
      <c r="BE723" s="193">
        <f>IF(N723="základní",J723,0)</f>
        <v>0</v>
      </c>
      <c r="BF723" s="193">
        <f>IF(N723="snížená",J723,0)</f>
        <v>0</v>
      </c>
      <c r="BG723" s="193">
        <f>IF(N723="zákl. přenesená",J723,0)</f>
        <v>0</v>
      </c>
      <c r="BH723" s="193">
        <f>IF(N723="sníž. přenesená",J723,0)</f>
        <v>0</v>
      </c>
      <c r="BI723" s="193">
        <f>IF(N723="nulová",J723,0)</f>
        <v>0</v>
      </c>
      <c r="BJ723" s="23" t="s">
        <v>76</v>
      </c>
      <c r="BK723" s="193">
        <f>ROUND(I723*H723,2)</f>
        <v>0</v>
      </c>
      <c r="BL723" s="23" t="s">
        <v>283</v>
      </c>
      <c r="BM723" s="23" t="s">
        <v>438</v>
      </c>
    </row>
    <row r="724" spans="2:65" s="11" customFormat="1">
      <c r="B724" s="194"/>
      <c r="C724" s="195"/>
      <c r="D724" s="196" t="s">
        <v>128</v>
      </c>
      <c r="E724" s="197" t="s">
        <v>21</v>
      </c>
      <c r="F724" s="198" t="s">
        <v>138</v>
      </c>
      <c r="G724" s="195"/>
      <c r="H724" s="199" t="s">
        <v>21</v>
      </c>
      <c r="I724" s="200"/>
      <c r="J724" s="195"/>
      <c r="K724" s="195"/>
      <c r="L724" s="201"/>
      <c r="M724" s="202"/>
      <c r="N724" s="203"/>
      <c r="O724" s="203"/>
      <c r="P724" s="203"/>
      <c r="Q724" s="203"/>
      <c r="R724" s="203"/>
      <c r="S724" s="203"/>
      <c r="T724" s="204"/>
      <c r="AT724" s="205" t="s">
        <v>128</v>
      </c>
      <c r="AU724" s="205" t="s">
        <v>83</v>
      </c>
      <c r="AV724" s="11" t="s">
        <v>76</v>
      </c>
      <c r="AW724" s="11" t="s">
        <v>35</v>
      </c>
      <c r="AX724" s="11" t="s">
        <v>71</v>
      </c>
      <c r="AY724" s="205" t="s">
        <v>118</v>
      </c>
    </row>
    <row r="725" spans="2:65" s="12" customFormat="1">
      <c r="B725" s="206"/>
      <c r="C725" s="207"/>
      <c r="D725" s="196" t="s">
        <v>128</v>
      </c>
      <c r="E725" s="208" t="s">
        <v>21</v>
      </c>
      <c r="F725" s="209" t="s">
        <v>439</v>
      </c>
      <c r="G725" s="207"/>
      <c r="H725" s="210">
        <v>1</v>
      </c>
      <c r="I725" s="211"/>
      <c r="J725" s="207"/>
      <c r="K725" s="207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128</v>
      </c>
      <c r="AU725" s="216" t="s">
        <v>83</v>
      </c>
      <c r="AV725" s="12" t="s">
        <v>83</v>
      </c>
      <c r="AW725" s="12" t="s">
        <v>35</v>
      </c>
      <c r="AX725" s="12" t="s">
        <v>71</v>
      </c>
      <c r="AY725" s="216" t="s">
        <v>118</v>
      </c>
    </row>
    <row r="726" spans="2:65" s="13" customFormat="1">
      <c r="B726" s="217"/>
      <c r="C726" s="218"/>
      <c r="D726" s="228" t="s">
        <v>128</v>
      </c>
      <c r="E726" s="242" t="s">
        <v>21</v>
      </c>
      <c r="F726" s="243" t="s">
        <v>152</v>
      </c>
      <c r="G726" s="218"/>
      <c r="H726" s="244">
        <v>1</v>
      </c>
      <c r="I726" s="222"/>
      <c r="J726" s="218"/>
      <c r="K726" s="218"/>
      <c r="L726" s="223"/>
      <c r="M726" s="224"/>
      <c r="N726" s="225"/>
      <c r="O726" s="225"/>
      <c r="P726" s="225"/>
      <c r="Q726" s="225"/>
      <c r="R726" s="225"/>
      <c r="S726" s="225"/>
      <c r="T726" s="226"/>
      <c r="AT726" s="227" t="s">
        <v>128</v>
      </c>
      <c r="AU726" s="227" t="s">
        <v>83</v>
      </c>
      <c r="AV726" s="13" t="s">
        <v>126</v>
      </c>
      <c r="AW726" s="13" t="s">
        <v>35</v>
      </c>
      <c r="AX726" s="13" t="s">
        <v>76</v>
      </c>
      <c r="AY726" s="227" t="s">
        <v>118</v>
      </c>
    </row>
    <row r="727" spans="2:65" s="1" customFormat="1" ht="31.5" customHeight="1">
      <c r="B727" s="40"/>
      <c r="C727" s="182" t="s">
        <v>440</v>
      </c>
      <c r="D727" s="182" t="s">
        <v>121</v>
      </c>
      <c r="E727" s="183" t="s">
        <v>441</v>
      </c>
      <c r="F727" s="184" t="s">
        <v>442</v>
      </c>
      <c r="G727" s="185" t="s">
        <v>367</v>
      </c>
      <c r="H727" s="186">
        <v>1</v>
      </c>
      <c r="I727" s="187"/>
      <c r="J727" s="188">
        <f>ROUND(I727*H727,2)</f>
        <v>0</v>
      </c>
      <c r="K727" s="184" t="s">
        <v>125</v>
      </c>
      <c r="L727" s="60"/>
      <c r="M727" s="189" t="s">
        <v>21</v>
      </c>
      <c r="N727" s="190" t="s">
        <v>42</v>
      </c>
      <c r="O727" s="41"/>
      <c r="P727" s="191">
        <f>O727*H727</f>
        <v>0</v>
      </c>
      <c r="Q727" s="191">
        <v>0</v>
      </c>
      <c r="R727" s="191">
        <f>Q727*H727</f>
        <v>0</v>
      </c>
      <c r="S727" s="191">
        <v>0</v>
      </c>
      <c r="T727" s="192">
        <f>S727*H727</f>
        <v>0</v>
      </c>
      <c r="AR727" s="23" t="s">
        <v>283</v>
      </c>
      <c r="AT727" s="23" t="s">
        <v>121</v>
      </c>
      <c r="AU727" s="23" t="s">
        <v>83</v>
      </c>
      <c r="AY727" s="23" t="s">
        <v>118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23" t="s">
        <v>76</v>
      </c>
      <c r="BK727" s="193">
        <f>ROUND(I727*H727,2)</f>
        <v>0</v>
      </c>
      <c r="BL727" s="23" t="s">
        <v>283</v>
      </c>
      <c r="BM727" s="23" t="s">
        <v>443</v>
      </c>
    </row>
    <row r="728" spans="2:65" s="11" customFormat="1">
      <c r="B728" s="194"/>
      <c r="C728" s="195"/>
      <c r="D728" s="196" t="s">
        <v>128</v>
      </c>
      <c r="E728" s="197" t="s">
        <v>21</v>
      </c>
      <c r="F728" s="198" t="s">
        <v>143</v>
      </c>
      <c r="G728" s="195"/>
      <c r="H728" s="199" t="s">
        <v>21</v>
      </c>
      <c r="I728" s="200"/>
      <c r="J728" s="195"/>
      <c r="K728" s="195"/>
      <c r="L728" s="201"/>
      <c r="M728" s="202"/>
      <c r="N728" s="203"/>
      <c r="O728" s="203"/>
      <c r="P728" s="203"/>
      <c r="Q728" s="203"/>
      <c r="R728" s="203"/>
      <c r="S728" s="203"/>
      <c r="T728" s="204"/>
      <c r="AT728" s="205" t="s">
        <v>128</v>
      </c>
      <c r="AU728" s="205" t="s">
        <v>83</v>
      </c>
      <c r="AV728" s="11" t="s">
        <v>76</v>
      </c>
      <c r="AW728" s="11" t="s">
        <v>35</v>
      </c>
      <c r="AX728" s="11" t="s">
        <v>71</v>
      </c>
      <c r="AY728" s="205" t="s">
        <v>118</v>
      </c>
    </row>
    <row r="729" spans="2:65" s="12" customFormat="1">
      <c r="B729" s="206"/>
      <c r="C729" s="207"/>
      <c r="D729" s="196" t="s">
        <v>128</v>
      </c>
      <c r="E729" s="208" t="s">
        <v>21</v>
      </c>
      <c r="F729" s="209" t="s">
        <v>444</v>
      </c>
      <c r="G729" s="207"/>
      <c r="H729" s="210">
        <v>1</v>
      </c>
      <c r="I729" s="211"/>
      <c r="J729" s="207"/>
      <c r="K729" s="207"/>
      <c r="L729" s="212"/>
      <c r="M729" s="213"/>
      <c r="N729" s="214"/>
      <c r="O729" s="214"/>
      <c r="P729" s="214"/>
      <c r="Q729" s="214"/>
      <c r="R729" s="214"/>
      <c r="S729" s="214"/>
      <c r="T729" s="215"/>
      <c r="AT729" s="216" t="s">
        <v>128</v>
      </c>
      <c r="AU729" s="216" t="s">
        <v>83</v>
      </c>
      <c r="AV729" s="12" t="s">
        <v>83</v>
      </c>
      <c r="AW729" s="12" t="s">
        <v>35</v>
      </c>
      <c r="AX729" s="12" t="s">
        <v>71</v>
      </c>
      <c r="AY729" s="216" t="s">
        <v>118</v>
      </c>
    </row>
    <row r="730" spans="2:65" s="13" customFormat="1">
      <c r="B730" s="217"/>
      <c r="C730" s="218"/>
      <c r="D730" s="228" t="s">
        <v>128</v>
      </c>
      <c r="E730" s="242" t="s">
        <v>21</v>
      </c>
      <c r="F730" s="243" t="s">
        <v>152</v>
      </c>
      <c r="G730" s="218"/>
      <c r="H730" s="244">
        <v>1</v>
      </c>
      <c r="I730" s="222"/>
      <c r="J730" s="218"/>
      <c r="K730" s="218"/>
      <c r="L730" s="223"/>
      <c r="M730" s="224"/>
      <c r="N730" s="225"/>
      <c r="O730" s="225"/>
      <c r="P730" s="225"/>
      <c r="Q730" s="225"/>
      <c r="R730" s="225"/>
      <c r="S730" s="225"/>
      <c r="T730" s="226"/>
      <c r="AT730" s="227" t="s">
        <v>128</v>
      </c>
      <c r="AU730" s="227" t="s">
        <v>83</v>
      </c>
      <c r="AV730" s="13" t="s">
        <v>126</v>
      </c>
      <c r="AW730" s="13" t="s">
        <v>35</v>
      </c>
      <c r="AX730" s="13" t="s">
        <v>76</v>
      </c>
      <c r="AY730" s="227" t="s">
        <v>118</v>
      </c>
    </row>
    <row r="731" spans="2:65" s="1" customFormat="1" ht="31.5" customHeight="1">
      <c r="B731" s="40"/>
      <c r="C731" s="232" t="s">
        <v>445</v>
      </c>
      <c r="D731" s="232" t="s">
        <v>188</v>
      </c>
      <c r="E731" s="233" t="s">
        <v>446</v>
      </c>
      <c r="F731" s="234" t="s">
        <v>447</v>
      </c>
      <c r="G731" s="235" t="s">
        <v>184</v>
      </c>
      <c r="H731" s="236">
        <v>46.54</v>
      </c>
      <c r="I731" s="237"/>
      <c r="J731" s="238">
        <f>ROUND(I731*H731,2)</f>
        <v>0</v>
      </c>
      <c r="K731" s="234" t="s">
        <v>21</v>
      </c>
      <c r="L731" s="239"/>
      <c r="M731" s="240" t="s">
        <v>21</v>
      </c>
      <c r="N731" s="241" t="s">
        <v>42</v>
      </c>
      <c r="O731" s="41"/>
      <c r="P731" s="191">
        <f>O731*H731</f>
        <v>0</v>
      </c>
      <c r="Q731" s="191">
        <v>7.0000000000000001E-3</v>
      </c>
      <c r="R731" s="191">
        <f>Q731*H731</f>
        <v>0.32578000000000001</v>
      </c>
      <c r="S731" s="191">
        <v>0</v>
      </c>
      <c r="T731" s="192">
        <f>S731*H731</f>
        <v>0</v>
      </c>
      <c r="AR731" s="23" t="s">
        <v>364</v>
      </c>
      <c r="AT731" s="23" t="s">
        <v>188</v>
      </c>
      <c r="AU731" s="23" t="s">
        <v>83</v>
      </c>
      <c r="AY731" s="23" t="s">
        <v>118</v>
      </c>
      <c r="BE731" s="193">
        <f>IF(N731="základní",J731,0)</f>
        <v>0</v>
      </c>
      <c r="BF731" s="193">
        <f>IF(N731="snížená",J731,0)</f>
        <v>0</v>
      </c>
      <c r="BG731" s="193">
        <f>IF(N731="zákl. přenesená",J731,0)</f>
        <v>0</v>
      </c>
      <c r="BH731" s="193">
        <f>IF(N731="sníž. přenesená",J731,0)</f>
        <v>0</v>
      </c>
      <c r="BI731" s="193">
        <f>IF(N731="nulová",J731,0)</f>
        <v>0</v>
      </c>
      <c r="BJ731" s="23" t="s">
        <v>76</v>
      </c>
      <c r="BK731" s="193">
        <f>ROUND(I731*H731,2)</f>
        <v>0</v>
      </c>
      <c r="BL731" s="23" t="s">
        <v>283</v>
      </c>
      <c r="BM731" s="23" t="s">
        <v>448</v>
      </c>
    </row>
    <row r="732" spans="2:65" s="11" customFormat="1">
      <c r="B732" s="194"/>
      <c r="C732" s="195"/>
      <c r="D732" s="196" t="s">
        <v>128</v>
      </c>
      <c r="E732" s="197" t="s">
        <v>21</v>
      </c>
      <c r="F732" s="198" t="s">
        <v>130</v>
      </c>
      <c r="G732" s="195"/>
      <c r="H732" s="199" t="s">
        <v>21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128</v>
      </c>
      <c r="AU732" s="205" t="s">
        <v>83</v>
      </c>
      <c r="AV732" s="11" t="s">
        <v>76</v>
      </c>
      <c r="AW732" s="11" t="s">
        <v>35</v>
      </c>
      <c r="AX732" s="11" t="s">
        <v>71</v>
      </c>
      <c r="AY732" s="205" t="s">
        <v>118</v>
      </c>
    </row>
    <row r="733" spans="2:65" s="12" customFormat="1">
      <c r="B733" s="206"/>
      <c r="C733" s="207"/>
      <c r="D733" s="196" t="s">
        <v>128</v>
      </c>
      <c r="E733" s="208" t="s">
        <v>21</v>
      </c>
      <c r="F733" s="209" t="s">
        <v>449</v>
      </c>
      <c r="G733" s="207"/>
      <c r="H733" s="210">
        <v>5.73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128</v>
      </c>
      <c r="AU733" s="216" t="s">
        <v>83</v>
      </c>
      <c r="AV733" s="12" t="s">
        <v>83</v>
      </c>
      <c r="AW733" s="12" t="s">
        <v>35</v>
      </c>
      <c r="AX733" s="12" t="s">
        <v>71</v>
      </c>
      <c r="AY733" s="216" t="s">
        <v>118</v>
      </c>
    </row>
    <row r="734" spans="2:65" s="12" customFormat="1">
      <c r="B734" s="206"/>
      <c r="C734" s="207"/>
      <c r="D734" s="196" t="s">
        <v>128</v>
      </c>
      <c r="E734" s="208" t="s">
        <v>21</v>
      </c>
      <c r="F734" s="209" t="s">
        <v>450</v>
      </c>
      <c r="G734" s="207"/>
      <c r="H734" s="210">
        <v>2</v>
      </c>
      <c r="I734" s="211"/>
      <c r="J734" s="207"/>
      <c r="K734" s="207"/>
      <c r="L734" s="212"/>
      <c r="M734" s="213"/>
      <c r="N734" s="214"/>
      <c r="O734" s="214"/>
      <c r="P734" s="214"/>
      <c r="Q734" s="214"/>
      <c r="R734" s="214"/>
      <c r="S734" s="214"/>
      <c r="T734" s="215"/>
      <c r="AT734" s="216" t="s">
        <v>128</v>
      </c>
      <c r="AU734" s="216" t="s">
        <v>83</v>
      </c>
      <c r="AV734" s="12" t="s">
        <v>83</v>
      </c>
      <c r="AW734" s="12" t="s">
        <v>35</v>
      </c>
      <c r="AX734" s="12" t="s">
        <v>71</v>
      </c>
      <c r="AY734" s="216" t="s">
        <v>118</v>
      </c>
    </row>
    <row r="735" spans="2:65" s="12" customFormat="1">
      <c r="B735" s="206"/>
      <c r="C735" s="207"/>
      <c r="D735" s="196" t="s">
        <v>128</v>
      </c>
      <c r="E735" s="208" t="s">
        <v>21</v>
      </c>
      <c r="F735" s="209" t="s">
        <v>451</v>
      </c>
      <c r="G735" s="207"/>
      <c r="H735" s="210">
        <v>1.05</v>
      </c>
      <c r="I735" s="211"/>
      <c r="J735" s="207"/>
      <c r="K735" s="207"/>
      <c r="L735" s="212"/>
      <c r="M735" s="213"/>
      <c r="N735" s="214"/>
      <c r="O735" s="214"/>
      <c r="P735" s="214"/>
      <c r="Q735" s="214"/>
      <c r="R735" s="214"/>
      <c r="S735" s="214"/>
      <c r="T735" s="215"/>
      <c r="AT735" s="216" t="s">
        <v>128</v>
      </c>
      <c r="AU735" s="216" t="s">
        <v>83</v>
      </c>
      <c r="AV735" s="12" t="s">
        <v>83</v>
      </c>
      <c r="AW735" s="12" t="s">
        <v>35</v>
      </c>
      <c r="AX735" s="12" t="s">
        <v>71</v>
      </c>
      <c r="AY735" s="216" t="s">
        <v>118</v>
      </c>
    </row>
    <row r="736" spans="2:65" s="11" customFormat="1">
      <c r="B736" s="194"/>
      <c r="C736" s="195"/>
      <c r="D736" s="196" t="s">
        <v>128</v>
      </c>
      <c r="E736" s="197" t="s">
        <v>21</v>
      </c>
      <c r="F736" s="198" t="s">
        <v>138</v>
      </c>
      <c r="G736" s="195"/>
      <c r="H736" s="199" t="s">
        <v>21</v>
      </c>
      <c r="I736" s="200"/>
      <c r="J736" s="195"/>
      <c r="K736" s="195"/>
      <c r="L736" s="201"/>
      <c r="M736" s="202"/>
      <c r="N736" s="203"/>
      <c r="O736" s="203"/>
      <c r="P736" s="203"/>
      <c r="Q736" s="203"/>
      <c r="R736" s="203"/>
      <c r="S736" s="203"/>
      <c r="T736" s="204"/>
      <c r="AT736" s="205" t="s">
        <v>128</v>
      </c>
      <c r="AU736" s="205" t="s">
        <v>83</v>
      </c>
      <c r="AV736" s="11" t="s">
        <v>76</v>
      </c>
      <c r="AW736" s="11" t="s">
        <v>35</v>
      </c>
      <c r="AX736" s="11" t="s">
        <v>71</v>
      </c>
      <c r="AY736" s="205" t="s">
        <v>118</v>
      </c>
    </row>
    <row r="737" spans="2:51" s="12" customFormat="1">
      <c r="B737" s="206"/>
      <c r="C737" s="207"/>
      <c r="D737" s="196" t="s">
        <v>128</v>
      </c>
      <c r="E737" s="208" t="s">
        <v>21</v>
      </c>
      <c r="F737" s="209" t="s">
        <v>449</v>
      </c>
      <c r="G737" s="207"/>
      <c r="H737" s="210">
        <v>5.73</v>
      </c>
      <c r="I737" s="211"/>
      <c r="J737" s="207"/>
      <c r="K737" s="207"/>
      <c r="L737" s="212"/>
      <c r="M737" s="213"/>
      <c r="N737" s="214"/>
      <c r="O737" s="214"/>
      <c r="P737" s="214"/>
      <c r="Q737" s="214"/>
      <c r="R737" s="214"/>
      <c r="S737" s="214"/>
      <c r="T737" s="215"/>
      <c r="AT737" s="216" t="s">
        <v>128</v>
      </c>
      <c r="AU737" s="216" t="s">
        <v>83</v>
      </c>
      <c r="AV737" s="12" t="s">
        <v>83</v>
      </c>
      <c r="AW737" s="12" t="s">
        <v>35</v>
      </c>
      <c r="AX737" s="12" t="s">
        <v>71</v>
      </c>
      <c r="AY737" s="216" t="s">
        <v>118</v>
      </c>
    </row>
    <row r="738" spans="2:51" s="12" customFormat="1">
      <c r="B738" s="206"/>
      <c r="C738" s="207"/>
      <c r="D738" s="196" t="s">
        <v>128</v>
      </c>
      <c r="E738" s="208" t="s">
        <v>21</v>
      </c>
      <c r="F738" s="209" t="s">
        <v>452</v>
      </c>
      <c r="G738" s="207"/>
      <c r="H738" s="210">
        <v>2.71</v>
      </c>
      <c r="I738" s="211"/>
      <c r="J738" s="207"/>
      <c r="K738" s="207"/>
      <c r="L738" s="212"/>
      <c r="M738" s="213"/>
      <c r="N738" s="214"/>
      <c r="O738" s="214"/>
      <c r="P738" s="214"/>
      <c r="Q738" s="214"/>
      <c r="R738" s="214"/>
      <c r="S738" s="214"/>
      <c r="T738" s="215"/>
      <c r="AT738" s="216" t="s">
        <v>128</v>
      </c>
      <c r="AU738" s="216" t="s">
        <v>83</v>
      </c>
      <c r="AV738" s="12" t="s">
        <v>83</v>
      </c>
      <c r="AW738" s="12" t="s">
        <v>35</v>
      </c>
      <c r="AX738" s="12" t="s">
        <v>71</v>
      </c>
      <c r="AY738" s="216" t="s">
        <v>118</v>
      </c>
    </row>
    <row r="739" spans="2:51" s="12" customFormat="1">
      <c r="B739" s="206"/>
      <c r="C739" s="207"/>
      <c r="D739" s="196" t="s">
        <v>128</v>
      </c>
      <c r="E739" s="208" t="s">
        <v>21</v>
      </c>
      <c r="F739" s="209" t="s">
        <v>453</v>
      </c>
      <c r="G739" s="207"/>
      <c r="H739" s="210">
        <v>2.3199999999999998</v>
      </c>
      <c r="I739" s="211"/>
      <c r="J739" s="207"/>
      <c r="K739" s="207"/>
      <c r="L739" s="212"/>
      <c r="M739" s="213"/>
      <c r="N739" s="214"/>
      <c r="O739" s="214"/>
      <c r="P739" s="214"/>
      <c r="Q739" s="214"/>
      <c r="R739" s="214"/>
      <c r="S739" s="214"/>
      <c r="T739" s="215"/>
      <c r="AT739" s="216" t="s">
        <v>128</v>
      </c>
      <c r="AU739" s="216" t="s">
        <v>83</v>
      </c>
      <c r="AV739" s="12" t="s">
        <v>83</v>
      </c>
      <c r="AW739" s="12" t="s">
        <v>35</v>
      </c>
      <c r="AX739" s="12" t="s">
        <v>71</v>
      </c>
      <c r="AY739" s="216" t="s">
        <v>118</v>
      </c>
    </row>
    <row r="740" spans="2:51" s="12" customFormat="1">
      <c r="B740" s="206"/>
      <c r="C740" s="207"/>
      <c r="D740" s="196" t="s">
        <v>128</v>
      </c>
      <c r="E740" s="208" t="s">
        <v>21</v>
      </c>
      <c r="F740" s="209" t="s">
        <v>454</v>
      </c>
      <c r="G740" s="207"/>
      <c r="H740" s="210">
        <v>1.1100000000000001</v>
      </c>
      <c r="I740" s="211"/>
      <c r="J740" s="207"/>
      <c r="K740" s="207"/>
      <c r="L740" s="212"/>
      <c r="M740" s="213"/>
      <c r="N740" s="214"/>
      <c r="O740" s="214"/>
      <c r="P740" s="214"/>
      <c r="Q740" s="214"/>
      <c r="R740" s="214"/>
      <c r="S740" s="214"/>
      <c r="T740" s="215"/>
      <c r="AT740" s="216" t="s">
        <v>128</v>
      </c>
      <c r="AU740" s="216" t="s">
        <v>83</v>
      </c>
      <c r="AV740" s="12" t="s">
        <v>83</v>
      </c>
      <c r="AW740" s="12" t="s">
        <v>35</v>
      </c>
      <c r="AX740" s="12" t="s">
        <v>71</v>
      </c>
      <c r="AY740" s="216" t="s">
        <v>118</v>
      </c>
    </row>
    <row r="741" spans="2:51" s="11" customFormat="1">
      <c r="B741" s="194"/>
      <c r="C741" s="195"/>
      <c r="D741" s="196" t="s">
        <v>128</v>
      </c>
      <c r="E741" s="197" t="s">
        <v>21</v>
      </c>
      <c r="F741" s="198" t="s">
        <v>142</v>
      </c>
      <c r="G741" s="195"/>
      <c r="H741" s="199" t="s">
        <v>21</v>
      </c>
      <c r="I741" s="200"/>
      <c r="J741" s="195"/>
      <c r="K741" s="195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128</v>
      </c>
      <c r="AU741" s="205" t="s">
        <v>83</v>
      </c>
      <c r="AV741" s="11" t="s">
        <v>76</v>
      </c>
      <c r="AW741" s="11" t="s">
        <v>35</v>
      </c>
      <c r="AX741" s="11" t="s">
        <v>71</v>
      </c>
      <c r="AY741" s="205" t="s">
        <v>118</v>
      </c>
    </row>
    <row r="742" spans="2:51" s="12" customFormat="1">
      <c r="B742" s="206"/>
      <c r="C742" s="207"/>
      <c r="D742" s="196" t="s">
        <v>128</v>
      </c>
      <c r="E742" s="208" t="s">
        <v>21</v>
      </c>
      <c r="F742" s="209" t="s">
        <v>449</v>
      </c>
      <c r="G742" s="207"/>
      <c r="H742" s="210">
        <v>5.73</v>
      </c>
      <c r="I742" s="211"/>
      <c r="J742" s="207"/>
      <c r="K742" s="207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128</v>
      </c>
      <c r="AU742" s="216" t="s">
        <v>83</v>
      </c>
      <c r="AV742" s="12" t="s">
        <v>83</v>
      </c>
      <c r="AW742" s="12" t="s">
        <v>35</v>
      </c>
      <c r="AX742" s="12" t="s">
        <v>71</v>
      </c>
      <c r="AY742" s="216" t="s">
        <v>118</v>
      </c>
    </row>
    <row r="743" spans="2:51" s="12" customFormat="1">
      <c r="B743" s="206"/>
      <c r="C743" s="207"/>
      <c r="D743" s="196" t="s">
        <v>128</v>
      </c>
      <c r="E743" s="208" t="s">
        <v>21</v>
      </c>
      <c r="F743" s="209" t="s">
        <v>455</v>
      </c>
      <c r="G743" s="207"/>
      <c r="H743" s="210">
        <v>2.2000000000000002</v>
      </c>
      <c r="I743" s="211"/>
      <c r="J743" s="207"/>
      <c r="K743" s="207"/>
      <c r="L743" s="212"/>
      <c r="M743" s="213"/>
      <c r="N743" s="214"/>
      <c r="O743" s="214"/>
      <c r="P743" s="214"/>
      <c r="Q743" s="214"/>
      <c r="R743" s="214"/>
      <c r="S743" s="214"/>
      <c r="T743" s="215"/>
      <c r="AT743" s="216" t="s">
        <v>128</v>
      </c>
      <c r="AU743" s="216" t="s">
        <v>83</v>
      </c>
      <c r="AV743" s="12" t="s">
        <v>83</v>
      </c>
      <c r="AW743" s="12" t="s">
        <v>35</v>
      </c>
      <c r="AX743" s="12" t="s">
        <v>71</v>
      </c>
      <c r="AY743" s="216" t="s">
        <v>118</v>
      </c>
    </row>
    <row r="744" spans="2:51" s="12" customFormat="1">
      <c r="B744" s="206"/>
      <c r="C744" s="207"/>
      <c r="D744" s="196" t="s">
        <v>128</v>
      </c>
      <c r="E744" s="208" t="s">
        <v>21</v>
      </c>
      <c r="F744" s="209" t="s">
        <v>454</v>
      </c>
      <c r="G744" s="207"/>
      <c r="H744" s="210">
        <v>1.1100000000000001</v>
      </c>
      <c r="I744" s="211"/>
      <c r="J744" s="207"/>
      <c r="K744" s="207"/>
      <c r="L744" s="212"/>
      <c r="M744" s="213"/>
      <c r="N744" s="214"/>
      <c r="O744" s="214"/>
      <c r="P744" s="214"/>
      <c r="Q744" s="214"/>
      <c r="R744" s="214"/>
      <c r="S744" s="214"/>
      <c r="T744" s="215"/>
      <c r="AT744" s="216" t="s">
        <v>128</v>
      </c>
      <c r="AU744" s="216" t="s">
        <v>83</v>
      </c>
      <c r="AV744" s="12" t="s">
        <v>83</v>
      </c>
      <c r="AW744" s="12" t="s">
        <v>35</v>
      </c>
      <c r="AX744" s="12" t="s">
        <v>71</v>
      </c>
      <c r="AY744" s="216" t="s">
        <v>118</v>
      </c>
    </row>
    <row r="745" spans="2:51" s="11" customFormat="1">
      <c r="B745" s="194"/>
      <c r="C745" s="195"/>
      <c r="D745" s="196" t="s">
        <v>128</v>
      </c>
      <c r="E745" s="197" t="s">
        <v>21</v>
      </c>
      <c r="F745" s="198" t="s">
        <v>143</v>
      </c>
      <c r="G745" s="195"/>
      <c r="H745" s="199" t="s">
        <v>21</v>
      </c>
      <c r="I745" s="200"/>
      <c r="J745" s="195"/>
      <c r="K745" s="195"/>
      <c r="L745" s="201"/>
      <c r="M745" s="202"/>
      <c r="N745" s="203"/>
      <c r="O745" s="203"/>
      <c r="P745" s="203"/>
      <c r="Q745" s="203"/>
      <c r="R745" s="203"/>
      <c r="S745" s="203"/>
      <c r="T745" s="204"/>
      <c r="AT745" s="205" t="s">
        <v>128</v>
      </c>
      <c r="AU745" s="205" t="s">
        <v>83</v>
      </c>
      <c r="AV745" s="11" t="s">
        <v>76</v>
      </c>
      <c r="AW745" s="11" t="s">
        <v>35</v>
      </c>
      <c r="AX745" s="11" t="s">
        <v>71</v>
      </c>
      <c r="AY745" s="205" t="s">
        <v>118</v>
      </c>
    </row>
    <row r="746" spans="2:51" s="12" customFormat="1">
      <c r="B746" s="206"/>
      <c r="C746" s="207"/>
      <c r="D746" s="196" t="s">
        <v>128</v>
      </c>
      <c r="E746" s="208" t="s">
        <v>21</v>
      </c>
      <c r="F746" s="209" t="s">
        <v>456</v>
      </c>
      <c r="G746" s="207"/>
      <c r="H746" s="210">
        <v>4.12</v>
      </c>
      <c r="I746" s="211"/>
      <c r="J746" s="207"/>
      <c r="K746" s="207"/>
      <c r="L746" s="212"/>
      <c r="M746" s="213"/>
      <c r="N746" s="214"/>
      <c r="O746" s="214"/>
      <c r="P746" s="214"/>
      <c r="Q746" s="214"/>
      <c r="R746" s="214"/>
      <c r="S746" s="214"/>
      <c r="T746" s="215"/>
      <c r="AT746" s="216" t="s">
        <v>128</v>
      </c>
      <c r="AU746" s="216" t="s">
        <v>83</v>
      </c>
      <c r="AV746" s="12" t="s">
        <v>83</v>
      </c>
      <c r="AW746" s="12" t="s">
        <v>35</v>
      </c>
      <c r="AX746" s="12" t="s">
        <v>71</v>
      </c>
      <c r="AY746" s="216" t="s">
        <v>118</v>
      </c>
    </row>
    <row r="747" spans="2:51" s="12" customFormat="1">
      <c r="B747" s="206"/>
      <c r="C747" s="207"/>
      <c r="D747" s="196" t="s">
        <v>128</v>
      </c>
      <c r="E747" s="208" t="s">
        <v>21</v>
      </c>
      <c r="F747" s="209" t="s">
        <v>457</v>
      </c>
      <c r="G747" s="207"/>
      <c r="H747" s="210">
        <v>1.41</v>
      </c>
      <c r="I747" s="211"/>
      <c r="J747" s="207"/>
      <c r="K747" s="207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128</v>
      </c>
      <c r="AU747" s="216" t="s">
        <v>83</v>
      </c>
      <c r="AV747" s="12" t="s">
        <v>83</v>
      </c>
      <c r="AW747" s="12" t="s">
        <v>35</v>
      </c>
      <c r="AX747" s="12" t="s">
        <v>71</v>
      </c>
      <c r="AY747" s="216" t="s">
        <v>118</v>
      </c>
    </row>
    <row r="748" spans="2:51" s="12" customFormat="1">
      <c r="B748" s="206"/>
      <c r="C748" s="207"/>
      <c r="D748" s="196" t="s">
        <v>128</v>
      </c>
      <c r="E748" s="208" t="s">
        <v>21</v>
      </c>
      <c r="F748" s="209" t="s">
        <v>458</v>
      </c>
      <c r="G748" s="207"/>
      <c r="H748" s="210">
        <v>1.46</v>
      </c>
      <c r="I748" s="211"/>
      <c r="J748" s="207"/>
      <c r="K748" s="207"/>
      <c r="L748" s="212"/>
      <c r="M748" s="213"/>
      <c r="N748" s="214"/>
      <c r="O748" s="214"/>
      <c r="P748" s="214"/>
      <c r="Q748" s="214"/>
      <c r="R748" s="214"/>
      <c r="S748" s="214"/>
      <c r="T748" s="215"/>
      <c r="AT748" s="216" t="s">
        <v>128</v>
      </c>
      <c r="AU748" s="216" t="s">
        <v>83</v>
      </c>
      <c r="AV748" s="12" t="s">
        <v>83</v>
      </c>
      <c r="AW748" s="12" t="s">
        <v>35</v>
      </c>
      <c r="AX748" s="12" t="s">
        <v>71</v>
      </c>
      <c r="AY748" s="216" t="s">
        <v>118</v>
      </c>
    </row>
    <row r="749" spans="2:51" s="12" customFormat="1">
      <c r="B749" s="206"/>
      <c r="C749" s="207"/>
      <c r="D749" s="196" t="s">
        <v>128</v>
      </c>
      <c r="E749" s="208" t="s">
        <v>21</v>
      </c>
      <c r="F749" s="209" t="s">
        <v>459</v>
      </c>
      <c r="G749" s="207"/>
      <c r="H749" s="210">
        <v>1.91</v>
      </c>
      <c r="I749" s="211"/>
      <c r="J749" s="207"/>
      <c r="K749" s="207"/>
      <c r="L749" s="212"/>
      <c r="M749" s="213"/>
      <c r="N749" s="214"/>
      <c r="O749" s="214"/>
      <c r="P749" s="214"/>
      <c r="Q749" s="214"/>
      <c r="R749" s="214"/>
      <c r="S749" s="214"/>
      <c r="T749" s="215"/>
      <c r="AT749" s="216" t="s">
        <v>128</v>
      </c>
      <c r="AU749" s="216" t="s">
        <v>83</v>
      </c>
      <c r="AV749" s="12" t="s">
        <v>83</v>
      </c>
      <c r="AW749" s="12" t="s">
        <v>35</v>
      </c>
      <c r="AX749" s="12" t="s">
        <v>71</v>
      </c>
      <c r="AY749" s="216" t="s">
        <v>118</v>
      </c>
    </row>
    <row r="750" spans="2:51" s="12" customFormat="1">
      <c r="B750" s="206"/>
      <c r="C750" s="207"/>
      <c r="D750" s="196" t="s">
        <v>128</v>
      </c>
      <c r="E750" s="208" t="s">
        <v>21</v>
      </c>
      <c r="F750" s="209" t="s">
        <v>460</v>
      </c>
      <c r="G750" s="207"/>
      <c r="H750" s="210">
        <v>3.82</v>
      </c>
      <c r="I750" s="211"/>
      <c r="J750" s="207"/>
      <c r="K750" s="207"/>
      <c r="L750" s="212"/>
      <c r="M750" s="213"/>
      <c r="N750" s="214"/>
      <c r="O750" s="214"/>
      <c r="P750" s="214"/>
      <c r="Q750" s="214"/>
      <c r="R750" s="214"/>
      <c r="S750" s="214"/>
      <c r="T750" s="215"/>
      <c r="AT750" s="216" t="s">
        <v>128</v>
      </c>
      <c r="AU750" s="216" t="s">
        <v>83</v>
      </c>
      <c r="AV750" s="12" t="s">
        <v>83</v>
      </c>
      <c r="AW750" s="12" t="s">
        <v>35</v>
      </c>
      <c r="AX750" s="12" t="s">
        <v>71</v>
      </c>
      <c r="AY750" s="216" t="s">
        <v>118</v>
      </c>
    </row>
    <row r="751" spans="2:51" s="12" customFormat="1">
      <c r="B751" s="206"/>
      <c r="C751" s="207"/>
      <c r="D751" s="196" t="s">
        <v>128</v>
      </c>
      <c r="E751" s="208" t="s">
        <v>21</v>
      </c>
      <c r="F751" s="209" t="s">
        <v>461</v>
      </c>
      <c r="G751" s="207"/>
      <c r="H751" s="210">
        <v>0.95</v>
      </c>
      <c r="I751" s="211"/>
      <c r="J751" s="207"/>
      <c r="K751" s="207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128</v>
      </c>
      <c r="AU751" s="216" t="s">
        <v>83</v>
      </c>
      <c r="AV751" s="12" t="s">
        <v>83</v>
      </c>
      <c r="AW751" s="12" t="s">
        <v>35</v>
      </c>
      <c r="AX751" s="12" t="s">
        <v>71</v>
      </c>
      <c r="AY751" s="216" t="s">
        <v>118</v>
      </c>
    </row>
    <row r="752" spans="2:51" s="12" customFormat="1">
      <c r="B752" s="206"/>
      <c r="C752" s="207"/>
      <c r="D752" s="196" t="s">
        <v>128</v>
      </c>
      <c r="E752" s="208" t="s">
        <v>21</v>
      </c>
      <c r="F752" s="209" t="s">
        <v>462</v>
      </c>
      <c r="G752" s="207"/>
      <c r="H752" s="210">
        <v>3.18</v>
      </c>
      <c r="I752" s="211"/>
      <c r="J752" s="207"/>
      <c r="K752" s="207"/>
      <c r="L752" s="212"/>
      <c r="M752" s="213"/>
      <c r="N752" s="214"/>
      <c r="O752" s="214"/>
      <c r="P752" s="214"/>
      <c r="Q752" s="214"/>
      <c r="R752" s="214"/>
      <c r="S752" s="214"/>
      <c r="T752" s="215"/>
      <c r="AT752" s="216" t="s">
        <v>128</v>
      </c>
      <c r="AU752" s="216" t="s">
        <v>83</v>
      </c>
      <c r="AV752" s="12" t="s">
        <v>83</v>
      </c>
      <c r="AW752" s="12" t="s">
        <v>35</v>
      </c>
      <c r="AX752" s="12" t="s">
        <v>71</v>
      </c>
      <c r="AY752" s="216" t="s">
        <v>118</v>
      </c>
    </row>
    <row r="753" spans="2:65" s="13" customFormat="1">
      <c r="B753" s="217"/>
      <c r="C753" s="218"/>
      <c r="D753" s="228" t="s">
        <v>128</v>
      </c>
      <c r="E753" s="242" t="s">
        <v>21</v>
      </c>
      <c r="F753" s="243" t="s">
        <v>152</v>
      </c>
      <c r="G753" s="218"/>
      <c r="H753" s="244">
        <v>46.54</v>
      </c>
      <c r="I753" s="222"/>
      <c r="J753" s="218"/>
      <c r="K753" s="218"/>
      <c r="L753" s="223"/>
      <c r="M753" s="224"/>
      <c r="N753" s="225"/>
      <c r="O753" s="225"/>
      <c r="P753" s="225"/>
      <c r="Q753" s="225"/>
      <c r="R753" s="225"/>
      <c r="S753" s="225"/>
      <c r="T753" s="226"/>
      <c r="AT753" s="227" t="s">
        <v>128</v>
      </c>
      <c r="AU753" s="227" t="s">
        <v>83</v>
      </c>
      <c r="AV753" s="13" t="s">
        <v>126</v>
      </c>
      <c r="AW753" s="13" t="s">
        <v>35</v>
      </c>
      <c r="AX753" s="13" t="s">
        <v>76</v>
      </c>
      <c r="AY753" s="227" t="s">
        <v>118</v>
      </c>
    </row>
    <row r="754" spans="2:65" s="1" customFormat="1" ht="22.5" customHeight="1">
      <c r="B754" s="40"/>
      <c r="C754" s="182" t="s">
        <v>463</v>
      </c>
      <c r="D754" s="182" t="s">
        <v>121</v>
      </c>
      <c r="E754" s="183" t="s">
        <v>464</v>
      </c>
      <c r="F754" s="184" t="s">
        <v>465</v>
      </c>
      <c r="G754" s="185" t="s">
        <v>466</v>
      </c>
      <c r="H754" s="186">
        <v>3</v>
      </c>
      <c r="I754" s="187"/>
      <c r="J754" s="188">
        <f t="shared" ref="J754:J786" si="0">ROUND(I754*H754,2)</f>
        <v>0</v>
      </c>
      <c r="K754" s="184" t="s">
        <v>21</v>
      </c>
      <c r="L754" s="60"/>
      <c r="M754" s="189" t="s">
        <v>21</v>
      </c>
      <c r="N754" s="190" t="s">
        <v>42</v>
      </c>
      <c r="O754" s="41"/>
      <c r="P754" s="191">
        <f t="shared" ref="P754:P786" si="1">O754*H754</f>
        <v>0</v>
      </c>
      <c r="Q754" s="191">
        <v>8.5000000000000006E-2</v>
      </c>
      <c r="R754" s="191">
        <f t="shared" ref="R754:R786" si="2">Q754*H754</f>
        <v>0.255</v>
      </c>
      <c r="S754" s="191">
        <v>0</v>
      </c>
      <c r="T754" s="192">
        <f t="shared" ref="T754:T786" si="3">S754*H754</f>
        <v>0</v>
      </c>
      <c r="AR754" s="23" t="s">
        <v>283</v>
      </c>
      <c r="AT754" s="23" t="s">
        <v>121</v>
      </c>
      <c r="AU754" s="23" t="s">
        <v>83</v>
      </c>
      <c r="AY754" s="23" t="s">
        <v>118</v>
      </c>
      <c r="BE754" s="193">
        <f t="shared" ref="BE754:BE786" si="4">IF(N754="základní",J754,0)</f>
        <v>0</v>
      </c>
      <c r="BF754" s="193">
        <f t="shared" ref="BF754:BF786" si="5">IF(N754="snížená",J754,0)</f>
        <v>0</v>
      </c>
      <c r="BG754" s="193">
        <f t="shared" ref="BG754:BG786" si="6">IF(N754="zákl. přenesená",J754,0)</f>
        <v>0</v>
      </c>
      <c r="BH754" s="193">
        <f t="shared" ref="BH754:BH786" si="7">IF(N754="sníž. přenesená",J754,0)</f>
        <v>0</v>
      </c>
      <c r="BI754" s="193">
        <f t="shared" ref="BI754:BI786" si="8">IF(N754="nulová",J754,0)</f>
        <v>0</v>
      </c>
      <c r="BJ754" s="23" t="s">
        <v>76</v>
      </c>
      <c r="BK754" s="193">
        <f t="shared" ref="BK754:BK786" si="9">ROUND(I754*H754,2)</f>
        <v>0</v>
      </c>
      <c r="BL754" s="23" t="s">
        <v>283</v>
      </c>
      <c r="BM754" s="23" t="s">
        <v>467</v>
      </c>
    </row>
    <row r="755" spans="2:65" s="1" customFormat="1" ht="22.5" customHeight="1">
      <c r="B755" s="40"/>
      <c r="C755" s="182" t="s">
        <v>468</v>
      </c>
      <c r="D755" s="182" t="s">
        <v>121</v>
      </c>
      <c r="E755" s="183" t="s">
        <v>469</v>
      </c>
      <c r="F755" s="184" t="s">
        <v>470</v>
      </c>
      <c r="G755" s="185" t="s">
        <v>466</v>
      </c>
      <c r="H755" s="186">
        <v>1</v>
      </c>
      <c r="I755" s="187"/>
      <c r="J755" s="188">
        <f t="shared" si="0"/>
        <v>0</v>
      </c>
      <c r="K755" s="184" t="s">
        <v>21</v>
      </c>
      <c r="L755" s="60"/>
      <c r="M755" s="189" t="s">
        <v>21</v>
      </c>
      <c r="N755" s="190" t="s">
        <v>42</v>
      </c>
      <c r="O755" s="41"/>
      <c r="P755" s="191">
        <f t="shared" si="1"/>
        <v>0</v>
      </c>
      <c r="Q755" s="191">
        <v>4.4999999999999998E-2</v>
      </c>
      <c r="R755" s="191">
        <f t="shared" si="2"/>
        <v>4.4999999999999998E-2</v>
      </c>
      <c r="S755" s="191">
        <v>0</v>
      </c>
      <c r="T755" s="192">
        <f t="shared" si="3"/>
        <v>0</v>
      </c>
      <c r="AR755" s="23" t="s">
        <v>283</v>
      </c>
      <c r="AT755" s="23" t="s">
        <v>121</v>
      </c>
      <c r="AU755" s="23" t="s">
        <v>83</v>
      </c>
      <c r="AY755" s="23" t="s">
        <v>118</v>
      </c>
      <c r="BE755" s="193">
        <f t="shared" si="4"/>
        <v>0</v>
      </c>
      <c r="BF755" s="193">
        <f t="shared" si="5"/>
        <v>0</v>
      </c>
      <c r="BG755" s="193">
        <f t="shared" si="6"/>
        <v>0</v>
      </c>
      <c r="BH755" s="193">
        <f t="shared" si="7"/>
        <v>0</v>
      </c>
      <c r="BI755" s="193">
        <f t="shared" si="8"/>
        <v>0</v>
      </c>
      <c r="BJ755" s="23" t="s">
        <v>76</v>
      </c>
      <c r="BK755" s="193">
        <f t="shared" si="9"/>
        <v>0</v>
      </c>
      <c r="BL755" s="23" t="s">
        <v>283</v>
      </c>
      <c r="BM755" s="23" t="s">
        <v>471</v>
      </c>
    </row>
    <row r="756" spans="2:65" s="1" customFormat="1" ht="22.5" customHeight="1">
      <c r="B756" s="40"/>
      <c r="C756" s="182" t="s">
        <v>472</v>
      </c>
      <c r="D756" s="182" t="s">
        <v>121</v>
      </c>
      <c r="E756" s="183" t="s">
        <v>473</v>
      </c>
      <c r="F756" s="184" t="s">
        <v>474</v>
      </c>
      <c r="G756" s="185" t="s">
        <v>466</v>
      </c>
      <c r="H756" s="186">
        <v>1</v>
      </c>
      <c r="I756" s="187"/>
      <c r="J756" s="188">
        <f t="shared" si="0"/>
        <v>0</v>
      </c>
      <c r="K756" s="184" t="s">
        <v>21</v>
      </c>
      <c r="L756" s="60"/>
      <c r="M756" s="189" t="s">
        <v>21</v>
      </c>
      <c r="N756" s="190" t="s">
        <v>42</v>
      </c>
      <c r="O756" s="41"/>
      <c r="P756" s="191">
        <f t="shared" si="1"/>
        <v>0</v>
      </c>
      <c r="Q756" s="191">
        <v>4.4999999999999998E-2</v>
      </c>
      <c r="R756" s="191">
        <f t="shared" si="2"/>
        <v>4.4999999999999998E-2</v>
      </c>
      <c r="S756" s="191">
        <v>0</v>
      </c>
      <c r="T756" s="192">
        <f t="shared" si="3"/>
        <v>0</v>
      </c>
      <c r="AR756" s="23" t="s">
        <v>283</v>
      </c>
      <c r="AT756" s="23" t="s">
        <v>121</v>
      </c>
      <c r="AU756" s="23" t="s">
        <v>83</v>
      </c>
      <c r="AY756" s="23" t="s">
        <v>118</v>
      </c>
      <c r="BE756" s="193">
        <f t="shared" si="4"/>
        <v>0</v>
      </c>
      <c r="BF756" s="193">
        <f t="shared" si="5"/>
        <v>0</v>
      </c>
      <c r="BG756" s="193">
        <f t="shared" si="6"/>
        <v>0</v>
      </c>
      <c r="BH756" s="193">
        <f t="shared" si="7"/>
        <v>0</v>
      </c>
      <c r="BI756" s="193">
        <f t="shared" si="8"/>
        <v>0</v>
      </c>
      <c r="BJ756" s="23" t="s">
        <v>76</v>
      </c>
      <c r="BK756" s="193">
        <f t="shared" si="9"/>
        <v>0</v>
      </c>
      <c r="BL756" s="23" t="s">
        <v>283</v>
      </c>
      <c r="BM756" s="23" t="s">
        <v>475</v>
      </c>
    </row>
    <row r="757" spans="2:65" s="1" customFormat="1" ht="22.5" customHeight="1">
      <c r="B757" s="40"/>
      <c r="C757" s="182" t="s">
        <v>476</v>
      </c>
      <c r="D757" s="182" t="s">
        <v>121</v>
      </c>
      <c r="E757" s="183" t="s">
        <v>477</v>
      </c>
      <c r="F757" s="184" t="s">
        <v>478</v>
      </c>
      <c r="G757" s="185" t="s">
        <v>466</v>
      </c>
      <c r="H757" s="186">
        <v>2</v>
      </c>
      <c r="I757" s="187"/>
      <c r="J757" s="188">
        <f t="shared" si="0"/>
        <v>0</v>
      </c>
      <c r="K757" s="184" t="s">
        <v>21</v>
      </c>
      <c r="L757" s="60"/>
      <c r="M757" s="189" t="s">
        <v>21</v>
      </c>
      <c r="N757" s="190" t="s">
        <v>42</v>
      </c>
      <c r="O757" s="41"/>
      <c r="P757" s="191">
        <f t="shared" si="1"/>
        <v>0</v>
      </c>
      <c r="Q757" s="191">
        <v>3.2000000000000001E-2</v>
      </c>
      <c r="R757" s="191">
        <f t="shared" si="2"/>
        <v>6.4000000000000001E-2</v>
      </c>
      <c r="S757" s="191">
        <v>0</v>
      </c>
      <c r="T757" s="192">
        <f t="shared" si="3"/>
        <v>0</v>
      </c>
      <c r="AR757" s="23" t="s">
        <v>283</v>
      </c>
      <c r="AT757" s="23" t="s">
        <v>121</v>
      </c>
      <c r="AU757" s="23" t="s">
        <v>83</v>
      </c>
      <c r="AY757" s="23" t="s">
        <v>118</v>
      </c>
      <c r="BE757" s="193">
        <f t="shared" si="4"/>
        <v>0</v>
      </c>
      <c r="BF757" s="193">
        <f t="shared" si="5"/>
        <v>0</v>
      </c>
      <c r="BG757" s="193">
        <f t="shared" si="6"/>
        <v>0</v>
      </c>
      <c r="BH757" s="193">
        <f t="shared" si="7"/>
        <v>0</v>
      </c>
      <c r="BI757" s="193">
        <f t="shared" si="8"/>
        <v>0</v>
      </c>
      <c r="BJ757" s="23" t="s">
        <v>76</v>
      </c>
      <c r="BK757" s="193">
        <f t="shared" si="9"/>
        <v>0</v>
      </c>
      <c r="BL757" s="23" t="s">
        <v>283</v>
      </c>
      <c r="BM757" s="23" t="s">
        <v>479</v>
      </c>
    </row>
    <row r="758" spans="2:65" s="1" customFormat="1" ht="22.5" customHeight="1">
      <c r="B758" s="40"/>
      <c r="C758" s="182" t="s">
        <v>480</v>
      </c>
      <c r="D758" s="182" t="s">
        <v>121</v>
      </c>
      <c r="E758" s="183" t="s">
        <v>481</v>
      </c>
      <c r="F758" s="184" t="s">
        <v>482</v>
      </c>
      <c r="G758" s="185" t="s">
        <v>466</v>
      </c>
      <c r="H758" s="186">
        <v>1</v>
      </c>
      <c r="I758" s="187"/>
      <c r="J758" s="188">
        <f t="shared" si="0"/>
        <v>0</v>
      </c>
      <c r="K758" s="184" t="s">
        <v>21</v>
      </c>
      <c r="L758" s="60"/>
      <c r="M758" s="189" t="s">
        <v>21</v>
      </c>
      <c r="N758" s="190" t="s">
        <v>42</v>
      </c>
      <c r="O758" s="41"/>
      <c r="P758" s="191">
        <f t="shared" si="1"/>
        <v>0</v>
      </c>
      <c r="Q758" s="191">
        <v>4.4999999999999998E-2</v>
      </c>
      <c r="R758" s="191">
        <f t="shared" si="2"/>
        <v>4.4999999999999998E-2</v>
      </c>
      <c r="S758" s="191">
        <v>0</v>
      </c>
      <c r="T758" s="192">
        <f t="shared" si="3"/>
        <v>0</v>
      </c>
      <c r="AR758" s="23" t="s">
        <v>283</v>
      </c>
      <c r="AT758" s="23" t="s">
        <v>121</v>
      </c>
      <c r="AU758" s="23" t="s">
        <v>83</v>
      </c>
      <c r="AY758" s="23" t="s">
        <v>118</v>
      </c>
      <c r="BE758" s="193">
        <f t="shared" si="4"/>
        <v>0</v>
      </c>
      <c r="BF758" s="193">
        <f t="shared" si="5"/>
        <v>0</v>
      </c>
      <c r="BG758" s="193">
        <f t="shared" si="6"/>
        <v>0</v>
      </c>
      <c r="BH758" s="193">
        <f t="shared" si="7"/>
        <v>0</v>
      </c>
      <c r="BI758" s="193">
        <f t="shared" si="8"/>
        <v>0</v>
      </c>
      <c r="BJ758" s="23" t="s">
        <v>76</v>
      </c>
      <c r="BK758" s="193">
        <f t="shared" si="9"/>
        <v>0</v>
      </c>
      <c r="BL758" s="23" t="s">
        <v>283</v>
      </c>
      <c r="BM758" s="23" t="s">
        <v>483</v>
      </c>
    </row>
    <row r="759" spans="2:65" s="1" customFormat="1" ht="22.5" customHeight="1">
      <c r="B759" s="40"/>
      <c r="C759" s="182" t="s">
        <v>484</v>
      </c>
      <c r="D759" s="182" t="s">
        <v>121</v>
      </c>
      <c r="E759" s="183" t="s">
        <v>485</v>
      </c>
      <c r="F759" s="184" t="s">
        <v>486</v>
      </c>
      <c r="G759" s="185" t="s">
        <v>466</v>
      </c>
      <c r="H759" s="186">
        <v>2</v>
      </c>
      <c r="I759" s="187"/>
      <c r="J759" s="188">
        <f t="shared" si="0"/>
        <v>0</v>
      </c>
      <c r="K759" s="184" t="s">
        <v>21</v>
      </c>
      <c r="L759" s="60"/>
      <c r="M759" s="189" t="s">
        <v>21</v>
      </c>
      <c r="N759" s="190" t="s">
        <v>42</v>
      </c>
      <c r="O759" s="41"/>
      <c r="P759" s="191">
        <f t="shared" si="1"/>
        <v>0</v>
      </c>
      <c r="Q759" s="191">
        <v>8.5000000000000006E-2</v>
      </c>
      <c r="R759" s="191">
        <f t="shared" si="2"/>
        <v>0.17</v>
      </c>
      <c r="S759" s="191">
        <v>0</v>
      </c>
      <c r="T759" s="192">
        <f t="shared" si="3"/>
        <v>0</v>
      </c>
      <c r="AR759" s="23" t="s">
        <v>283</v>
      </c>
      <c r="AT759" s="23" t="s">
        <v>121</v>
      </c>
      <c r="AU759" s="23" t="s">
        <v>83</v>
      </c>
      <c r="AY759" s="23" t="s">
        <v>118</v>
      </c>
      <c r="BE759" s="193">
        <f t="shared" si="4"/>
        <v>0</v>
      </c>
      <c r="BF759" s="193">
        <f t="shared" si="5"/>
        <v>0</v>
      </c>
      <c r="BG759" s="193">
        <f t="shared" si="6"/>
        <v>0</v>
      </c>
      <c r="BH759" s="193">
        <f t="shared" si="7"/>
        <v>0</v>
      </c>
      <c r="BI759" s="193">
        <f t="shared" si="8"/>
        <v>0</v>
      </c>
      <c r="BJ759" s="23" t="s">
        <v>76</v>
      </c>
      <c r="BK759" s="193">
        <f t="shared" si="9"/>
        <v>0</v>
      </c>
      <c r="BL759" s="23" t="s">
        <v>283</v>
      </c>
      <c r="BM759" s="23" t="s">
        <v>487</v>
      </c>
    </row>
    <row r="760" spans="2:65" s="1" customFormat="1" ht="22.5" customHeight="1">
      <c r="B760" s="40"/>
      <c r="C760" s="182" t="s">
        <v>488</v>
      </c>
      <c r="D760" s="182" t="s">
        <v>121</v>
      </c>
      <c r="E760" s="183" t="s">
        <v>489</v>
      </c>
      <c r="F760" s="184" t="s">
        <v>490</v>
      </c>
      <c r="G760" s="185" t="s">
        <v>466</v>
      </c>
      <c r="H760" s="186">
        <v>1</v>
      </c>
      <c r="I760" s="187"/>
      <c r="J760" s="188">
        <f t="shared" si="0"/>
        <v>0</v>
      </c>
      <c r="K760" s="184" t="s">
        <v>21</v>
      </c>
      <c r="L760" s="60"/>
      <c r="M760" s="189" t="s">
        <v>21</v>
      </c>
      <c r="N760" s="190" t="s">
        <v>42</v>
      </c>
      <c r="O760" s="41"/>
      <c r="P760" s="191">
        <f t="shared" si="1"/>
        <v>0</v>
      </c>
      <c r="Q760" s="191">
        <v>5.6000000000000001E-2</v>
      </c>
      <c r="R760" s="191">
        <f t="shared" si="2"/>
        <v>5.6000000000000001E-2</v>
      </c>
      <c r="S760" s="191">
        <v>0</v>
      </c>
      <c r="T760" s="192">
        <f t="shared" si="3"/>
        <v>0</v>
      </c>
      <c r="AR760" s="23" t="s">
        <v>283</v>
      </c>
      <c r="AT760" s="23" t="s">
        <v>121</v>
      </c>
      <c r="AU760" s="23" t="s">
        <v>83</v>
      </c>
      <c r="AY760" s="23" t="s">
        <v>118</v>
      </c>
      <c r="BE760" s="193">
        <f t="shared" si="4"/>
        <v>0</v>
      </c>
      <c r="BF760" s="193">
        <f t="shared" si="5"/>
        <v>0</v>
      </c>
      <c r="BG760" s="193">
        <f t="shared" si="6"/>
        <v>0</v>
      </c>
      <c r="BH760" s="193">
        <f t="shared" si="7"/>
        <v>0</v>
      </c>
      <c r="BI760" s="193">
        <f t="shared" si="8"/>
        <v>0</v>
      </c>
      <c r="BJ760" s="23" t="s">
        <v>76</v>
      </c>
      <c r="BK760" s="193">
        <f t="shared" si="9"/>
        <v>0</v>
      </c>
      <c r="BL760" s="23" t="s">
        <v>283</v>
      </c>
      <c r="BM760" s="23" t="s">
        <v>491</v>
      </c>
    </row>
    <row r="761" spans="2:65" s="1" customFormat="1" ht="22.5" customHeight="1">
      <c r="B761" s="40"/>
      <c r="C761" s="182" t="s">
        <v>492</v>
      </c>
      <c r="D761" s="182" t="s">
        <v>121</v>
      </c>
      <c r="E761" s="183" t="s">
        <v>493</v>
      </c>
      <c r="F761" s="184" t="s">
        <v>465</v>
      </c>
      <c r="G761" s="185" t="s">
        <v>466</v>
      </c>
      <c r="H761" s="186">
        <v>3</v>
      </c>
      <c r="I761" s="187"/>
      <c r="J761" s="188">
        <f t="shared" si="0"/>
        <v>0</v>
      </c>
      <c r="K761" s="184" t="s">
        <v>21</v>
      </c>
      <c r="L761" s="60"/>
      <c r="M761" s="189" t="s">
        <v>21</v>
      </c>
      <c r="N761" s="190" t="s">
        <v>42</v>
      </c>
      <c r="O761" s="41"/>
      <c r="P761" s="191">
        <f t="shared" si="1"/>
        <v>0</v>
      </c>
      <c r="Q761" s="191">
        <v>8.5000000000000006E-2</v>
      </c>
      <c r="R761" s="191">
        <f t="shared" si="2"/>
        <v>0.255</v>
      </c>
      <c r="S761" s="191">
        <v>0</v>
      </c>
      <c r="T761" s="192">
        <f t="shared" si="3"/>
        <v>0</v>
      </c>
      <c r="AR761" s="23" t="s">
        <v>283</v>
      </c>
      <c r="AT761" s="23" t="s">
        <v>121</v>
      </c>
      <c r="AU761" s="23" t="s">
        <v>83</v>
      </c>
      <c r="AY761" s="23" t="s">
        <v>118</v>
      </c>
      <c r="BE761" s="193">
        <f t="shared" si="4"/>
        <v>0</v>
      </c>
      <c r="BF761" s="193">
        <f t="shared" si="5"/>
        <v>0</v>
      </c>
      <c r="BG761" s="193">
        <f t="shared" si="6"/>
        <v>0</v>
      </c>
      <c r="BH761" s="193">
        <f t="shared" si="7"/>
        <v>0</v>
      </c>
      <c r="BI761" s="193">
        <f t="shared" si="8"/>
        <v>0</v>
      </c>
      <c r="BJ761" s="23" t="s">
        <v>76</v>
      </c>
      <c r="BK761" s="193">
        <f t="shared" si="9"/>
        <v>0</v>
      </c>
      <c r="BL761" s="23" t="s">
        <v>283</v>
      </c>
      <c r="BM761" s="23" t="s">
        <v>494</v>
      </c>
    </row>
    <row r="762" spans="2:65" s="1" customFormat="1" ht="22.5" customHeight="1">
      <c r="B762" s="40"/>
      <c r="C762" s="182" t="s">
        <v>495</v>
      </c>
      <c r="D762" s="182" t="s">
        <v>121</v>
      </c>
      <c r="E762" s="183" t="s">
        <v>496</v>
      </c>
      <c r="F762" s="184" t="s">
        <v>497</v>
      </c>
      <c r="G762" s="185" t="s">
        <v>466</v>
      </c>
      <c r="H762" s="186">
        <v>1</v>
      </c>
      <c r="I762" s="187"/>
      <c r="J762" s="188">
        <f t="shared" si="0"/>
        <v>0</v>
      </c>
      <c r="K762" s="184" t="s">
        <v>21</v>
      </c>
      <c r="L762" s="60"/>
      <c r="M762" s="189" t="s">
        <v>21</v>
      </c>
      <c r="N762" s="190" t="s">
        <v>42</v>
      </c>
      <c r="O762" s="41"/>
      <c r="P762" s="191">
        <f t="shared" si="1"/>
        <v>0</v>
      </c>
      <c r="Q762" s="191">
        <v>0.11600000000000001</v>
      </c>
      <c r="R762" s="191">
        <f t="shared" si="2"/>
        <v>0.11600000000000001</v>
      </c>
      <c r="S762" s="191">
        <v>0</v>
      </c>
      <c r="T762" s="192">
        <f t="shared" si="3"/>
        <v>0</v>
      </c>
      <c r="AR762" s="23" t="s">
        <v>283</v>
      </c>
      <c r="AT762" s="23" t="s">
        <v>121</v>
      </c>
      <c r="AU762" s="23" t="s">
        <v>83</v>
      </c>
      <c r="AY762" s="23" t="s">
        <v>118</v>
      </c>
      <c r="BE762" s="193">
        <f t="shared" si="4"/>
        <v>0</v>
      </c>
      <c r="BF762" s="193">
        <f t="shared" si="5"/>
        <v>0</v>
      </c>
      <c r="BG762" s="193">
        <f t="shared" si="6"/>
        <v>0</v>
      </c>
      <c r="BH762" s="193">
        <f t="shared" si="7"/>
        <v>0</v>
      </c>
      <c r="BI762" s="193">
        <f t="shared" si="8"/>
        <v>0</v>
      </c>
      <c r="BJ762" s="23" t="s">
        <v>76</v>
      </c>
      <c r="BK762" s="193">
        <f t="shared" si="9"/>
        <v>0</v>
      </c>
      <c r="BL762" s="23" t="s">
        <v>283</v>
      </c>
      <c r="BM762" s="23" t="s">
        <v>498</v>
      </c>
    </row>
    <row r="763" spans="2:65" s="1" customFormat="1" ht="22.5" customHeight="1">
      <c r="B763" s="40"/>
      <c r="C763" s="182" t="s">
        <v>499</v>
      </c>
      <c r="D763" s="182" t="s">
        <v>121</v>
      </c>
      <c r="E763" s="183" t="s">
        <v>500</v>
      </c>
      <c r="F763" s="184" t="s">
        <v>470</v>
      </c>
      <c r="G763" s="185" t="s">
        <v>466</v>
      </c>
      <c r="H763" s="186">
        <v>1</v>
      </c>
      <c r="I763" s="187"/>
      <c r="J763" s="188">
        <f t="shared" si="0"/>
        <v>0</v>
      </c>
      <c r="K763" s="184" t="s">
        <v>21</v>
      </c>
      <c r="L763" s="60"/>
      <c r="M763" s="189" t="s">
        <v>21</v>
      </c>
      <c r="N763" s="190" t="s">
        <v>42</v>
      </c>
      <c r="O763" s="41"/>
      <c r="P763" s="191">
        <f t="shared" si="1"/>
        <v>0</v>
      </c>
      <c r="Q763" s="191">
        <v>4.4999999999999998E-2</v>
      </c>
      <c r="R763" s="191">
        <f t="shared" si="2"/>
        <v>4.4999999999999998E-2</v>
      </c>
      <c r="S763" s="191">
        <v>0</v>
      </c>
      <c r="T763" s="192">
        <f t="shared" si="3"/>
        <v>0</v>
      </c>
      <c r="AR763" s="23" t="s">
        <v>283</v>
      </c>
      <c r="AT763" s="23" t="s">
        <v>121</v>
      </c>
      <c r="AU763" s="23" t="s">
        <v>83</v>
      </c>
      <c r="AY763" s="23" t="s">
        <v>118</v>
      </c>
      <c r="BE763" s="193">
        <f t="shared" si="4"/>
        <v>0</v>
      </c>
      <c r="BF763" s="193">
        <f t="shared" si="5"/>
        <v>0</v>
      </c>
      <c r="BG763" s="193">
        <f t="shared" si="6"/>
        <v>0</v>
      </c>
      <c r="BH763" s="193">
        <f t="shared" si="7"/>
        <v>0</v>
      </c>
      <c r="BI763" s="193">
        <f t="shared" si="8"/>
        <v>0</v>
      </c>
      <c r="BJ763" s="23" t="s">
        <v>76</v>
      </c>
      <c r="BK763" s="193">
        <f t="shared" si="9"/>
        <v>0</v>
      </c>
      <c r="BL763" s="23" t="s">
        <v>283</v>
      </c>
      <c r="BM763" s="23" t="s">
        <v>501</v>
      </c>
    </row>
    <row r="764" spans="2:65" s="1" customFormat="1" ht="22.5" customHeight="1">
      <c r="B764" s="40"/>
      <c r="C764" s="182" t="s">
        <v>502</v>
      </c>
      <c r="D764" s="182" t="s">
        <v>121</v>
      </c>
      <c r="E764" s="183" t="s">
        <v>503</v>
      </c>
      <c r="F764" s="184" t="s">
        <v>474</v>
      </c>
      <c r="G764" s="185" t="s">
        <v>466</v>
      </c>
      <c r="H764" s="186">
        <v>1</v>
      </c>
      <c r="I764" s="187"/>
      <c r="J764" s="188">
        <f t="shared" si="0"/>
        <v>0</v>
      </c>
      <c r="K764" s="184" t="s">
        <v>21</v>
      </c>
      <c r="L764" s="60"/>
      <c r="M764" s="189" t="s">
        <v>21</v>
      </c>
      <c r="N764" s="190" t="s">
        <v>42</v>
      </c>
      <c r="O764" s="41"/>
      <c r="P764" s="191">
        <f t="shared" si="1"/>
        <v>0</v>
      </c>
      <c r="Q764" s="191">
        <v>4.4999999999999998E-2</v>
      </c>
      <c r="R764" s="191">
        <f t="shared" si="2"/>
        <v>4.4999999999999998E-2</v>
      </c>
      <c r="S764" s="191">
        <v>0</v>
      </c>
      <c r="T764" s="192">
        <f t="shared" si="3"/>
        <v>0</v>
      </c>
      <c r="AR764" s="23" t="s">
        <v>283</v>
      </c>
      <c r="AT764" s="23" t="s">
        <v>121</v>
      </c>
      <c r="AU764" s="23" t="s">
        <v>83</v>
      </c>
      <c r="AY764" s="23" t="s">
        <v>118</v>
      </c>
      <c r="BE764" s="193">
        <f t="shared" si="4"/>
        <v>0</v>
      </c>
      <c r="BF764" s="193">
        <f t="shared" si="5"/>
        <v>0</v>
      </c>
      <c r="BG764" s="193">
        <f t="shared" si="6"/>
        <v>0</v>
      </c>
      <c r="BH764" s="193">
        <f t="shared" si="7"/>
        <v>0</v>
      </c>
      <c r="BI764" s="193">
        <f t="shared" si="8"/>
        <v>0</v>
      </c>
      <c r="BJ764" s="23" t="s">
        <v>76</v>
      </c>
      <c r="BK764" s="193">
        <f t="shared" si="9"/>
        <v>0</v>
      </c>
      <c r="BL764" s="23" t="s">
        <v>283</v>
      </c>
      <c r="BM764" s="23" t="s">
        <v>504</v>
      </c>
    </row>
    <row r="765" spans="2:65" s="1" customFormat="1" ht="22.5" customHeight="1">
      <c r="B765" s="40"/>
      <c r="C765" s="182" t="s">
        <v>505</v>
      </c>
      <c r="D765" s="182" t="s">
        <v>121</v>
      </c>
      <c r="E765" s="183" t="s">
        <v>506</v>
      </c>
      <c r="F765" s="184" t="s">
        <v>478</v>
      </c>
      <c r="G765" s="185" t="s">
        <v>466</v>
      </c>
      <c r="H765" s="186">
        <v>2</v>
      </c>
      <c r="I765" s="187"/>
      <c r="J765" s="188">
        <f t="shared" si="0"/>
        <v>0</v>
      </c>
      <c r="K765" s="184" t="s">
        <v>21</v>
      </c>
      <c r="L765" s="60"/>
      <c r="M765" s="189" t="s">
        <v>21</v>
      </c>
      <c r="N765" s="190" t="s">
        <v>42</v>
      </c>
      <c r="O765" s="41"/>
      <c r="P765" s="191">
        <f t="shared" si="1"/>
        <v>0</v>
      </c>
      <c r="Q765" s="191">
        <v>3.2000000000000001E-2</v>
      </c>
      <c r="R765" s="191">
        <f t="shared" si="2"/>
        <v>6.4000000000000001E-2</v>
      </c>
      <c r="S765" s="191">
        <v>0</v>
      </c>
      <c r="T765" s="192">
        <f t="shared" si="3"/>
        <v>0</v>
      </c>
      <c r="AR765" s="23" t="s">
        <v>283</v>
      </c>
      <c r="AT765" s="23" t="s">
        <v>121</v>
      </c>
      <c r="AU765" s="23" t="s">
        <v>83</v>
      </c>
      <c r="AY765" s="23" t="s">
        <v>118</v>
      </c>
      <c r="BE765" s="193">
        <f t="shared" si="4"/>
        <v>0</v>
      </c>
      <c r="BF765" s="193">
        <f t="shared" si="5"/>
        <v>0</v>
      </c>
      <c r="BG765" s="193">
        <f t="shared" si="6"/>
        <v>0</v>
      </c>
      <c r="BH765" s="193">
        <f t="shared" si="7"/>
        <v>0</v>
      </c>
      <c r="BI765" s="193">
        <f t="shared" si="8"/>
        <v>0</v>
      </c>
      <c r="BJ765" s="23" t="s">
        <v>76</v>
      </c>
      <c r="BK765" s="193">
        <f t="shared" si="9"/>
        <v>0</v>
      </c>
      <c r="BL765" s="23" t="s">
        <v>283</v>
      </c>
      <c r="BM765" s="23" t="s">
        <v>507</v>
      </c>
    </row>
    <row r="766" spans="2:65" s="1" customFormat="1" ht="22.5" customHeight="1">
      <c r="B766" s="40"/>
      <c r="C766" s="182" t="s">
        <v>508</v>
      </c>
      <c r="D766" s="182" t="s">
        <v>121</v>
      </c>
      <c r="E766" s="183" t="s">
        <v>509</v>
      </c>
      <c r="F766" s="184" t="s">
        <v>482</v>
      </c>
      <c r="G766" s="185" t="s">
        <v>466</v>
      </c>
      <c r="H766" s="186">
        <v>1</v>
      </c>
      <c r="I766" s="187"/>
      <c r="J766" s="188">
        <f t="shared" si="0"/>
        <v>0</v>
      </c>
      <c r="K766" s="184" t="s">
        <v>21</v>
      </c>
      <c r="L766" s="60"/>
      <c r="M766" s="189" t="s">
        <v>21</v>
      </c>
      <c r="N766" s="190" t="s">
        <v>42</v>
      </c>
      <c r="O766" s="41"/>
      <c r="P766" s="191">
        <f t="shared" si="1"/>
        <v>0</v>
      </c>
      <c r="Q766" s="191">
        <v>4.4999999999999998E-2</v>
      </c>
      <c r="R766" s="191">
        <f t="shared" si="2"/>
        <v>4.4999999999999998E-2</v>
      </c>
      <c r="S766" s="191">
        <v>0</v>
      </c>
      <c r="T766" s="192">
        <f t="shared" si="3"/>
        <v>0</v>
      </c>
      <c r="AR766" s="23" t="s">
        <v>283</v>
      </c>
      <c r="AT766" s="23" t="s">
        <v>121</v>
      </c>
      <c r="AU766" s="23" t="s">
        <v>83</v>
      </c>
      <c r="AY766" s="23" t="s">
        <v>118</v>
      </c>
      <c r="BE766" s="193">
        <f t="shared" si="4"/>
        <v>0</v>
      </c>
      <c r="BF766" s="193">
        <f t="shared" si="5"/>
        <v>0</v>
      </c>
      <c r="BG766" s="193">
        <f t="shared" si="6"/>
        <v>0</v>
      </c>
      <c r="BH766" s="193">
        <f t="shared" si="7"/>
        <v>0</v>
      </c>
      <c r="BI766" s="193">
        <f t="shared" si="8"/>
        <v>0</v>
      </c>
      <c r="BJ766" s="23" t="s">
        <v>76</v>
      </c>
      <c r="BK766" s="193">
        <f t="shared" si="9"/>
        <v>0</v>
      </c>
      <c r="BL766" s="23" t="s">
        <v>283</v>
      </c>
      <c r="BM766" s="23" t="s">
        <v>510</v>
      </c>
    </row>
    <row r="767" spans="2:65" s="1" customFormat="1" ht="22.5" customHeight="1">
      <c r="B767" s="40"/>
      <c r="C767" s="182" t="s">
        <v>511</v>
      </c>
      <c r="D767" s="182" t="s">
        <v>121</v>
      </c>
      <c r="E767" s="183" t="s">
        <v>512</v>
      </c>
      <c r="F767" s="184" t="s">
        <v>513</v>
      </c>
      <c r="G767" s="185" t="s">
        <v>466</v>
      </c>
      <c r="H767" s="186">
        <v>2</v>
      </c>
      <c r="I767" s="187"/>
      <c r="J767" s="188">
        <f t="shared" si="0"/>
        <v>0</v>
      </c>
      <c r="K767" s="184" t="s">
        <v>21</v>
      </c>
      <c r="L767" s="60"/>
      <c r="M767" s="189" t="s">
        <v>21</v>
      </c>
      <c r="N767" s="190" t="s">
        <v>42</v>
      </c>
      <c r="O767" s="41"/>
      <c r="P767" s="191">
        <f t="shared" si="1"/>
        <v>0</v>
      </c>
      <c r="Q767" s="191">
        <v>5.8000000000000003E-2</v>
      </c>
      <c r="R767" s="191">
        <f t="shared" si="2"/>
        <v>0.11600000000000001</v>
      </c>
      <c r="S767" s="191">
        <v>0</v>
      </c>
      <c r="T767" s="192">
        <f t="shared" si="3"/>
        <v>0</v>
      </c>
      <c r="AR767" s="23" t="s">
        <v>283</v>
      </c>
      <c r="AT767" s="23" t="s">
        <v>121</v>
      </c>
      <c r="AU767" s="23" t="s">
        <v>83</v>
      </c>
      <c r="AY767" s="23" t="s">
        <v>118</v>
      </c>
      <c r="BE767" s="193">
        <f t="shared" si="4"/>
        <v>0</v>
      </c>
      <c r="BF767" s="193">
        <f t="shared" si="5"/>
        <v>0</v>
      </c>
      <c r="BG767" s="193">
        <f t="shared" si="6"/>
        <v>0</v>
      </c>
      <c r="BH767" s="193">
        <f t="shared" si="7"/>
        <v>0</v>
      </c>
      <c r="BI767" s="193">
        <f t="shared" si="8"/>
        <v>0</v>
      </c>
      <c r="BJ767" s="23" t="s">
        <v>76</v>
      </c>
      <c r="BK767" s="193">
        <f t="shared" si="9"/>
        <v>0</v>
      </c>
      <c r="BL767" s="23" t="s">
        <v>283</v>
      </c>
      <c r="BM767" s="23" t="s">
        <v>514</v>
      </c>
    </row>
    <row r="768" spans="2:65" s="1" customFormat="1" ht="22.5" customHeight="1">
      <c r="B768" s="40"/>
      <c r="C768" s="182" t="s">
        <v>515</v>
      </c>
      <c r="D768" s="182" t="s">
        <v>121</v>
      </c>
      <c r="E768" s="183" t="s">
        <v>516</v>
      </c>
      <c r="F768" s="184" t="s">
        <v>517</v>
      </c>
      <c r="G768" s="185" t="s">
        <v>466</v>
      </c>
      <c r="H768" s="186">
        <v>1</v>
      </c>
      <c r="I768" s="187"/>
      <c r="J768" s="188">
        <f t="shared" si="0"/>
        <v>0</v>
      </c>
      <c r="K768" s="184" t="s">
        <v>21</v>
      </c>
      <c r="L768" s="60"/>
      <c r="M768" s="189" t="s">
        <v>21</v>
      </c>
      <c r="N768" s="190" t="s">
        <v>42</v>
      </c>
      <c r="O768" s="41"/>
      <c r="P768" s="191">
        <f t="shared" si="1"/>
        <v>0</v>
      </c>
      <c r="Q768" s="191">
        <v>4.4999999999999998E-2</v>
      </c>
      <c r="R768" s="191">
        <f t="shared" si="2"/>
        <v>4.4999999999999998E-2</v>
      </c>
      <c r="S768" s="191">
        <v>0</v>
      </c>
      <c r="T768" s="192">
        <f t="shared" si="3"/>
        <v>0</v>
      </c>
      <c r="AR768" s="23" t="s">
        <v>283</v>
      </c>
      <c r="AT768" s="23" t="s">
        <v>121</v>
      </c>
      <c r="AU768" s="23" t="s">
        <v>83</v>
      </c>
      <c r="AY768" s="23" t="s">
        <v>118</v>
      </c>
      <c r="BE768" s="193">
        <f t="shared" si="4"/>
        <v>0</v>
      </c>
      <c r="BF768" s="193">
        <f t="shared" si="5"/>
        <v>0</v>
      </c>
      <c r="BG768" s="193">
        <f t="shared" si="6"/>
        <v>0</v>
      </c>
      <c r="BH768" s="193">
        <f t="shared" si="7"/>
        <v>0</v>
      </c>
      <c r="BI768" s="193">
        <f t="shared" si="8"/>
        <v>0</v>
      </c>
      <c r="BJ768" s="23" t="s">
        <v>76</v>
      </c>
      <c r="BK768" s="193">
        <f t="shared" si="9"/>
        <v>0</v>
      </c>
      <c r="BL768" s="23" t="s">
        <v>283</v>
      </c>
      <c r="BM768" s="23" t="s">
        <v>518</v>
      </c>
    </row>
    <row r="769" spans="2:65" s="1" customFormat="1" ht="22.5" customHeight="1">
      <c r="B769" s="40"/>
      <c r="C769" s="182" t="s">
        <v>519</v>
      </c>
      <c r="D769" s="182" t="s">
        <v>121</v>
      </c>
      <c r="E769" s="183" t="s">
        <v>520</v>
      </c>
      <c r="F769" s="184" t="s">
        <v>465</v>
      </c>
      <c r="G769" s="185" t="s">
        <v>466</v>
      </c>
      <c r="H769" s="186">
        <v>3</v>
      </c>
      <c r="I769" s="187"/>
      <c r="J769" s="188">
        <f t="shared" si="0"/>
        <v>0</v>
      </c>
      <c r="K769" s="184" t="s">
        <v>21</v>
      </c>
      <c r="L769" s="60"/>
      <c r="M769" s="189" t="s">
        <v>21</v>
      </c>
      <c r="N769" s="190" t="s">
        <v>42</v>
      </c>
      <c r="O769" s="41"/>
      <c r="P769" s="191">
        <f t="shared" si="1"/>
        <v>0</v>
      </c>
      <c r="Q769" s="191">
        <v>8.5000000000000006E-2</v>
      </c>
      <c r="R769" s="191">
        <f t="shared" si="2"/>
        <v>0.255</v>
      </c>
      <c r="S769" s="191">
        <v>0</v>
      </c>
      <c r="T769" s="192">
        <f t="shared" si="3"/>
        <v>0</v>
      </c>
      <c r="AR769" s="23" t="s">
        <v>283</v>
      </c>
      <c r="AT769" s="23" t="s">
        <v>121</v>
      </c>
      <c r="AU769" s="23" t="s">
        <v>83</v>
      </c>
      <c r="AY769" s="23" t="s">
        <v>118</v>
      </c>
      <c r="BE769" s="193">
        <f t="shared" si="4"/>
        <v>0</v>
      </c>
      <c r="BF769" s="193">
        <f t="shared" si="5"/>
        <v>0</v>
      </c>
      <c r="BG769" s="193">
        <f t="shared" si="6"/>
        <v>0</v>
      </c>
      <c r="BH769" s="193">
        <f t="shared" si="7"/>
        <v>0</v>
      </c>
      <c r="BI769" s="193">
        <f t="shared" si="8"/>
        <v>0</v>
      </c>
      <c r="BJ769" s="23" t="s">
        <v>76</v>
      </c>
      <c r="BK769" s="193">
        <f t="shared" si="9"/>
        <v>0</v>
      </c>
      <c r="BL769" s="23" t="s">
        <v>283</v>
      </c>
      <c r="BM769" s="23" t="s">
        <v>521</v>
      </c>
    </row>
    <row r="770" spans="2:65" s="1" customFormat="1" ht="22.5" customHeight="1">
      <c r="B770" s="40"/>
      <c r="C770" s="182" t="s">
        <v>522</v>
      </c>
      <c r="D770" s="182" t="s">
        <v>121</v>
      </c>
      <c r="E770" s="183" t="s">
        <v>523</v>
      </c>
      <c r="F770" s="184" t="s">
        <v>470</v>
      </c>
      <c r="G770" s="185" t="s">
        <v>466</v>
      </c>
      <c r="H770" s="186">
        <v>1</v>
      </c>
      <c r="I770" s="187"/>
      <c r="J770" s="188">
        <f t="shared" si="0"/>
        <v>0</v>
      </c>
      <c r="K770" s="184" t="s">
        <v>21</v>
      </c>
      <c r="L770" s="60"/>
      <c r="M770" s="189" t="s">
        <v>21</v>
      </c>
      <c r="N770" s="190" t="s">
        <v>42</v>
      </c>
      <c r="O770" s="41"/>
      <c r="P770" s="191">
        <f t="shared" si="1"/>
        <v>0</v>
      </c>
      <c r="Q770" s="191">
        <v>4.4999999999999998E-2</v>
      </c>
      <c r="R770" s="191">
        <f t="shared" si="2"/>
        <v>4.4999999999999998E-2</v>
      </c>
      <c r="S770" s="191">
        <v>0</v>
      </c>
      <c r="T770" s="192">
        <f t="shared" si="3"/>
        <v>0</v>
      </c>
      <c r="AR770" s="23" t="s">
        <v>283</v>
      </c>
      <c r="AT770" s="23" t="s">
        <v>121</v>
      </c>
      <c r="AU770" s="23" t="s">
        <v>83</v>
      </c>
      <c r="AY770" s="23" t="s">
        <v>118</v>
      </c>
      <c r="BE770" s="193">
        <f t="shared" si="4"/>
        <v>0</v>
      </c>
      <c r="BF770" s="193">
        <f t="shared" si="5"/>
        <v>0</v>
      </c>
      <c r="BG770" s="193">
        <f t="shared" si="6"/>
        <v>0</v>
      </c>
      <c r="BH770" s="193">
        <f t="shared" si="7"/>
        <v>0</v>
      </c>
      <c r="BI770" s="193">
        <f t="shared" si="8"/>
        <v>0</v>
      </c>
      <c r="BJ770" s="23" t="s">
        <v>76</v>
      </c>
      <c r="BK770" s="193">
        <f t="shared" si="9"/>
        <v>0</v>
      </c>
      <c r="BL770" s="23" t="s">
        <v>283</v>
      </c>
      <c r="BM770" s="23" t="s">
        <v>524</v>
      </c>
    </row>
    <row r="771" spans="2:65" s="1" customFormat="1" ht="22.5" customHeight="1">
      <c r="B771" s="40"/>
      <c r="C771" s="182" t="s">
        <v>525</v>
      </c>
      <c r="D771" s="182" t="s">
        <v>121</v>
      </c>
      <c r="E771" s="183" t="s">
        <v>526</v>
      </c>
      <c r="F771" s="184" t="s">
        <v>474</v>
      </c>
      <c r="G771" s="185" t="s">
        <v>466</v>
      </c>
      <c r="H771" s="186">
        <v>1</v>
      </c>
      <c r="I771" s="187"/>
      <c r="J771" s="188">
        <f t="shared" si="0"/>
        <v>0</v>
      </c>
      <c r="K771" s="184" t="s">
        <v>21</v>
      </c>
      <c r="L771" s="60"/>
      <c r="M771" s="189" t="s">
        <v>21</v>
      </c>
      <c r="N771" s="190" t="s">
        <v>42</v>
      </c>
      <c r="O771" s="41"/>
      <c r="P771" s="191">
        <f t="shared" si="1"/>
        <v>0</v>
      </c>
      <c r="Q771" s="191">
        <v>4.4999999999999998E-2</v>
      </c>
      <c r="R771" s="191">
        <f t="shared" si="2"/>
        <v>4.4999999999999998E-2</v>
      </c>
      <c r="S771" s="191">
        <v>0</v>
      </c>
      <c r="T771" s="192">
        <f t="shared" si="3"/>
        <v>0</v>
      </c>
      <c r="AR771" s="23" t="s">
        <v>283</v>
      </c>
      <c r="AT771" s="23" t="s">
        <v>121</v>
      </c>
      <c r="AU771" s="23" t="s">
        <v>83</v>
      </c>
      <c r="AY771" s="23" t="s">
        <v>118</v>
      </c>
      <c r="BE771" s="193">
        <f t="shared" si="4"/>
        <v>0</v>
      </c>
      <c r="BF771" s="193">
        <f t="shared" si="5"/>
        <v>0</v>
      </c>
      <c r="BG771" s="193">
        <f t="shared" si="6"/>
        <v>0</v>
      </c>
      <c r="BH771" s="193">
        <f t="shared" si="7"/>
        <v>0</v>
      </c>
      <c r="BI771" s="193">
        <f t="shared" si="8"/>
        <v>0</v>
      </c>
      <c r="BJ771" s="23" t="s">
        <v>76</v>
      </c>
      <c r="BK771" s="193">
        <f t="shared" si="9"/>
        <v>0</v>
      </c>
      <c r="BL771" s="23" t="s">
        <v>283</v>
      </c>
      <c r="BM771" s="23" t="s">
        <v>527</v>
      </c>
    </row>
    <row r="772" spans="2:65" s="1" customFormat="1" ht="22.5" customHeight="1">
      <c r="B772" s="40"/>
      <c r="C772" s="182" t="s">
        <v>528</v>
      </c>
      <c r="D772" s="182" t="s">
        <v>121</v>
      </c>
      <c r="E772" s="183" t="s">
        <v>529</v>
      </c>
      <c r="F772" s="184" t="s">
        <v>478</v>
      </c>
      <c r="G772" s="185" t="s">
        <v>466</v>
      </c>
      <c r="H772" s="186">
        <v>2</v>
      </c>
      <c r="I772" s="187"/>
      <c r="J772" s="188">
        <f t="shared" si="0"/>
        <v>0</v>
      </c>
      <c r="K772" s="184" t="s">
        <v>21</v>
      </c>
      <c r="L772" s="60"/>
      <c r="M772" s="189" t="s">
        <v>21</v>
      </c>
      <c r="N772" s="190" t="s">
        <v>42</v>
      </c>
      <c r="O772" s="41"/>
      <c r="P772" s="191">
        <f t="shared" si="1"/>
        <v>0</v>
      </c>
      <c r="Q772" s="191">
        <v>3.2000000000000001E-2</v>
      </c>
      <c r="R772" s="191">
        <f t="shared" si="2"/>
        <v>6.4000000000000001E-2</v>
      </c>
      <c r="S772" s="191">
        <v>0</v>
      </c>
      <c r="T772" s="192">
        <f t="shared" si="3"/>
        <v>0</v>
      </c>
      <c r="AR772" s="23" t="s">
        <v>283</v>
      </c>
      <c r="AT772" s="23" t="s">
        <v>121</v>
      </c>
      <c r="AU772" s="23" t="s">
        <v>83</v>
      </c>
      <c r="AY772" s="23" t="s">
        <v>118</v>
      </c>
      <c r="BE772" s="193">
        <f t="shared" si="4"/>
        <v>0</v>
      </c>
      <c r="BF772" s="193">
        <f t="shared" si="5"/>
        <v>0</v>
      </c>
      <c r="BG772" s="193">
        <f t="shared" si="6"/>
        <v>0</v>
      </c>
      <c r="BH772" s="193">
        <f t="shared" si="7"/>
        <v>0</v>
      </c>
      <c r="BI772" s="193">
        <f t="shared" si="8"/>
        <v>0</v>
      </c>
      <c r="BJ772" s="23" t="s">
        <v>76</v>
      </c>
      <c r="BK772" s="193">
        <f t="shared" si="9"/>
        <v>0</v>
      </c>
      <c r="BL772" s="23" t="s">
        <v>283</v>
      </c>
      <c r="BM772" s="23" t="s">
        <v>530</v>
      </c>
    </row>
    <row r="773" spans="2:65" s="1" customFormat="1" ht="22.5" customHeight="1">
      <c r="B773" s="40"/>
      <c r="C773" s="182" t="s">
        <v>531</v>
      </c>
      <c r="D773" s="182" t="s">
        <v>121</v>
      </c>
      <c r="E773" s="183" t="s">
        <v>532</v>
      </c>
      <c r="F773" s="184" t="s">
        <v>533</v>
      </c>
      <c r="G773" s="185" t="s">
        <v>466</v>
      </c>
      <c r="H773" s="186">
        <v>1</v>
      </c>
      <c r="I773" s="187"/>
      <c r="J773" s="188">
        <f t="shared" si="0"/>
        <v>0</v>
      </c>
      <c r="K773" s="184" t="s">
        <v>21</v>
      </c>
      <c r="L773" s="60"/>
      <c r="M773" s="189" t="s">
        <v>21</v>
      </c>
      <c r="N773" s="190" t="s">
        <v>42</v>
      </c>
      <c r="O773" s="41"/>
      <c r="P773" s="191">
        <f t="shared" si="1"/>
        <v>0</v>
      </c>
      <c r="Q773" s="191">
        <v>4.4999999999999998E-2</v>
      </c>
      <c r="R773" s="191">
        <f t="shared" si="2"/>
        <v>4.4999999999999998E-2</v>
      </c>
      <c r="S773" s="191">
        <v>0</v>
      </c>
      <c r="T773" s="192">
        <f t="shared" si="3"/>
        <v>0</v>
      </c>
      <c r="AR773" s="23" t="s">
        <v>283</v>
      </c>
      <c r="AT773" s="23" t="s">
        <v>121</v>
      </c>
      <c r="AU773" s="23" t="s">
        <v>83</v>
      </c>
      <c r="AY773" s="23" t="s">
        <v>118</v>
      </c>
      <c r="BE773" s="193">
        <f t="shared" si="4"/>
        <v>0</v>
      </c>
      <c r="BF773" s="193">
        <f t="shared" si="5"/>
        <v>0</v>
      </c>
      <c r="BG773" s="193">
        <f t="shared" si="6"/>
        <v>0</v>
      </c>
      <c r="BH773" s="193">
        <f t="shared" si="7"/>
        <v>0</v>
      </c>
      <c r="BI773" s="193">
        <f t="shared" si="8"/>
        <v>0</v>
      </c>
      <c r="BJ773" s="23" t="s">
        <v>76</v>
      </c>
      <c r="BK773" s="193">
        <f t="shared" si="9"/>
        <v>0</v>
      </c>
      <c r="BL773" s="23" t="s">
        <v>283</v>
      </c>
      <c r="BM773" s="23" t="s">
        <v>534</v>
      </c>
    </row>
    <row r="774" spans="2:65" s="1" customFormat="1" ht="22.5" customHeight="1">
      <c r="B774" s="40"/>
      <c r="C774" s="182" t="s">
        <v>535</v>
      </c>
      <c r="D774" s="182" t="s">
        <v>121</v>
      </c>
      <c r="E774" s="183" t="s">
        <v>536</v>
      </c>
      <c r="F774" s="184" t="s">
        <v>513</v>
      </c>
      <c r="G774" s="185" t="s">
        <v>466</v>
      </c>
      <c r="H774" s="186">
        <v>2</v>
      </c>
      <c r="I774" s="187"/>
      <c r="J774" s="188">
        <f t="shared" si="0"/>
        <v>0</v>
      </c>
      <c r="K774" s="184" t="s">
        <v>21</v>
      </c>
      <c r="L774" s="60"/>
      <c r="M774" s="189" t="s">
        <v>21</v>
      </c>
      <c r="N774" s="190" t="s">
        <v>42</v>
      </c>
      <c r="O774" s="41"/>
      <c r="P774" s="191">
        <f t="shared" si="1"/>
        <v>0</v>
      </c>
      <c r="Q774" s="191">
        <v>5.8000000000000003E-2</v>
      </c>
      <c r="R774" s="191">
        <f t="shared" si="2"/>
        <v>0.11600000000000001</v>
      </c>
      <c r="S774" s="191">
        <v>0</v>
      </c>
      <c r="T774" s="192">
        <f t="shared" si="3"/>
        <v>0</v>
      </c>
      <c r="AR774" s="23" t="s">
        <v>283</v>
      </c>
      <c r="AT774" s="23" t="s">
        <v>121</v>
      </c>
      <c r="AU774" s="23" t="s">
        <v>83</v>
      </c>
      <c r="AY774" s="23" t="s">
        <v>118</v>
      </c>
      <c r="BE774" s="193">
        <f t="shared" si="4"/>
        <v>0</v>
      </c>
      <c r="BF774" s="193">
        <f t="shared" si="5"/>
        <v>0</v>
      </c>
      <c r="BG774" s="193">
        <f t="shared" si="6"/>
        <v>0</v>
      </c>
      <c r="BH774" s="193">
        <f t="shared" si="7"/>
        <v>0</v>
      </c>
      <c r="BI774" s="193">
        <f t="shared" si="8"/>
        <v>0</v>
      </c>
      <c r="BJ774" s="23" t="s">
        <v>76</v>
      </c>
      <c r="BK774" s="193">
        <f t="shared" si="9"/>
        <v>0</v>
      </c>
      <c r="BL774" s="23" t="s">
        <v>283</v>
      </c>
      <c r="BM774" s="23" t="s">
        <v>537</v>
      </c>
    </row>
    <row r="775" spans="2:65" s="1" customFormat="1" ht="22.5" customHeight="1">
      <c r="B775" s="40"/>
      <c r="C775" s="182" t="s">
        <v>538</v>
      </c>
      <c r="D775" s="182" t="s">
        <v>121</v>
      </c>
      <c r="E775" s="183" t="s">
        <v>539</v>
      </c>
      <c r="F775" s="184" t="s">
        <v>517</v>
      </c>
      <c r="G775" s="185" t="s">
        <v>466</v>
      </c>
      <c r="H775" s="186">
        <v>1</v>
      </c>
      <c r="I775" s="187"/>
      <c r="J775" s="188">
        <f t="shared" si="0"/>
        <v>0</v>
      </c>
      <c r="K775" s="184" t="s">
        <v>21</v>
      </c>
      <c r="L775" s="60"/>
      <c r="M775" s="189" t="s">
        <v>21</v>
      </c>
      <c r="N775" s="190" t="s">
        <v>42</v>
      </c>
      <c r="O775" s="41"/>
      <c r="P775" s="191">
        <f t="shared" si="1"/>
        <v>0</v>
      </c>
      <c r="Q775" s="191">
        <v>4.4999999999999998E-2</v>
      </c>
      <c r="R775" s="191">
        <f t="shared" si="2"/>
        <v>4.4999999999999998E-2</v>
      </c>
      <c r="S775" s="191">
        <v>0</v>
      </c>
      <c r="T775" s="192">
        <f t="shared" si="3"/>
        <v>0</v>
      </c>
      <c r="AR775" s="23" t="s">
        <v>283</v>
      </c>
      <c r="AT775" s="23" t="s">
        <v>121</v>
      </c>
      <c r="AU775" s="23" t="s">
        <v>83</v>
      </c>
      <c r="AY775" s="23" t="s">
        <v>118</v>
      </c>
      <c r="BE775" s="193">
        <f t="shared" si="4"/>
        <v>0</v>
      </c>
      <c r="BF775" s="193">
        <f t="shared" si="5"/>
        <v>0</v>
      </c>
      <c r="BG775" s="193">
        <f t="shared" si="6"/>
        <v>0</v>
      </c>
      <c r="BH775" s="193">
        <f t="shared" si="7"/>
        <v>0</v>
      </c>
      <c r="BI775" s="193">
        <f t="shared" si="8"/>
        <v>0</v>
      </c>
      <c r="BJ775" s="23" t="s">
        <v>76</v>
      </c>
      <c r="BK775" s="193">
        <f t="shared" si="9"/>
        <v>0</v>
      </c>
      <c r="BL775" s="23" t="s">
        <v>283</v>
      </c>
      <c r="BM775" s="23" t="s">
        <v>540</v>
      </c>
    </row>
    <row r="776" spans="2:65" s="1" customFormat="1" ht="22.5" customHeight="1">
      <c r="B776" s="40"/>
      <c r="C776" s="182" t="s">
        <v>541</v>
      </c>
      <c r="D776" s="182" t="s">
        <v>121</v>
      </c>
      <c r="E776" s="183" t="s">
        <v>542</v>
      </c>
      <c r="F776" s="184" t="s">
        <v>543</v>
      </c>
      <c r="G776" s="185" t="s">
        <v>466</v>
      </c>
      <c r="H776" s="186">
        <v>2</v>
      </c>
      <c r="I776" s="187"/>
      <c r="J776" s="188">
        <f t="shared" si="0"/>
        <v>0</v>
      </c>
      <c r="K776" s="184" t="s">
        <v>21</v>
      </c>
      <c r="L776" s="60"/>
      <c r="M776" s="189" t="s">
        <v>21</v>
      </c>
      <c r="N776" s="190" t="s">
        <v>42</v>
      </c>
      <c r="O776" s="41"/>
      <c r="P776" s="191">
        <f t="shared" si="1"/>
        <v>0</v>
      </c>
      <c r="Q776" s="191">
        <v>8.2000000000000003E-2</v>
      </c>
      <c r="R776" s="191">
        <f t="shared" si="2"/>
        <v>0.16400000000000001</v>
      </c>
      <c r="S776" s="191">
        <v>0</v>
      </c>
      <c r="T776" s="192">
        <f t="shared" si="3"/>
        <v>0</v>
      </c>
      <c r="AR776" s="23" t="s">
        <v>283</v>
      </c>
      <c r="AT776" s="23" t="s">
        <v>121</v>
      </c>
      <c r="AU776" s="23" t="s">
        <v>83</v>
      </c>
      <c r="AY776" s="23" t="s">
        <v>118</v>
      </c>
      <c r="BE776" s="193">
        <f t="shared" si="4"/>
        <v>0</v>
      </c>
      <c r="BF776" s="193">
        <f t="shared" si="5"/>
        <v>0</v>
      </c>
      <c r="BG776" s="193">
        <f t="shared" si="6"/>
        <v>0</v>
      </c>
      <c r="BH776" s="193">
        <f t="shared" si="7"/>
        <v>0</v>
      </c>
      <c r="BI776" s="193">
        <f t="shared" si="8"/>
        <v>0</v>
      </c>
      <c r="BJ776" s="23" t="s">
        <v>76</v>
      </c>
      <c r="BK776" s="193">
        <f t="shared" si="9"/>
        <v>0</v>
      </c>
      <c r="BL776" s="23" t="s">
        <v>283</v>
      </c>
      <c r="BM776" s="23" t="s">
        <v>544</v>
      </c>
    </row>
    <row r="777" spans="2:65" s="1" customFormat="1" ht="22.5" customHeight="1">
      <c r="B777" s="40"/>
      <c r="C777" s="182" t="s">
        <v>545</v>
      </c>
      <c r="D777" s="182" t="s">
        <v>121</v>
      </c>
      <c r="E777" s="183" t="s">
        <v>546</v>
      </c>
      <c r="F777" s="184" t="s">
        <v>547</v>
      </c>
      <c r="G777" s="185" t="s">
        <v>466</v>
      </c>
      <c r="H777" s="186">
        <v>1</v>
      </c>
      <c r="I777" s="187"/>
      <c r="J777" s="188">
        <f t="shared" si="0"/>
        <v>0</v>
      </c>
      <c r="K777" s="184" t="s">
        <v>21</v>
      </c>
      <c r="L777" s="60"/>
      <c r="M777" s="189" t="s">
        <v>21</v>
      </c>
      <c r="N777" s="190" t="s">
        <v>42</v>
      </c>
      <c r="O777" s="41"/>
      <c r="P777" s="191">
        <f t="shared" si="1"/>
        <v>0</v>
      </c>
      <c r="Q777" s="191">
        <v>5.7000000000000002E-2</v>
      </c>
      <c r="R777" s="191">
        <f t="shared" si="2"/>
        <v>5.7000000000000002E-2</v>
      </c>
      <c r="S777" s="191">
        <v>0</v>
      </c>
      <c r="T777" s="192">
        <f t="shared" si="3"/>
        <v>0</v>
      </c>
      <c r="AR777" s="23" t="s">
        <v>283</v>
      </c>
      <c r="AT777" s="23" t="s">
        <v>121</v>
      </c>
      <c r="AU777" s="23" t="s">
        <v>83</v>
      </c>
      <c r="AY777" s="23" t="s">
        <v>118</v>
      </c>
      <c r="BE777" s="193">
        <f t="shared" si="4"/>
        <v>0</v>
      </c>
      <c r="BF777" s="193">
        <f t="shared" si="5"/>
        <v>0</v>
      </c>
      <c r="BG777" s="193">
        <f t="shared" si="6"/>
        <v>0</v>
      </c>
      <c r="BH777" s="193">
        <f t="shared" si="7"/>
        <v>0</v>
      </c>
      <c r="BI777" s="193">
        <f t="shared" si="8"/>
        <v>0</v>
      </c>
      <c r="BJ777" s="23" t="s">
        <v>76</v>
      </c>
      <c r="BK777" s="193">
        <f t="shared" si="9"/>
        <v>0</v>
      </c>
      <c r="BL777" s="23" t="s">
        <v>283</v>
      </c>
      <c r="BM777" s="23" t="s">
        <v>548</v>
      </c>
    </row>
    <row r="778" spans="2:65" s="1" customFormat="1" ht="22.5" customHeight="1">
      <c r="B778" s="40"/>
      <c r="C778" s="182" t="s">
        <v>549</v>
      </c>
      <c r="D778" s="182" t="s">
        <v>121</v>
      </c>
      <c r="E778" s="183" t="s">
        <v>550</v>
      </c>
      <c r="F778" s="184" t="s">
        <v>551</v>
      </c>
      <c r="G778" s="185" t="s">
        <v>466</v>
      </c>
      <c r="H778" s="186">
        <v>1</v>
      </c>
      <c r="I778" s="187"/>
      <c r="J778" s="188">
        <f t="shared" si="0"/>
        <v>0</v>
      </c>
      <c r="K778" s="184" t="s">
        <v>21</v>
      </c>
      <c r="L778" s="60"/>
      <c r="M778" s="189" t="s">
        <v>21</v>
      </c>
      <c r="N778" s="190" t="s">
        <v>42</v>
      </c>
      <c r="O778" s="41"/>
      <c r="P778" s="191">
        <f t="shared" si="1"/>
        <v>0</v>
      </c>
      <c r="Q778" s="191">
        <v>4.4999999999999998E-2</v>
      </c>
      <c r="R778" s="191">
        <f t="shared" si="2"/>
        <v>4.4999999999999998E-2</v>
      </c>
      <c r="S778" s="191">
        <v>0</v>
      </c>
      <c r="T778" s="192">
        <f t="shared" si="3"/>
        <v>0</v>
      </c>
      <c r="AR778" s="23" t="s">
        <v>283</v>
      </c>
      <c r="AT778" s="23" t="s">
        <v>121</v>
      </c>
      <c r="AU778" s="23" t="s">
        <v>83</v>
      </c>
      <c r="AY778" s="23" t="s">
        <v>118</v>
      </c>
      <c r="BE778" s="193">
        <f t="shared" si="4"/>
        <v>0</v>
      </c>
      <c r="BF778" s="193">
        <f t="shared" si="5"/>
        <v>0</v>
      </c>
      <c r="BG778" s="193">
        <f t="shared" si="6"/>
        <v>0</v>
      </c>
      <c r="BH778" s="193">
        <f t="shared" si="7"/>
        <v>0</v>
      </c>
      <c r="BI778" s="193">
        <f t="shared" si="8"/>
        <v>0</v>
      </c>
      <c r="BJ778" s="23" t="s">
        <v>76</v>
      </c>
      <c r="BK778" s="193">
        <f t="shared" si="9"/>
        <v>0</v>
      </c>
      <c r="BL778" s="23" t="s">
        <v>283</v>
      </c>
      <c r="BM778" s="23" t="s">
        <v>552</v>
      </c>
    </row>
    <row r="779" spans="2:65" s="1" customFormat="1" ht="22.5" customHeight="1">
      <c r="B779" s="40"/>
      <c r="C779" s="182" t="s">
        <v>553</v>
      </c>
      <c r="D779" s="182" t="s">
        <v>121</v>
      </c>
      <c r="E779" s="183" t="s">
        <v>554</v>
      </c>
      <c r="F779" s="184" t="s">
        <v>555</v>
      </c>
      <c r="G779" s="185" t="s">
        <v>466</v>
      </c>
      <c r="H779" s="186">
        <v>3</v>
      </c>
      <c r="I779" s="187"/>
      <c r="J779" s="188">
        <f t="shared" si="0"/>
        <v>0</v>
      </c>
      <c r="K779" s="184" t="s">
        <v>21</v>
      </c>
      <c r="L779" s="60"/>
      <c r="M779" s="189" t="s">
        <v>21</v>
      </c>
      <c r="N779" s="190" t="s">
        <v>42</v>
      </c>
      <c r="O779" s="41"/>
      <c r="P779" s="191">
        <f t="shared" si="1"/>
        <v>0</v>
      </c>
      <c r="Q779" s="191">
        <v>0.08</v>
      </c>
      <c r="R779" s="191">
        <f t="shared" si="2"/>
        <v>0.24</v>
      </c>
      <c r="S779" s="191">
        <v>0</v>
      </c>
      <c r="T779" s="192">
        <f t="shared" si="3"/>
        <v>0</v>
      </c>
      <c r="AR779" s="23" t="s">
        <v>283</v>
      </c>
      <c r="AT779" s="23" t="s">
        <v>121</v>
      </c>
      <c r="AU779" s="23" t="s">
        <v>83</v>
      </c>
      <c r="AY779" s="23" t="s">
        <v>118</v>
      </c>
      <c r="BE779" s="193">
        <f t="shared" si="4"/>
        <v>0</v>
      </c>
      <c r="BF779" s="193">
        <f t="shared" si="5"/>
        <v>0</v>
      </c>
      <c r="BG779" s="193">
        <f t="shared" si="6"/>
        <v>0</v>
      </c>
      <c r="BH779" s="193">
        <f t="shared" si="7"/>
        <v>0</v>
      </c>
      <c r="BI779" s="193">
        <f t="shared" si="8"/>
        <v>0</v>
      </c>
      <c r="BJ779" s="23" t="s">
        <v>76</v>
      </c>
      <c r="BK779" s="193">
        <f t="shared" si="9"/>
        <v>0</v>
      </c>
      <c r="BL779" s="23" t="s">
        <v>283</v>
      </c>
      <c r="BM779" s="23" t="s">
        <v>556</v>
      </c>
    </row>
    <row r="780" spans="2:65" s="1" customFormat="1" ht="22.5" customHeight="1">
      <c r="B780" s="40"/>
      <c r="C780" s="182" t="s">
        <v>557</v>
      </c>
      <c r="D780" s="182" t="s">
        <v>121</v>
      </c>
      <c r="E780" s="183" t="s">
        <v>558</v>
      </c>
      <c r="F780" s="184" t="s">
        <v>559</v>
      </c>
      <c r="G780" s="185" t="s">
        <v>466</v>
      </c>
      <c r="H780" s="186">
        <v>1</v>
      </c>
      <c r="I780" s="187"/>
      <c r="J780" s="188">
        <f t="shared" si="0"/>
        <v>0</v>
      </c>
      <c r="K780" s="184" t="s">
        <v>21</v>
      </c>
      <c r="L780" s="60"/>
      <c r="M780" s="189" t="s">
        <v>21</v>
      </c>
      <c r="N780" s="190" t="s">
        <v>42</v>
      </c>
      <c r="O780" s="41"/>
      <c r="P780" s="191">
        <f t="shared" si="1"/>
        <v>0</v>
      </c>
      <c r="Q780" s="191">
        <v>4.4999999999999998E-2</v>
      </c>
      <c r="R780" s="191">
        <f t="shared" si="2"/>
        <v>4.4999999999999998E-2</v>
      </c>
      <c r="S780" s="191">
        <v>0</v>
      </c>
      <c r="T780" s="192">
        <f t="shared" si="3"/>
        <v>0</v>
      </c>
      <c r="AR780" s="23" t="s">
        <v>283</v>
      </c>
      <c r="AT780" s="23" t="s">
        <v>121</v>
      </c>
      <c r="AU780" s="23" t="s">
        <v>83</v>
      </c>
      <c r="AY780" s="23" t="s">
        <v>118</v>
      </c>
      <c r="BE780" s="193">
        <f t="shared" si="4"/>
        <v>0</v>
      </c>
      <c r="BF780" s="193">
        <f t="shared" si="5"/>
        <v>0</v>
      </c>
      <c r="BG780" s="193">
        <f t="shared" si="6"/>
        <v>0</v>
      </c>
      <c r="BH780" s="193">
        <f t="shared" si="7"/>
        <v>0</v>
      </c>
      <c r="BI780" s="193">
        <f t="shared" si="8"/>
        <v>0</v>
      </c>
      <c r="BJ780" s="23" t="s">
        <v>76</v>
      </c>
      <c r="BK780" s="193">
        <f t="shared" si="9"/>
        <v>0</v>
      </c>
      <c r="BL780" s="23" t="s">
        <v>283</v>
      </c>
      <c r="BM780" s="23" t="s">
        <v>560</v>
      </c>
    </row>
    <row r="781" spans="2:65" s="1" customFormat="1" ht="22.5" customHeight="1">
      <c r="B781" s="40"/>
      <c r="C781" s="182" t="s">
        <v>561</v>
      </c>
      <c r="D781" s="182" t="s">
        <v>121</v>
      </c>
      <c r="E781" s="183" t="s">
        <v>562</v>
      </c>
      <c r="F781" s="184" t="s">
        <v>563</v>
      </c>
      <c r="G781" s="185" t="s">
        <v>466</v>
      </c>
      <c r="H781" s="186">
        <v>1</v>
      </c>
      <c r="I781" s="187"/>
      <c r="J781" s="188">
        <f t="shared" si="0"/>
        <v>0</v>
      </c>
      <c r="K781" s="184" t="s">
        <v>21</v>
      </c>
      <c r="L781" s="60"/>
      <c r="M781" s="189" t="s">
        <v>21</v>
      </c>
      <c r="N781" s="190" t="s">
        <v>42</v>
      </c>
      <c r="O781" s="41"/>
      <c r="P781" s="191">
        <f t="shared" si="1"/>
        <v>0</v>
      </c>
      <c r="Q781" s="191">
        <v>4.4999999999999998E-2</v>
      </c>
      <c r="R781" s="191">
        <f t="shared" si="2"/>
        <v>4.4999999999999998E-2</v>
      </c>
      <c r="S781" s="191">
        <v>0</v>
      </c>
      <c r="T781" s="192">
        <f t="shared" si="3"/>
        <v>0</v>
      </c>
      <c r="AR781" s="23" t="s">
        <v>283</v>
      </c>
      <c r="AT781" s="23" t="s">
        <v>121</v>
      </c>
      <c r="AU781" s="23" t="s">
        <v>83</v>
      </c>
      <c r="AY781" s="23" t="s">
        <v>118</v>
      </c>
      <c r="BE781" s="193">
        <f t="shared" si="4"/>
        <v>0</v>
      </c>
      <c r="BF781" s="193">
        <f t="shared" si="5"/>
        <v>0</v>
      </c>
      <c r="BG781" s="193">
        <f t="shared" si="6"/>
        <v>0</v>
      </c>
      <c r="BH781" s="193">
        <f t="shared" si="7"/>
        <v>0</v>
      </c>
      <c r="BI781" s="193">
        <f t="shared" si="8"/>
        <v>0</v>
      </c>
      <c r="BJ781" s="23" t="s">
        <v>76</v>
      </c>
      <c r="BK781" s="193">
        <f t="shared" si="9"/>
        <v>0</v>
      </c>
      <c r="BL781" s="23" t="s">
        <v>283</v>
      </c>
      <c r="BM781" s="23" t="s">
        <v>564</v>
      </c>
    </row>
    <row r="782" spans="2:65" s="1" customFormat="1" ht="22.5" customHeight="1">
      <c r="B782" s="40"/>
      <c r="C782" s="182" t="s">
        <v>565</v>
      </c>
      <c r="D782" s="182" t="s">
        <v>121</v>
      </c>
      <c r="E782" s="183" t="s">
        <v>566</v>
      </c>
      <c r="F782" s="184" t="s">
        <v>567</v>
      </c>
      <c r="G782" s="185" t="s">
        <v>466</v>
      </c>
      <c r="H782" s="186">
        <v>2</v>
      </c>
      <c r="I782" s="187"/>
      <c r="J782" s="188">
        <f t="shared" si="0"/>
        <v>0</v>
      </c>
      <c r="K782" s="184" t="s">
        <v>21</v>
      </c>
      <c r="L782" s="60"/>
      <c r="M782" s="189" t="s">
        <v>21</v>
      </c>
      <c r="N782" s="190" t="s">
        <v>42</v>
      </c>
      <c r="O782" s="41"/>
      <c r="P782" s="191">
        <f t="shared" si="1"/>
        <v>0</v>
      </c>
      <c r="Q782" s="191">
        <v>3.2000000000000001E-2</v>
      </c>
      <c r="R782" s="191">
        <f t="shared" si="2"/>
        <v>6.4000000000000001E-2</v>
      </c>
      <c r="S782" s="191">
        <v>0</v>
      </c>
      <c r="T782" s="192">
        <f t="shared" si="3"/>
        <v>0</v>
      </c>
      <c r="AR782" s="23" t="s">
        <v>283</v>
      </c>
      <c r="AT782" s="23" t="s">
        <v>121</v>
      </c>
      <c r="AU782" s="23" t="s">
        <v>83</v>
      </c>
      <c r="AY782" s="23" t="s">
        <v>118</v>
      </c>
      <c r="BE782" s="193">
        <f t="shared" si="4"/>
        <v>0</v>
      </c>
      <c r="BF782" s="193">
        <f t="shared" si="5"/>
        <v>0</v>
      </c>
      <c r="BG782" s="193">
        <f t="shared" si="6"/>
        <v>0</v>
      </c>
      <c r="BH782" s="193">
        <f t="shared" si="7"/>
        <v>0</v>
      </c>
      <c r="BI782" s="193">
        <f t="shared" si="8"/>
        <v>0</v>
      </c>
      <c r="BJ782" s="23" t="s">
        <v>76</v>
      </c>
      <c r="BK782" s="193">
        <f t="shared" si="9"/>
        <v>0</v>
      </c>
      <c r="BL782" s="23" t="s">
        <v>283</v>
      </c>
      <c r="BM782" s="23" t="s">
        <v>568</v>
      </c>
    </row>
    <row r="783" spans="2:65" s="1" customFormat="1" ht="22.5" customHeight="1">
      <c r="B783" s="40"/>
      <c r="C783" s="182" t="s">
        <v>569</v>
      </c>
      <c r="D783" s="182" t="s">
        <v>121</v>
      </c>
      <c r="E783" s="183" t="s">
        <v>570</v>
      </c>
      <c r="F783" s="184" t="s">
        <v>571</v>
      </c>
      <c r="G783" s="185" t="s">
        <v>466</v>
      </c>
      <c r="H783" s="186">
        <v>1</v>
      </c>
      <c r="I783" s="187"/>
      <c r="J783" s="188">
        <f t="shared" si="0"/>
        <v>0</v>
      </c>
      <c r="K783" s="184" t="s">
        <v>21</v>
      </c>
      <c r="L783" s="60"/>
      <c r="M783" s="189" t="s">
        <v>21</v>
      </c>
      <c r="N783" s="190" t="s">
        <v>42</v>
      </c>
      <c r="O783" s="41"/>
      <c r="P783" s="191">
        <f t="shared" si="1"/>
        <v>0</v>
      </c>
      <c r="Q783" s="191">
        <v>4.4999999999999998E-2</v>
      </c>
      <c r="R783" s="191">
        <f t="shared" si="2"/>
        <v>4.4999999999999998E-2</v>
      </c>
      <c r="S783" s="191">
        <v>0</v>
      </c>
      <c r="T783" s="192">
        <f t="shared" si="3"/>
        <v>0</v>
      </c>
      <c r="AR783" s="23" t="s">
        <v>283</v>
      </c>
      <c r="AT783" s="23" t="s">
        <v>121</v>
      </c>
      <c r="AU783" s="23" t="s">
        <v>83</v>
      </c>
      <c r="AY783" s="23" t="s">
        <v>118</v>
      </c>
      <c r="BE783" s="193">
        <f t="shared" si="4"/>
        <v>0</v>
      </c>
      <c r="BF783" s="193">
        <f t="shared" si="5"/>
        <v>0</v>
      </c>
      <c r="BG783" s="193">
        <f t="shared" si="6"/>
        <v>0</v>
      </c>
      <c r="BH783" s="193">
        <f t="shared" si="7"/>
        <v>0</v>
      </c>
      <c r="BI783" s="193">
        <f t="shared" si="8"/>
        <v>0</v>
      </c>
      <c r="BJ783" s="23" t="s">
        <v>76</v>
      </c>
      <c r="BK783" s="193">
        <f t="shared" si="9"/>
        <v>0</v>
      </c>
      <c r="BL783" s="23" t="s">
        <v>283</v>
      </c>
      <c r="BM783" s="23" t="s">
        <v>572</v>
      </c>
    </row>
    <row r="784" spans="2:65" s="1" customFormat="1" ht="22.5" customHeight="1">
      <c r="B784" s="40"/>
      <c r="C784" s="182" t="s">
        <v>573</v>
      </c>
      <c r="D784" s="182" t="s">
        <v>121</v>
      </c>
      <c r="E784" s="183" t="s">
        <v>574</v>
      </c>
      <c r="F784" s="184" t="s">
        <v>575</v>
      </c>
      <c r="G784" s="185" t="s">
        <v>466</v>
      </c>
      <c r="H784" s="186">
        <v>3</v>
      </c>
      <c r="I784" s="187"/>
      <c r="J784" s="188">
        <f t="shared" si="0"/>
        <v>0</v>
      </c>
      <c r="K784" s="184" t="s">
        <v>21</v>
      </c>
      <c r="L784" s="60"/>
      <c r="M784" s="189" t="s">
        <v>21</v>
      </c>
      <c r="N784" s="190" t="s">
        <v>42</v>
      </c>
      <c r="O784" s="41"/>
      <c r="P784" s="191">
        <f t="shared" si="1"/>
        <v>0</v>
      </c>
      <c r="Q784" s="191">
        <v>5.2999999999999999E-2</v>
      </c>
      <c r="R784" s="191">
        <f t="shared" si="2"/>
        <v>0.159</v>
      </c>
      <c r="S784" s="191">
        <v>0</v>
      </c>
      <c r="T784" s="192">
        <f t="shared" si="3"/>
        <v>0</v>
      </c>
      <c r="AR784" s="23" t="s">
        <v>283</v>
      </c>
      <c r="AT784" s="23" t="s">
        <v>121</v>
      </c>
      <c r="AU784" s="23" t="s">
        <v>83</v>
      </c>
      <c r="AY784" s="23" t="s">
        <v>118</v>
      </c>
      <c r="BE784" s="193">
        <f t="shared" si="4"/>
        <v>0</v>
      </c>
      <c r="BF784" s="193">
        <f t="shared" si="5"/>
        <v>0</v>
      </c>
      <c r="BG784" s="193">
        <f t="shared" si="6"/>
        <v>0</v>
      </c>
      <c r="BH784" s="193">
        <f t="shared" si="7"/>
        <v>0</v>
      </c>
      <c r="BI784" s="193">
        <f t="shared" si="8"/>
        <v>0</v>
      </c>
      <c r="BJ784" s="23" t="s">
        <v>76</v>
      </c>
      <c r="BK784" s="193">
        <f t="shared" si="9"/>
        <v>0</v>
      </c>
      <c r="BL784" s="23" t="s">
        <v>283</v>
      </c>
      <c r="BM784" s="23" t="s">
        <v>576</v>
      </c>
    </row>
    <row r="785" spans="2:65" s="1" customFormat="1" ht="31.5" customHeight="1">
      <c r="B785" s="40"/>
      <c r="C785" s="182" t="s">
        <v>577</v>
      </c>
      <c r="D785" s="182" t="s">
        <v>121</v>
      </c>
      <c r="E785" s="183" t="s">
        <v>578</v>
      </c>
      <c r="F785" s="184" t="s">
        <v>579</v>
      </c>
      <c r="G785" s="185" t="s">
        <v>307</v>
      </c>
      <c r="H785" s="186">
        <v>3.2160000000000002</v>
      </c>
      <c r="I785" s="187"/>
      <c r="J785" s="188">
        <f t="shared" si="0"/>
        <v>0</v>
      </c>
      <c r="K785" s="184" t="s">
        <v>125</v>
      </c>
      <c r="L785" s="60"/>
      <c r="M785" s="189" t="s">
        <v>21</v>
      </c>
      <c r="N785" s="190" t="s">
        <v>42</v>
      </c>
      <c r="O785" s="41"/>
      <c r="P785" s="191">
        <f t="shared" si="1"/>
        <v>0</v>
      </c>
      <c r="Q785" s="191">
        <v>0</v>
      </c>
      <c r="R785" s="191">
        <f t="shared" si="2"/>
        <v>0</v>
      </c>
      <c r="S785" s="191">
        <v>0</v>
      </c>
      <c r="T785" s="192">
        <f t="shared" si="3"/>
        <v>0</v>
      </c>
      <c r="AR785" s="23" t="s">
        <v>283</v>
      </c>
      <c r="AT785" s="23" t="s">
        <v>121</v>
      </c>
      <c r="AU785" s="23" t="s">
        <v>83</v>
      </c>
      <c r="AY785" s="23" t="s">
        <v>118</v>
      </c>
      <c r="BE785" s="193">
        <f t="shared" si="4"/>
        <v>0</v>
      </c>
      <c r="BF785" s="193">
        <f t="shared" si="5"/>
        <v>0</v>
      </c>
      <c r="BG785" s="193">
        <f t="shared" si="6"/>
        <v>0</v>
      </c>
      <c r="BH785" s="193">
        <f t="shared" si="7"/>
        <v>0</v>
      </c>
      <c r="BI785" s="193">
        <f t="shared" si="8"/>
        <v>0</v>
      </c>
      <c r="BJ785" s="23" t="s">
        <v>76</v>
      </c>
      <c r="BK785" s="193">
        <f t="shared" si="9"/>
        <v>0</v>
      </c>
      <c r="BL785" s="23" t="s">
        <v>283</v>
      </c>
      <c r="BM785" s="23" t="s">
        <v>580</v>
      </c>
    </row>
    <row r="786" spans="2:65" s="1" customFormat="1" ht="44.25" customHeight="1">
      <c r="B786" s="40"/>
      <c r="C786" s="182" t="s">
        <v>581</v>
      </c>
      <c r="D786" s="182" t="s">
        <v>121</v>
      </c>
      <c r="E786" s="183" t="s">
        <v>582</v>
      </c>
      <c r="F786" s="184" t="s">
        <v>583</v>
      </c>
      <c r="G786" s="185" t="s">
        <v>307</v>
      </c>
      <c r="H786" s="186">
        <v>3.2160000000000002</v>
      </c>
      <c r="I786" s="187"/>
      <c r="J786" s="188">
        <f t="shared" si="0"/>
        <v>0</v>
      </c>
      <c r="K786" s="184" t="s">
        <v>125</v>
      </c>
      <c r="L786" s="60"/>
      <c r="M786" s="189" t="s">
        <v>21</v>
      </c>
      <c r="N786" s="190" t="s">
        <v>42</v>
      </c>
      <c r="O786" s="41"/>
      <c r="P786" s="191">
        <f t="shared" si="1"/>
        <v>0</v>
      </c>
      <c r="Q786" s="191">
        <v>0</v>
      </c>
      <c r="R786" s="191">
        <f t="shared" si="2"/>
        <v>0</v>
      </c>
      <c r="S786" s="191">
        <v>0</v>
      </c>
      <c r="T786" s="192">
        <f t="shared" si="3"/>
        <v>0</v>
      </c>
      <c r="AR786" s="23" t="s">
        <v>283</v>
      </c>
      <c r="AT786" s="23" t="s">
        <v>121</v>
      </c>
      <c r="AU786" s="23" t="s">
        <v>83</v>
      </c>
      <c r="AY786" s="23" t="s">
        <v>118</v>
      </c>
      <c r="BE786" s="193">
        <f t="shared" si="4"/>
        <v>0</v>
      </c>
      <c r="BF786" s="193">
        <f t="shared" si="5"/>
        <v>0</v>
      </c>
      <c r="BG786" s="193">
        <f t="shared" si="6"/>
        <v>0</v>
      </c>
      <c r="BH786" s="193">
        <f t="shared" si="7"/>
        <v>0</v>
      </c>
      <c r="BI786" s="193">
        <f t="shared" si="8"/>
        <v>0</v>
      </c>
      <c r="BJ786" s="23" t="s">
        <v>76</v>
      </c>
      <c r="BK786" s="193">
        <f t="shared" si="9"/>
        <v>0</v>
      </c>
      <c r="BL786" s="23" t="s">
        <v>283</v>
      </c>
      <c r="BM786" s="23" t="s">
        <v>584</v>
      </c>
    </row>
    <row r="787" spans="2:65" s="10" customFormat="1" ht="29.85" customHeight="1">
      <c r="B787" s="165"/>
      <c r="C787" s="166"/>
      <c r="D787" s="179" t="s">
        <v>70</v>
      </c>
      <c r="E787" s="180" t="s">
        <v>585</v>
      </c>
      <c r="F787" s="180" t="s">
        <v>586</v>
      </c>
      <c r="G787" s="166"/>
      <c r="H787" s="166"/>
      <c r="I787" s="169"/>
      <c r="J787" s="181">
        <f>BK787</f>
        <v>0</v>
      </c>
      <c r="K787" s="166"/>
      <c r="L787" s="171"/>
      <c r="M787" s="172"/>
      <c r="N787" s="173"/>
      <c r="O787" s="173"/>
      <c r="P787" s="174">
        <f>SUM(P788:P832)</f>
        <v>0</v>
      </c>
      <c r="Q787" s="173"/>
      <c r="R787" s="174">
        <f>SUM(R788:R832)</f>
        <v>4.1901599999999997E-2</v>
      </c>
      <c r="S787" s="173"/>
      <c r="T787" s="175">
        <f>SUM(T788:T832)</f>
        <v>0</v>
      </c>
      <c r="AR787" s="176" t="s">
        <v>83</v>
      </c>
      <c r="AT787" s="177" t="s">
        <v>70</v>
      </c>
      <c r="AU787" s="177" t="s">
        <v>76</v>
      </c>
      <c r="AY787" s="176" t="s">
        <v>118</v>
      </c>
      <c r="BK787" s="178">
        <f>SUM(BK788:BK832)</f>
        <v>0</v>
      </c>
    </row>
    <row r="788" spans="2:65" s="1" customFormat="1" ht="22.5" customHeight="1">
      <c r="B788" s="40"/>
      <c r="C788" s="182" t="s">
        <v>587</v>
      </c>
      <c r="D788" s="182" t="s">
        <v>121</v>
      </c>
      <c r="E788" s="183" t="s">
        <v>588</v>
      </c>
      <c r="F788" s="184" t="s">
        <v>589</v>
      </c>
      <c r="G788" s="185" t="s">
        <v>124</v>
      </c>
      <c r="H788" s="186">
        <v>64.463999999999999</v>
      </c>
      <c r="I788" s="187"/>
      <c r="J788" s="188">
        <f>ROUND(I788*H788,2)</f>
        <v>0</v>
      </c>
      <c r="K788" s="184" t="s">
        <v>125</v>
      </c>
      <c r="L788" s="60"/>
      <c r="M788" s="189" t="s">
        <v>21</v>
      </c>
      <c r="N788" s="190" t="s">
        <v>42</v>
      </c>
      <c r="O788" s="41"/>
      <c r="P788" s="191">
        <f>O788*H788</f>
        <v>0</v>
      </c>
      <c r="Q788" s="191">
        <v>0</v>
      </c>
      <c r="R788" s="191">
        <f>Q788*H788</f>
        <v>0</v>
      </c>
      <c r="S788" s="191">
        <v>0</v>
      </c>
      <c r="T788" s="192">
        <f>S788*H788</f>
        <v>0</v>
      </c>
      <c r="AR788" s="23" t="s">
        <v>283</v>
      </c>
      <c r="AT788" s="23" t="s">
        <v>121</v>
      </c>
      <c r="AU788" s="23" t="s">
        <v>83</v>
      </c>
      <c r="AY788" s="23" t="s">
        <v>118</v>
      </c>
      <c r="BE788" s="193">
        <f>IF(N788="základní",J788,0)</f>
        <v>0</v>
      </c>
      <c r="BF788" s="193">
        <f>IF(N788="snížená",J788,0)</f>
        <v>0</v>
      </c>
      <c r="BG788" s="193">
        <f>IF(N788="zákl. přenesená",J788,0)</f>
        <v>0</v>
      </c>
      <c r="BH788" s="193">
        <f>IF(N788="sníž. přenesená",J788,0)</f>
        <v>0</v>
      </c>
      <c r="BI788" s="193">
        <f>IF(N788="nulová",J788,0)</f>
        <v>0</v>
      </c>
      <c r="BJ788" s="23" t="s">
        <v>76</v>
      </c>
      <c r="BK788" s="193">
        <f>ROUND(I788*H788,2)</f>
        <v>0</v>
      </c>
      <c r="BL788" s="23" t="s">
        <v>283</v>
      </c>
      <c r="BM788" s="23" t="s">
        <v>590</v>
      </c>
    </row>
    <row r="789" spans="2:65" s="11" customFormat="1">
      <c r="B789" s="194"/>
      <c r="C789" s="195"/>
      <c r="D789" s="196" t="s">
        <v>128</v>
      </c>
      <c r="E789" s="197" t="s">
        <v>21</v>
      </c>
      <c r="F789" s="198" t="s">
        <v>130</v>
      </c>
      <c r="G789" s="195"/>
      <c r="H789" s="199" t="s">
        <v>21</v>
      </c>
      <c r="I789" s="200"/>
      <c r="J789" s="195"/>
      <c r="K789" s="195"/>
      <c r="L789" s="201"/>
      <c r="M789" s="202"/>
      <c r="N789" s="203"/>
      <c r="O789" s="203"/>
      <c r="P789" s="203"/>
      <c r="Q789" s="203"/>
      <c r="R789" s="203"/>
      <c r="S789" s="203"/>
      <c r="T789" s="204"/>
      <c r="AT789" s="205" t="s">
        <v>128</v>
      </c>
      <c r="AU789" s="205" t="s">
        <v>83</v>
      </c>
      <c r="AV789" s="11" t="s">
        <v>76</v>
      </c>
      <c r="AW789" s="11" t="s">
        <v>35</v>
      </c>
      <c r="AX789" s="11" t="s">
        <v>71</v>
      </c>
      <c r="AY789" s="205" t="s">
        <v>118</v>
      </c>
    </row>
    <row r="790" spans="2:65" s="12" customFormat="1">
      <c r="B790" s="206"/>
      <c r="C790" s="207"/>
      <c r="D790" s="196" t="s">
        <v>128</v>
      </c>
      <c r="E790" s="208" t="s">
        <v>21</v>
      </c>
      <c r="F790" s="209" t="s">
        <v>158</v>
      </c>
      <c r="G790" s="207"/>
      <c r="H790" s="210">
        <v>22.02</v>
      </c>
      <c r="I790" s="211"/>
      <c r="J790" s="207"/>
      <c r="K790" s="207"/>
      <c r="L790" s="212"/>
      <c r="M790" s="213"/>
      <c r="N790" s="214"/>
      <c r="O790" s="214"/>
      <c r="P790" s="214"/>
      <c r="Q790" s="214"/>
      <c r="R790" s="214"/>
      <c r="S790" s="214"/>
      <c r="T790" s="215"/>
      <c r="AT790" s="216" t="s">
        <v>128</v>
      </c>
      <c r="AU790" s="216" t="s">
        <v>83</v>
      </c>
      <c r="AV790" s="12" t="s">
        <v>83</v>
      </c>
      <c r="AW790" s="12" t="s">
        <v>35</v>
      </c>
      <c r="AX790" s="12" t="s">
        <v>71</v>
      </c>
      <c r="AY790" s="216" t="s">
        <v>118</v>
      </c>
    </row>
    <row r="791" spans="2:65" s="12" customFormat="1">
      <c r="B791" s="206"/>
      <c r="C791" s="207"/>
      <c r="D791" s="196" t="s">
        <v>128</v>
      </c>
      <c r="E791" s="208" t="s">
        <v>21</v>
      </c>
      <c r="F791" s="209" t="s">
        <v>159</v>
      </c>
      <c r="G791" s="207"/>
      <c r="H791" s="210">
        <v>4.7</v>
      </c>
      <c r="I791" s="211"/>
      <c r="J791" s="207"/>
      <c r="K791" s="207"/>
      <c r="L791" s="212"/>
      <c r="M791" s="213"/>
      <c r="N791" s="214"/>
      <c r="O791" s="214"/>
      <c r="P791" s="214"/>
      <c r="Q791" s="214"/>
      <c r="R791" s="214"/>
      <c r="S791" s="214"/>
      <c r="T791" s="215"/>
      <c r="AT791" s="216" t="s">
        <v>128</v>
      </c>
      <c r="AU791" s="216" t="s">
        <v>83</v>
      </c>
      <c r="AV791" s="12" t="s">
        <v>83</v>
      </c>
      <c r="AW791" s="12" t="s">
        <v>35</v>
      </c>
      <c r="AX791" s="12" t="s">
        <v>71</v>
      </c>
      <c r="AY791" s="216" t="s">
        <v>118</v>
      </c>
    </row>
    <row r="792" spans="2:65" s="12" customFormat="1">
      <c r="B792" s="206"/>
      <c r="C792" s="207"/>
      <c r="D792" s="196" t="s">
        <v>128</v>
      </c>
      <c r="E792" s="208" t="s">
        <v>21</v>
      </c>
      <c r="F792" s="209" t="s">
        <v>160</v>
      </c>
      <c r="G792" s="207"/>
      <c r="H792" s="210">
        <v>4.7</v>
      </c>
      <c r="I792" s="211"/>
      <c r="J792" s="207"/>
      <c r="K792" s="207"/>
      <c r="L792" s="212"/>
      <c r="M792" s="213"/>
      <c r="N792" s="214"/>
      <c r="O792" s="214"/>
      <c r="P792" s="214"/>
      <c r="Q792" s="214"/>
      <c r="R792" s="214"/>
      <c r="S792" s="214"/>
      <c r="T792" s="215"/>
      <c r="AT792" s="216" t="s">
        <v>128</v>
      </c>
      <c r="AU792" s="216" t="s">
        <v>83</v>
      </c>
      <c r="AV792" s="12" t="s">
        <v>83</v>
      </c>
      <c r="AW792" s="12" t="s">
        <v>35</v>
      </c>
      <c r="AX792" s="12" t="s">
        <v>71</v>
      </c>
      <c r="AY792" s="216" t="s">
        <v>118</v>
      </c>
    </row>
    <row r="793" spans="2:65" s="12" customFormat="1">
      <c r="B793" s="206"/>
      <c r="C793" s="207"/>
      <c r="D793" s="196" t="s">
        <v>128</v>
      </c>
      <c r="E793" s="208" t="s">
        <v>21</v>
      </c>
      <c r="F793" s="209" t="s">
        <v>161</v>
      </c>
      <c r="G793" s="207"/>
      <c r="H793" s="210">
        <v>7.4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128</v>
      </c>
      <c r="AU793" s="216" t="s">
        <v>83</v>
      </c>
      <c r="AV793" s="12" t="s">
        <v>83</v>
      </c>
      <c r="AW793" s="12" t="s">
        <v>35</v>
      </c>
      <c r="AX793" s="12" t="s">
        <v>71</v>
      </c>
      <c r="AY793" s="216" t="s">
        <v>118</v>
      </c>
    </row>
    <row r="794" spans="2:65" s="12" customFormat="1">
      <c r="B794" s="206"/>
      <c r="C794" s="207"/>
      <c r="D794" s="196" t="s">
        <v>128</v>
      </c>
      <c r="E794" s="208" t="s">
        <v>21</v>
      </c>
      <c r="F794" s="209" t="s">
        <v>162</v>
      </c>
      <c r="G794" s="207"/>
      <c r="H794" s="210">
        <v>4.3</v>
      </c>
      <c r="I794" s="211"/>
      <c r="J794" s="207"/>
      <c r="K794" s="207"/>
      <c r="L794" s="212"/>
      <c r="M794" s="213"/>
      <c r="N794" s="214"/>
      <c r="O794" s="214"/>
      <c r="P794" s="214"/>
      <c r="Q794" s="214"/>
      <c r="R794" s="214"/>
      <c r="S794" s="214"/>
      <c r="T794" s="215"/>
      <c r="AT794" s="216" t="s">
        <v>128</v>
      </c>
      <c r="AU794" s="216" t="s">
        <v>83</v>
      </c>
      <c r="AV794" s="12" t="s">
        <v>83</v>
      </c>
      <c r="AW794" s="12" t="s">
        <v>35</v>
      </c>
      <c r="AX794" s="12" t="s">
        <v>71</v>
      </c>
      <c r="AY794" s="216" t="s">
        <v>118</v>
      </c>
    </row>
    <row r="795" spans="2:65" s="12" customFormat="1">
      <c r="B795" s="206"/>
      <c r="C795" s="207"/>
      <c r="D795" s="196" t="s">
        <v>128</v>
      </c>
      <c r="E795" s="208" t="s">
        <v>21</v>
      </c>
      <c r="F795" s="209" t="s">
        <v>163</v>
      </c>
      <c r="G795" s="207"/>
      <c r="H795" s="210">
        <v>16.600000000000001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128</v>
      </c>
      <c r="AU795" s="216" t="s">
        <v>83</v>
      </c>
      <c r="AV795" s="12" t="s">
        <v>83</v>
      </c>
      <c r="AW795" s="12" t="s">
        <v>35</v>
      </c>
      <c r="AX795" s="12" t="s">
        <v>71</v>
      </c>
      <c r="AY795" s="216" t="s">
        <v>118</v>
      </c>
    </row>
    <row r="796" spans="2:65" s="12" customFormat="1">
      <c r="B796" s="206"/>
      <c r="C796" s="207"/>
      <c r="D796" s="196" t="s">
        <v>128</v>
      </c>
      <c r="E796" s="208" t="s">
        <v>21</v>
      </c>
      <c r="F796" s="209" t="s">
        <v>164</v>
      </c>
      <c r="G796" s="207"/>
      <c r="H796" s="210">
        <v>6.3</v>
      </c>
      <c r="I796" s="211"/>
      <c r="J796" s="207"/>
      <c r="K796" s="207"/>
      <c r="L796" s="212"/>
      <c r="M796" s="213"/>
      <c r="N796" s="214"/>
      <c r="O796" s="214"/>
      <c r="P796" s="214"/>
      <c r="Q796" s="214"/>
      <c r="R796" s="214"/>
      <c r="S796" s="214"/>
      <c r="T796" s="215"/>
      <c r="AT796" s="216" t="s">
        <v>128</v>
      </c>
      <c r="AU796" s="216" t="s">
        <v>83</v>
      </c>
      <c r="AV796" s="12" t="s">
        <v>83</v>
      </c>
      <c r="AW796" s="12" t="s">
        <v>35</v>
      </c>
      <c r="AX796" s="12" t="s">
        <v>71</v>
      </c>
      <c r="AY796" s="216" t="s">
        <v>118</v>
      </c>
    </row>
    <row r="797" spans="2:65" s="11" customFormat="1">
      <c r="B797" s="194"/>
      <c r="C797" s="195"/>
      <c r="D797" s="196" t="s">
        <v>128</v>
      </c>
      <c r="E797" s="197" t="s">
        <v>21</v>
      </c>
      <c r="F797" s="198" t="s">
        <v>138</v>
      </c>
      <c r="G797" s="195"/>
      <c r="H797" s="199" t="s">
        <v>21</v>
      </c>
      <c r="I797" s="200"/>
      <c r="J797" s="195"/>
      <c r="K797" s="195"/>
      <c r="L797" s="201"/>
      <c r="M797" s="202"/>
      <c r="N797" s="203"/>
      <c r="O797" s="203"/>
      <c r="P797" s="203"/>
      <c r="Q797" s="203"/>
      <c r="R797" s="203"/>
      <c r="S797" s="203"/>
      <c r="T797" s="204"/>
      <c r="AT797" s="205" t="s">
        <v>128</v>
      </c>
      <c r="AU797" s="205" t="s">
        <v>83</v>
      </c>
      <c r="AV797" s="11" t="s">
        <v>76</v>
      </c>
      <c r="AW797" s="11" t="s">
        <v>35</v>
      </c>
      <c r="AX797" s="11" t="s">
        <v>71</v>
      </c>
      <c r="AY797" s="205" t="s">
        <v>118</v>
      </c>
    </row>
    <row r="798" spans="2:65" s="12" customFormat="1">
      <c r="B798" s="206"/>
      <c r="C798" s="207"/>
      <c r="D798" s="196" t="s">
        <v>128</v>
      </c>
      <c r="E798" s="208" t="s">
        <v>21</v>
      </c>
      <c r="F798" s="209" t="s">
        <v>158</v>
      </c>
      <c r="G798" s="207"/>
      <c r="H798" s="210">
        <v>22.02</v>
      </c>
      <c r="I798" s="211"/>
      <c r="J798" s="207"/>
      <c r="K798" s="207"/>
      <c r="L798" s="212"/>
      <c r="M798" s="213"/>
      <c r="N798" s="214"/>
      <c r="O798" s="214"/>
      <c r="P798" s="214"/>
      <c r="Q798" s="214"/>
      <c r="R798" s="214"/>
      <c r="S798" s="214"/>
      <c r="T798" s="215"/>
      <c r="AT798" s="216" t="s">
        <v>128</v>
      </c>
      <c r="AU798" s="216" t="s">
        <v>83</v>
      </c>
      <c r="AV798" s="12" t="s">
        <v>83</v>
      </c>
      <c r="AW798" s="12" t="s">
        <v>35</v>
      </c>
      <c r="AX798" s="12" t="s">
        <v>71</v>
      </c>
      <c r="AY798" s="216" t="s">
        <v>118</v>
      </c>
    </row>
    <row r="799" spans="2:65" s="12" customFormat="1">
      <c r="B799" s="206"/>
      <c r="C799" s="207"/>
      <c r="D799" s="196" t="s">
        <v>128</v>
      </c>
      <c r="E799" s="208" t="s">
        <v>21</v>
      </c>
      <c r="F799" s="209" t="s">
        <v>165</v>
      </c>
      <c r="G799" s="207"/>
      <c r="H799" s="210">
        <v>4.47</v>
      </c>
      <c r="I799" s="211"/>
      <c r="J799" s="207"/>
      <c r="K799" s="207"/>
      <c r="L799" s="212"/>
      <c r="M799" s="213"/>
      <c r="N799" s="214"/>
      <c r="O799" s="214"/>
      <c r="P799" s="214"/>
      <c r="Q799" s="214"/>
      <c r="R799" s="214"/>
      <c r="S799" s="214"/>
      <c r="T799" s="215"/>
      <c r="AT799" s="216" t="s">
        <v>128</v>
      </c>
      <c r="AU799" s="216" t="s">
        <v>83</v>
      </c>
      <c r="AV799" s="12" t="s">
        <v>83</v>
      </c>
      <c r="AW799" s="12" t="s">
        <v>35</v>
      </c>
      <c r="AX799" s="12" t="s">
        <v>71</v>
      </c>
      <c r="AY799" s="216" t="s">
        <v>118</v>
      </c>
    </row>
    <row r="800" spans="2:65" s="12" customFormat="1">
      <c r="B800" s="206"/>
      <c r="C800" s="207"/>
      <c r="D800" s="196" t="s">
        <v>128</v>
      </c>
      <c r="E800" s="208" t="s">
        <v>21</v>
      </c>
      <c r="F800" s="209" t="s">
        <v>159</v>
      </c>
      <c r="G800" s="207"/>
      <c r="H800" s="210">
        <v>4.7</v>
      </c>
      <c r="I800" s="211"/>
      <c r="J800" s="207"/>
      <c r="K800" s="207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128</v>
      </c>
      <c r="AU800" s="216" t="s">
        <v>83</v>
      </c>
      <c r="AV800" s="12" t="s">
        <v>83</v>
      </c>
      <c r="AW800" s="12" t="s">
        <v>35</v>
      </c>
      <c r="AX800" s="12" t="s">
        <v>71</v>
      </c>
      <c r="AY800" s="216" t="s">
        <v>118</v>
      </c>
    </row>
    <row r="801" spans="2:51" s="12" customFormat="1">
      <c r="B801" s="206"/>
      <c r="C801" s="207"/>
      <c r="D801" s="196" t="s">
        <v>128</v>
      </c>
      <c r="E801" s="208" t="s">
        <v>21</v>
      </c>
      <c r="F801" s="209" t="s">
        <v>160</v>
      </c>
      <c r="G801" s="207"/>
      <c r="H801" s="210">
        <v>4.7</v>
      </c>
      <c r="I801" s="211"/>
      <c r="J801" s="207"/>
      <c r="K801" s="207"/>
      <c r="L801" s="212"/>
      <c r="M801" s="213"/>
      <c r="N801" s="214"/>
      <c r="O801" s="214"/>
      <c r="P801" s="214"/>
      <c r="Q801" s="214"/>
      <c r="R801" s="214"/>
      <c r="S801" s="214"/>
      <c r="T801" s="215"/>
      <c r="AT801" s="216" t="s">
        <v>128</v>
      </c>
      <c r="AU801" s="216" t="s">
        <v>83</v>
      </c>
      <c r="AV801" s="12" t="s">
        <v>83</v>
      </c>
      <c r="AW801" s="12" t="s">
        <v>35</v>
      </c>
      <c r="AX801" s="12" t="s">
        <v>71</v>
      </c>
      <c r="AY801" s="216" t="s">
        <v>118</v>
      </c>
    </row>
    <row r="802" spans="2:51" s="12" customFormat="1">
      <c r="B802" s="206"/>
      <c r="C802" s="207"/>
      <c r="D802" s="196" t="s">
        <v>128</v>
      </c>
      <c r="E802" s="208" t="s">
        <v>21</v>
      </c>
      <c r="F802" s="209" t="s">
        <v>161</v>
      </c>
      <c r="G802" s="207"/>
      <c r="H802" s="210">
        <v>7.4</v>
      </c>
      <c r="I802" s="211"/>
      <c r="J802" s="207"/>
      <c r="K802" s="207"/>
      <c r="L802" s="212"/>
      <c r="M802" s="213"/>
      <c r="N802" s="214"/>
      <c r="O802" s="214"/>
      <c r="P802" s="214"/>
      <c r="Q802" s="214"/>
      <c r="R802" s="214"/>
      <c r="S802" s="214"/>
      <c r="T802" s="215"/>
      <c r="AT802" s="216" t="s">
        <v>128</v>
      </c>
      <c r="AU802" s="216" t="s">
        <v>83</v>
      </c>
      <c r="AV802" s="12" t="s">
        <v>83</v>
      </c>
      <c r="AW802" s="12" t="s">
        <v>35</v>
      </c>
      <c r="AX802" s="12" t="s">
        <v>71</v>
      </c>
      <c r="AY802" s="216" t="s">
        <v>118</v>
      </c>
    </row>
    <row r="803" spans="2:51" s="12" customFormat="1">
      <c r="B803" s="206"/>
      <c r="C803" s="207"/>
      <c r="D803" s="196" t="s">
        <v>128</v>
      </c>
      <c r="E803" s="208" t="s">
        <v>21</v>
      </c>
      <c r="F803" s="209" t="s">
        <v>162</v>
      </c>
      <c r="G803" s="207"/>
      <c r="H803" s="210">
        <v>4.3</v>
      </c>
      <c r="I803" s="211"/>
      <c r="J803" s="207"/>
      <c r="K803" s="207"/>
      <c r="L803" s="212"/>
      <c r="M803" s="213"/>
      <c r="N803" s="214"/>
      <c r="O803" s="214"/>
      <c r="P803" s="214"/>
      <c r="Q803" s="214"/>
      <c r="R803" s="214"/>
      <c r="S803" s="214"/>
      <c r="T803" s="215"/>
      <c r="AT803" s="216" t="s">
        <v>128</v>
      </c>
      <c r="AU803" s="216" t="s">
        <v>83</v>
      </c>
      <c r="AV803" s="12" t="s">
        <v>83</v>
      </c>
      <c r="AW803" s="12" t="s">
        <v>35</v>
      </c>
      <c r="AX803" s="12" t="s">
        <v>71</v>
      </c>
      <c r="AY803" s="216" t="s">
        <v>118</v>
      </c>
    </row>
    <row r="804" spans="2:51" s="12" customFormat="1">
      <c r="B804" s="206"/>
      <c r="C804" s="207"/>
      <c r="D804" s="196" t="s">
        <v>128</v>
      </c>
      <c r="E804" s="208" t="s">
        <v>21</v>
      </c>
      <c r="F804" s="209" t="s">
        <v>166</v>
      </c>
      <c r="G804" s="207"/>
      <c r="H804" s="210">
        <v>12.8</v>
      </c>
      <c r="I804" s="211"/>
      <c r="J804" s="207"/>
      <c r="K804" s="207"/>
      <c r="L804" s="212"/>
      <c r="M804" s="213"/>
      <c r="N804" s="214"/>
      <c r="O804" s="214"/>
      <c r="P804" s="214"/>
      <c r="Q804" s="214"/>
      <c r="R804" s="214"/>
      <c r="S804" s="214"/>
      <c r="T804" s="215"/>
      <c r="AT804" s="216" t="s">
        <v>128</v>
      </c>
      <c r="AU804" s="216" t="s">
        <v>83</v>
      </c>
      <c r="AV804" s="12" t="s">
        <v>83</v>
      </c>
      <c r="AW804" s="12" t="s">
        <v>35</v>
      </c>
      <c r="AX804" s="12" t="s">
        <v>71</v>
      </c>
      <c r="AY804" s="216" t="s">
        <v>118</v>
      </c>
    </row>
    <row r="805" spans="2:51" s="12" customFormat="1">
      <c r="B805" s="206"/>
      <c r="C805" s="207"/>
      <c r="D805" s="196" t="s">
        <v>128</v>
      </c>
      <c r="E805" s="208" t="s">
        <v>21</v>
      </c>
      <c r="F805" s="209" t="s">
        <v>167</v>
      </c>
      <c r="G805" s="207"/>
      <c r="H805" s="210">
        <v>4.2</v>
      </c>
      <c r="I805" s="211"/>
      <c r="J805" s="207"/>
      <c r="K805" s="207"/>
      <c r="L805" s="212"/>
      <c r="M805" s="213"/>
      <c r="N805" s="214"/>
      <c r="O805" s="214"/>
      <c r="P805" s="214"/>
      <c r="Q805" s="214"/>
      <c r="R805" s="214"/>
      <c r="S805" s="214"/>
      <c r="T805" s="215"/>
      <c r="AT805" s="216" t="s">
        <v>128</v>
      </c>
      <c r="AU805" s="216" t="s">
        <v>83</v>
      </c>
      <c r="AV805" s="12" t="s">
        <v>83</v>
      </c>
      <c r="AW805" s="12" t="s">
        <v>35</v>
      </c>
      <c r="AX805" s="12" t="s">
        <v>71</v>
      </c>
      <c r="AY805" s="216" t="s">
        <v>118</v>
      </c>
    </row>
    <row r="806" spans="2:51" s="11" customFormat="1">
      <c r="B806" s="194"/>
      <c r="C806" s="195"/>
      <c r="D806" s="196" t="s">
        <v>128</v>
      </c>
      <c r="E806" s="197" t="s">
        <v>21</v>
      </c>
      <c r="F806" s="198" t="s">
        <v>142</v>
      </c>
      <c r="G806" s="195"/>
      <c r="H806" s="199" t="s">
        <v>21</v>
      </c>
      <c r="I806" s="200"/>
      <c r="J806" s="195"/>
      <c r="K806" s="195"/>
      <c r="L806" s="201"/>
      <c r="M806" s="202"/>
      <c r="N806" s="203"/>
      <c r="O806" s="203"/>
      <c r="P806" s="203"/>
      <c r="Q806" s="203"/>
      <c r="R806" s="203"/>
      <c r="S806" s="203"/>
      <c r="T806" s="204"/>
      <c r="AT806" s="205" t="s">
        <v>128</v>
      </c>
      <c r="AU806" s="205" t="s">
        <v>83</v>
      </c>
      <c r="AV806" s="11" t="s">
        <v>76</v>
      </c>
      <c r="AW806" s="11" t="s">
        <v>35</v>
      </c>
      <c r="AX806" s="11" t="s">
        <v>71</v>
      </c>
      <c r="AY806" s="205" t="s">
        <v>118</v>
      </c>
    </row>
    <row r="807" spans="2:51" s="12" customFormat="1">
      <c r="B807" s="206"/>
      <c r="C807" s="207"/>
      <c r="D807" s="196" t="s">
        <v>128</v>
      </c>
      <c r="E807" s="208" t="s">
        <v>21</v>
      </c>
      <c r="F807" s="209" t="s">
        <v>158</v>
      </c>
      <c r="G807" s="207"/>
      <c r="H807" s="210">
        <v>22.02</v>
      </c>
      <c r="I807" s="211"/>
      <c r="J807" s="207"/>
      <c r="K807" s="207"/>
      <c r="L807" s="212"/>
      <c r="M807" s="213"/>
      <c r="N807" s="214"/>
      <c r="O807" s="214"/>
      <c r="P807" s="214"/>
      <c r="Q807" s="214"/>
      <c r="R807" s="214"/>
      <c r="S807" s="214"/>
      <c r="T807" s="215"/>
      <c r="AT807" s="216" t="s">
        <v>128</v>
      </c>
      <c r="AU807" s="216" t="s">
        <v>83</v>
      </c>
      <c r="AV807" s="12" t="s">
        <v>83</v>
      </c>
      <c r="AW807" s="12" t="s">
        <v>35</v>
      </c>
      <c r="AX807" s="12" t="s">
        <v>71</v>
      </c>
      <c r="AY807" s="216" t="s">
        <v>118</v>
      </c>
    </row>
    <row r="808" spans="2:51" s="12" customFormat="1">
      <c r="B808" s="206"/>
      <c r="C808" s="207"/>
      <c r="D808" s="196" t="s">
        <v>128</v>
      </c>
      <c r="E808" s="208" t="s">
        <v>21</v>
      </c>
      <c r="F808" s="209" t="s">
        <v>159</v>
      </c>
      <c r="G808" s="207"/>
      <c r="H808" s="210">
        <v>4.7</v>
      </c>
      <c r="I808" s="211"/>
      <c r="J808" s="207"/>
      <c r="K808" s="207"/>
      <c r="L808" s="212"/>
      <c r="M808" s="213"/>
      <c r="N808" s="214"/>
      <c r="O808" s="214"/>
      <c r="P808" s="214"/>
      <c r="Q808" s="214"/>
      <c r="R808" s="214"/>
      <c r="S808" s="214"/>
      <c r="T808" s="215"/>
      <c r="AT808" s="216" t="s">
        <v>128</v>
      </c>
      <c r="AU808" s="216" t="s">
        <v>83</v>
      </c>
      <c r="AV808" s="12" t="s">
        <v>83</v>
      </c>
      <c r="AW808" s="12" t="s">
        <v>35</v>
      </c>
      <c r="AX808" s="12" t="s">
        <v>71</v>
      </c>
      <c r="AY808" s="216" t="s">
        <v>118</v>
      </c>
    </row>
    <row r="809" spans="2:51" s="12" customFormat="1">
      <c r="B809" s="206"/>
      <c r="C809" s="207"/>
      <c r="D809" s="196" t="s">
        <v>128</v>
      </c>
      <c r="E809" s="208" t="s">
        <v>21</v>
      </c>
      <c r="F809" s="209" t="s">
        <v>160</v>
      </c>
      <c r="G809" s="207"/>
      <c r="H809" s="210">
        <v>4.7</v>
      </c>
      <c r="I809" s="211"/>
      <c r="J809" s="207"/>
      <c r="K809" s="207"/>
      <c r="L809" s="212"/>
      <c r="M809" s="213"/>
      <c r="N809" s="214"/>
      <c r="O809" s="214"/>
      <c r="P809" s="214"/>
      <c r="Q809" s="214"/>
      <c r="R809" s="214"/>
      <c r="S809" s="214"/>
      <c r="T809" s="215"/>
      <c r="AT809" s="216" t="s">
        <v>128</v>
      </c>
      <c r="AU809" s="216" t="s">
        <v>83</v>
      </c>
      <c r="AV809" s="12" t="s">
        <v>83</v>
      </c>
      <c r="AW809" s="12" t="s">
        <v>35</v>
      </c>
      <c r="AX809" s="12" t="s">
        <v>71</v>
      </c>
      <c r="AY809" s="216" t="s">
        <v>118</v>
      </c>
    </row>
    <row r="810" spans="2:51" s="12" customFormat="1">
      <c r="B810" s="206"/>
      <c r="C810" s="207"/>
      <c r="D810" s="196" t="s">
        <v>128</v>
      </c>
      <c r="E810" s="208" t="s">
        <v>21</v>
      </c>
      <c r="F810" s="209" t="s">
        <v>161</v>
      </c>
      <c r="G810" s="207"/>
      <c r="H810" s="210">
        <v>7.4</v>
      </c>
      <c r="I810" s="211"/>
      <c r="J810" s="207"/>
      <c r="K810" s="207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128</v>
      </c>
      <c r="AU810" s="216" t="s">
        <v>83</v>
      </c>
      <c r="AV810" s="12" t="s">
        <v>83</v>
      </c>
      <c r="AW810" s="12" t="s">
        <v>35</v>
      </c>
      <c r="AX810" s="12" t="s">
        <v>71</v>
      </c>
      <c r="AY810" s="216" t="s">
        <v>118</v>
      </c>
    </row>
    <row r="811" spans="2:51" s="12" customFormat="1">
      <c r="B811" s="206"/>
      <c r="C811" s="207"/>
      <c r="D811" s="196" t="s">
        <v>128</v>
      </c>
      <c r="E811" s="208" t="s">
        <v>21</v>
      </c>
      <c r="F811" s="209" t="s">
        <v>162</v>
      </c>
      <c r="G811" s="207"/>
      <c r="H811" s="210">
        <v>4.3</v>
      </c>
      <c r="I811" s="211"/>
      <c r="J811" s="207"/>
      <c r="K811" s="207"/>
      <c r="L811" s="212"/>
      <c r="M811" s="213"/>
      <c r="N811" s="214"/>
      <c r="O811" s="214"/>
      <c r="P811" s="214"/>
      <c r="Q811" s="214"/>
      <c r="R811" s="214"/>
      <c r="S811" s="214"/>
      <c r="T811" s="215"/>
      <c r="AT811" s="216" t="s">
        <v>128</v>
      </c>
      <c r="AU811" s="216" t="s">
        <v>83</v>
      </c>
      <c r="AV811" s="12" t="s">
        <v>83</v>
      </c>
      <c r="AW811" s="12" t="s">
        <v>35</v>
      </c>
      <c r="AX811" s="12" t="s">
        <v>71</v>
      </c>
      <c r="AY811" s="216" t="s">
        <v>118</v>
      </c>
    </row>
    <row r="812" spans="2:51" s="12" customFormat="1">
      <c r="B812" s="206"/>
      <c r="C812" s="207"/>
      <c r="D812" s="196" t="s">
        <v>128</v>
      </c>
      <c r="E812" s="208" t="s">
        <v>21</v>
      </c>
      <c r="F812" s="209" t="s">
        <v>166</v>
      </c>
      <c r="G812" s="207"/>
      <c r="H812" s="210">
        <v>12.8</v>
      </c>
      <c r="I812" s="211"/>
      <c r="J812" s="207"/>
      <c r="K812" s="207"/>
      <c r="L812" s="212"/>
      <c r="M812" s="213"/>
      <c r="N812" s="214"/>
      <c r="O812" s="214"/>
      <c r="P812" s="214"/>
      <c r="Q812" s="214"/>
      <c r="R812" s="214"/>
      <c r="S812" s="214"/>
      <c r="T812" s="215"/>
      <c r="AT812" s="216" t="s">
        <v>128</v>
      </c>
      <c r="AU812" s="216" t="s">
        <v>83</v>
      </c>
      <c r="AV812" s="12" t="s">
        <v>83</v>
      </c>
      <c r="AW812" s="12" t="s">
        <v>35</v>
      </c>
      <c r="AX812" s="12" t="s">
        <v>71</v>
      </c>
      <c r="AY812" s="216" t="s">
        <v>118</v>
      </c>
    </row>
    <row r="813" spans="2:51" s="12" customFormat="1">
      <c r="B813" s="206"/>
      <c r="C813" s="207"/>
      <c r="D813" s="196" t="s">
        <v>128</v>
      </c>
      <c r="E813" s="208" t="s">
        <v>21</v>
      </c>
      <c r="F813" s="209" t="s">
        <v>167</v>
      </c>
      <c r="G813" s="207"/>
      <c r="H813" s="210">
        <v>4.2</v>
      </c>
      <c r="I813" s="211"/>
      <c r="J813" s="207"/>
      <c r="K813" s="207"/>
      <c r="L813" s="212"/>
      <c r="M813" s="213"/>
      <c r="N813" s="214"/>
      <c r="O813" s="214"/>
      <c r="P813" s="214"/>
      <c r="Q813" s="214"/>
      <c r="R813" s="214"/>
      <c r="S813" s="214"/>
      <c r="T813" s="215"/>
      <c r="AT813" s="216" t="s">
        <v>128</v>
      </c>
      <c r="AU813" s="216" t="s">
        <v>83</v>
      </c>
      <c r="AV813" s="12" t="s">
        <v>83</v>
      </c>
      <c r="AW813" s="12" t="s">
        <v>35</v>
      </c>
      <c r="AX813" s="12" t="s">
        <v>71</v>
      </c>
      <c r="AY813" s="216" t="s">
        <v>118</v>
      </c>
    </row>
    <row r="814" spans="2:51" s="11" customFormat="1">
      <c r="B814" s="194"/>
      <c r="C814" s="195"/>
      <c r="D814" s="196" t="s">
        <v>128</v>
      </c>
      <c r="E814" s="197" t="s">
        <v>21</v>
      </c>
      <c r="F814" s="198" t="s">
        <v>143</v>
      </c>
      <c r="G814" s="195"/>
      <c r="H814" s="199" t="s">
        <v>21</v>
      </c>
      <c r="I814" s="200"/>
      <c r="J814" s="195"/>
      <c r="K814" s="195"/>
      <c r="L814" s="201"/>
      <c r="M814" s="202"/>
      <c r="N814" s="203"/>
      <c r="O814" s="203"/>
      <c r="P814" s="203"/>
      <c r="Q814" s="203"/>
      <c r="R814" s="203"/>
      <c r="S814" s="203"/>
      <c r="T814" s="204"/>
      <c r="AT814" s="205" t="s">
        <v>128</v>
      </c>
      <c r="AU814" s="205" t="s">
        <v>83</v>
      </c>
      <c r="AV814" s="11" t="s">
        <v>76</v>
      </c>
      <c r="AW814" s="11" t="s">
        <v>35</v>
      </c>
      <c r="AX814" s="11" t="s">
        <v>71</v>
      </c>
      <c r="AY814" s="205" t="s">
        <v>118</v>
      </c>
    </row>
    <row r="815" spans="2:51" s="12" customFormat="1">
      <c r="B815" s="206"/>
      <c r="C815" s="207"/>
      <c r="D815" s="196" t="s">
        <v>128</v>
      </c>
      <c r="E815" s="208" t="s">
        <v>21</v>
      </c>
      <c r="F815" s="209" t="s">
        <v>168</v>
      </c>
      <c r="G815" s="207"/>
      <c r="H815" s="210">
        <v>14.8</v>
      </c>
      <c r="I815" s="211"/>
      <c r="J815" s="207"/>
      <c r="K815" s="207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128</v>
      </c>
      <c r="AU815" s="216" t="s">
        <v>83</v>
      </c>
      <c r="AV815" s="12" t="s">
        <v>83</v>
      </c>
      <c r="AW815" s="12" t="s">
        <v>35</v>
      </c>
      <c r="AX815" s="12" t="s">
        <v>71</v>
      </c>
      <c r="AY815" s="216" t="s">
        <v>118</v>
      </c>
    </row>
    <row r="816" spans="2:51" s="12" customFormat="1">
      <c r="B816" s="206"/>
      <c r="C816" s="207"/>
      <c r="D816" s="196" t="s">
        <v>128</v>
      </c>
      <c r="E816" s="208" t="s">
        <v>21</v>
      </c>
      <c r="F816" s="209" t="s">
        <v>169</v>
      </c>
      <c r="G816" s="207"/>
      <c r="H816" s="210">
        <v>6.1</v>
      </c>
      <c r="I816" s="211"/>
      <c r="J816" s="207"/>
      <c r="K816" s="207"/>
      <c r="L816" s="212"/>
      <c r="M816" s="213"/>
      <c r="N816" s="214"/>
      <c r="O816" s="214"/>
      <c r="P816" s="214"/>
      <c r="Q816" s="214"/>
      <c r="R816" s="214"/>
      <c r="S816" s="214"/>
      <c r="T816" s="215"/>
      <c r="AT816" s="216" t="s">
        <v>128</v>
      </c>
      <c r="AU816" s="216" t="s">
        <v>83</v>
      </c>
      <c r="AV816" s="12" t="s">
        <v>83</v>
      </c>
      <c r="AW816" s="12" t="s">
        <v>35</v>
      </c>
      <c r="AX816" s="12" t="s">
        <v>71</v>
      </c>
      <c r="AY816" s="216" t="s">
        <v>118</v>
      </c>
    </row>
    <row r="817" spans="2:65" s="12" customFormat="1">
      <c r="B817" s="206"/>
      <c r="C817" s="207"/>
      <c r="D817" s="196" t="s">
        <v>128</v>
      </c>
      <c r="E817" s="208" t="s">
        <v>21</v>
      </c>
      <c r="F817" s="209" t="s">
        <v>170</v>
      </c>
      <c r="G817" s="207"/>
      <c r="H817" s="210">
        <v>5.3</v>
      </c>
      <c r="I817" s="211"/>
      <c r="J817" s="207"/>
      <c r="K817" s="207"/>
      <c r="L817" s="212"/>
      <c r="M817" s="213"/>
      <c r="N817" s="214"/>
      <c r="O817" s="214"/>
      <c r="P817" s="214"/>
      <c r="Q817" s="214"/>
      <c r="R817" s="214"/>
      <c r="S817" s="214"/>
      <c r="T817" s="215"/>
      <c r="AT817" s="216" t="s">
        <v>128</v>
      </c>
      <c r="AU817" s="216" t="s">
        <v>83</v>
      </c>
      <c r="AV817" s="12" t="s">
        <v>83</v>
      </c>
      <c r="AW817" s="12" t="s">
        <v>35</v>
      </c>
      <c r="AX817" s="12" t="s">
        <v>71</v>
      </c>
      <c r="AY817" s="216" t="s">
        <v>118</v>
      </c>
    </row>
    <row r="818" spans="2:65" s="12" customFormat="1">
      <c r="B818" s="206"/>
      <c r="C818" s="207"/>
      <c r="D818" s="196" t="s">
        <v>128</v>
      </c>
      <c r="E818" s="208" t="s">
        <v>21</v>
      </c>
      <c r="F818" s="209" t="s">
        <v>171</v>
      </c>
      <c r="G818" s="207"/>
      <c r="H818" s="210">
        <v>21.3</v>
      </c>
      <c r="I818" s="211"/>
      <c r="J818" s="207"/>
      <c r="K818" s="207"/>
      <c r="L818" s="212"/>
      <c r="M818" s="213"/>
      <c r="N818" s="214"/>
      <c r="O818" s="214"/>
      <c r="P818" s="214"/>
      <c r="Q818" s="214"/>
      <c r="R818" s="214"/>
      <c r="S818" s="214"/>
      <c r="T818" s="215"/>
      <c r="AT818" s="216" t="s">
        <v>128</v>
      </c>
      <c r="AU818" s="216" t="s">
        <v>83</v>
      </c>
      <c r="AV818" s="12" t="s">
        <v>83</v>
      </c>
      <c r="AW818" s="12" t="s">
        <v>35</v>
      </c>
      <c r="AX818" s="12" t="s">
        <v>71</v>
      </c>
      <c r="AY818" s="216" t="s">
        <v>118</v>
      </c>
    </row>
    <row r="819" spans="2:65" s="12" customFormat="1">
      <c r="B819" s="206"/>
      <c r="C819" s="207"/>
      <c r="D819" s="196" t="s">
        <v>128</v>
      </c>
      <c r="E819" s="208" t="s">
        <v>21</v>
      </c>
      <c r="F819" s="209" t="s">
        <v>172</v>
      </c>
      <c r="G819" s="207"/>
      <c r="H819" s="210">
        <v>4.5</v>
      </c>
      <c r="I819" s="211"/>
      <c r="J819" s="207"/>
      <c r="K819" s="207"/>
      <c r="L819" s="212"/>
      <c r="M819" s="213"/>
      <c r="N819" s="214"/>
      <c r="O819" s="214"/>
      <c r="P819" s="214"/>
      <c r="Q819" s="214"/>
      <c r="R819" s="214"/>
      <c r="S819" s="214"/>
      <c r="T819" s="215"/>
      <c r="AT819" s="216" t="s">
        <v>128</v>
      </c>
      <c r="AU819" s="216" t="s">
        <v>83</v>
      </c>
      <c r="AV819" s="12" t="s">
        <v>83</v>
      </c>
      <c r="AW819" s="12" t="s">
        <v>35</v>
      </c>
      <c r="AX819" s="12" t="s">
        <v>71</v>
      </c>
      <c r="AY819" s="216" t="s">
        <v>118</v>
      </c>
    </row>
    <row r="820" spans="2:65" s="12" customFormat="1">
      <c r="B820" s="206"/>
      <c r="C820" s="207"/>
      <c r="D820" s="196" t="s">
        <v>128</v>
      </c>
      <c r="E820" s="208" t="s">
        <v>21</v>
      </c>
      <c r="F820" s="209" t="s">
        <v>173</v>
      </c>
      <c r="G820" s="207"/>
      <c r="H820" s="210">
        <v>4.5</v>
      </c>
      <c r="I820" s="211"/>
      <c r="J820" s="207"/>
      <c r="K820" s="207"/>
      <c r="L820" s="212"/>
      <c r="M820" s="213"/>
      <c r="N820" s="214"/>
      <c r="O820" s="214"/>
      <c r="P820" s="214"/>
      <c r="Q820" s="214"/>
      <c r="R820" s="214"/>
      <c r="S820" s="214"/>
      <c r="T820" s="215"/>
      <c r="AT820" s="216" t="s">
        <v>128</v>
      </c>
      <c r="AU820" s="216" t="s">
        <v>83</v>
      </c>
      <c r="AV820" s="12" t="s">
        <v>83</v>
      </c>
      <c r="AW820" s="12" t="s">
        <v>35</v>
      </c>
      <c r="AX820" s="12" t="s">
        <v>71</v>
      </c>
      <c r="AY820" s="216" t="s">
        <v>118</v>
      </c>
    </row>
    <row r="821" spans="2:65" s="12" customFormat="1">
      <c r="B821" s="206"/>
      <c r="C821" s="207"/>
      <c r="D821" s="196" t="s">
        <v>128</v>
      </c>
      <c r="E821" s="208" t="s">
        <v>21</v>
      </c>
      <c r="F821" s="209" t="s">
        <v>174</v>
      </c>
      <c r="G821" s="207"/>
      <c r="H821" s="210">
        <v>7</v>
      </c>
      <c r="I821" s="211"/>
      <c r="J821" s="207"/>
      <c r="K821" s="207"/>
      <c r="L821" s="212"/>
      <c r="M821" s="213"/>
      <c r="N821" s="214"/>
      <c r="O821" s="214"/>
      <c r="P821" s="214"/>
      <c r="Q821" s="214"/>
      <c r="R821" s="214"/>
      <c r="S821" s="214"/>
      <c r="T821" s="215"/>
      <c r="AT821" s="216" t="s">
        <v>128</v>
      </c>
      <c r="AU821" s="216" t="s">
        <v>83</v>
      </c>
      <c r="AV821" s="12" t="s">
        <v>83</v>
      </c>
      <c r="AW821" s="12" t="s">
        <v>35</v>
      </c>
      <c r="AX821" s="12" t="s">
        <v>71</v>
      </c>
      <c r="AY821" s="216" t="s">
        <v>118</v>
      </c>
    </row>
    <row r="822" spans="2:65" s="12" customFormat="1">
      <c r="B822" s="206"/>
      <c r="C822" s="207"/>
      <c r="D822" s="196" t="s">
        <v>128</v>
      </c>
      <c r="E822" s="208" t="s">
        <v>21</v>
      </c>
      <c r="F822" s="209" t="s">
        <v>175</v>
      </c>
      <c r="G822" s="207"/>
      <c r="H822" s="210">
        <v>4.0999999999999996</v>
      </c>
      <c r="I822" s="211"/>
      <c r="J822" s="207"/>
      <c r="K822" s="207"/>
      <c r="L822" s="212"/>
      <c r="M822" s="213"/>
      <c r="N822" s="214"/>
      <c r="O822" s="214"/>
      <c r="P822" s="214"/>
      <c r="Q822" s="214"/>
      <c r="R822" s="214"/>
      <c r="S822" s="214"/>
      <c r="T822" s="215"/>
      <c r="AT822" s="216" t="s">
        <v>128</v>
      </c>
      <c r="AU822" s="216" t="s">
        <v>83</v>
      </c>
      <c r="AV822" s="12" t="s">
        <v>83</v>
      </c>
      <c r="AW822" s="12" t="s">
        <v>35</v>
      </c>
      <c r="AX822" s="12" t="s">
        <v>71</v>
      </c>
      <c r="AY822" s="216" t="s">
        <v>118</v>
      </c>
    </row>
    <row r="823" spans="2:65" s="12" customFormat="1">
      <c r="B823" s="206"/>
      <c r="C823" s="207"/>
      <c r="D823" s="196" t="s">
        <v>128</v>
      </c>
      <c r="E823" s="208" t="s">
        <v>21</v>
      </c>
      <c r="F823" s="209" t="s">
        <v>176</v>
      </c>
      <c r="G823" s="207"/>
      <c r="H823" s="210">
        <v>19.2</v>
      </c>
      <c r="I823" s="211"/>
      <c r="J823" s="207"/>
      <c r="K823" s="207"/>
      <c r="L823" s="212"/>
      <c r="M823" s="213"/>
      <c r="N823" s="214"/>
      <c r="O823" s="214"/>
      <c r="P823" s="214"/>
      <c r="Q823" s="214"/>
      <c r="R823" s="214"/>
      <c r="S823" s="214"/>
      <c r="T823" s="215"/>
      <c r="AT823" s="216" t="s">
        <v>128</v>
      </c>
      <c r="AU823" s="216" t="s">
        <v>83</v>
      </c>
      <c r="AV823" s="12" t="s">
        <v>83</v>
      </c>
      <c r="AW823" s="12" t="s">
        <v>35</v>
      </c>
      <c r="AX823" s="12" t="s">
        <v>71</v>
      </c>
      <c r="AY823" s="216" t="s">
        <v>118</v>
      </c>
    </row>
    <row r="824" spans="2:65" s="13" customFormat="1">
      <c r="B824" s="217"/>
      <c r="C824" s="218"/>
      <c r="D824" s="196" t="s">
        <v>128</v>
      </c>
      <c r="E824" s="219" t="s">
        <v>21</v>
      </c>
      <c r="F824" s="220" t="s">
        <v>152</v>
      </c>
      <c r="G824" s="218"/>
      <c r="H824" s="221">
        <v>277.52999999999997</v>
      </c>
      <c r="I824" s="222"/>
      <c r="J824" s="218"/>
      <c r="K824" s="218"/>
      <c r="L824" s="223"/>
      <c r="M824" s="224"/>
      <c r="N824" s="225"/>
      <c r="O824" s="225"/>
      <c r="P824" s="225"/>
      <c r="Q824" s="225"/>
      <c r="R824" s="225"/>
      <c r="S824" s="225"/>
      <c r="T824" s="226"/>
      <c r="AT824" s="227" t="s">
        <v>128</v>
      </c>
      <c r="AU824" s="227" t="s">
        <v>83</v>
      </c>
      <c r="AV824" s="13" t="s">
        <v>126</v>
      </c>
      <c r="AW824" s="13" t="s">
        <v>35</v>
      </c>
      <c r="AX824" s="13" t="s">
        <v>71</v>
      </c>
      <c r="AY824" s="227" t="s">
        <v>118</v>
      </c>
    </row>
    <row r="825" spans="2:65" s="11" customFormat="1">
      <c r="B825" s="194"/>
      <c r="C825" s="195"/>
      <c r="D825" s="196" t="s">
        <v>128</v>
      </c>
      <c r="E825" s="197" t="s">
        <v>21</v>
      </c>
      <c r="F825" s="198" t="s">
        <v>177</v>
      </c>
      <c r="G825" s="195"/>
      <c r="H825" s="199" t="s">
        <v>21</v>
      </c>
      <c r="I825" s="200"/>
      <c r="J825" s="195"/>
      <c r="K825" s="195"/>
      <c r="L825" s="201"/>
      <c r="M825" s="202"/>
      <c r="N825" s="203"/>
      <c r="O825" s="203"/>
      <c r="P825" s="203"/>
      <c r="Q825" s="203"/>
      <c r="R825" s="203"/>
      <c r="S825" s="203"/>
      <c r="T825" s="204"/>
      <c r="AT825" s="205" t="s">
        <v>128</v>
      </c>
      <c r="AU825" s="205" t="s">
        <v>83</v>
      </c>
      <c r="AV825" s="11" t="s">
        <v>76</v>
      </c>
      <c r="AW825" s="11" t="s">
        <v>35</v>
      </c>
      <c r="AX825" s="11" t="s">
        <v>71</v>
      </c>
      <c r="AY825" s="205" t="s">
        <v>118</v>
      </c>
    </row>
    <row r="826" spans="2:65" s="12" customFormat="1">
      <c r="B826" s="206"/>
      <c r="C826" s="207"/>
      <c r="D826" s="196" t="s">
        <v>128</v>
      </c>
      <c r="E826" s="208" t="s">
        <v>21</v>
      </c>
      <c r="F826" s="209" t="s">
        <v>178</v>
      </c>
      <c r="G826" s="207"/>
      <c r="H826" s="210">
        <v>214.88</v>
      </c>
      <c r="I826" s="211"/>
      <c r="J826" s="207"/>
      <c r="K826" s="207"/>
      <c r="L826" s="212"/>
      <c r="M826" s="213"/>
      <c r="N826" s="214"/>
      <c r="O826" s="214"/>
      <c r="P826" s="214"/>
      <c r="Q826" s="214"/>
      <c r="R826" s="214"/>
      <c r="S826" s="214"/>
      <c r="T826" s="215"/>
      <c r="AT826" s="216" t="s">
        <v>128</v>
      </c>
      <c r="AU826" s="216" t="s">
        <v>83</v>
      </c>
      <c r="AV826" s="12" t="s">
        <v>83</v>
      </c>
      <c r="AW826" s="12" t="s">
        <v>35</v>
      </c>
      <c r="AX826" s="12" t="s">
        <v>71</v>
      </c>
      <c r="AY826" s="216" t="s">
        <v>118</v>
      </c>
    </row>
    <row r="827" spans="2:65" s="11" customFormat="1">
      <c r="B827" s="194"/>
      <c r="C827" s="195"/>
      <c r="D827" s="196" t="s">
        <v>128</v>
      </c>
      <c r="E827" s="197" t="s">
        <v>21</v>
      </c>
      <c r="F827" s="198" t="s">
        <v>179</v>
      </c>
      <c r="G827" s="195"/>
      <c r="H827" s="199" t="s">
        <v>21</v>
      </c>
      <c r="I827" s="200"/>
      <c r="J827" s="195"/>
      <c r="K827" s="195"/>
      <c r="L827" s="201"/>
      <c r="M827" s="202"/>
      <c r="N827" s="203"/>
      <c r="O827" s="203"/>
      <c r="P827" s="203"/>
      <c r="Q827" s="203"/>
      <c r="R827" s="203"/>
      <c r="S827" s="203"/>
      <c r="T827" s="204"/>
      <c r="AT827" s="205" t="s">
        <v>128</v>
      </c>
      <c r="AU827" s="205" t="s">
        <v>83</v>
      </c>
      <c r="AV827" s="11" t="s">
        <v>76</v>
      </c>
      <c r="AW827" s="11" t="s">
        <v>35</v>
      </c>
      <c r="AX827" s="11" t="s">
        <v>71</v>
      </c>
      <c r="AY827" s="205" t="s">
        <v>118</v>
      </c>
    </row>
    <row r="828" spans="2:65" s="12" customFormat="1">
      <c r="B828" s="206"/>
      <c r="C828" s="207"/>
      <c r="D828" s="228" t="s">
        <v>128</v>
      </c>
      <c r="E828" s="229" t="s">
        <v>21</v>
      </c>
      <c r="F828" s="230" t="s">
        <v>180</v>
      </c>
      <c r="G828" s="207"/>
      <c r="H828" s="231">
        <v>64.463999999999999</v>
      </c>
      <c r="I828" s="211"/>
      <c r="J828" s="207"/>
      <c r="K828" s="207"/>
      <c r="L828" s="212"/>
      <c r="M828" s="213"/>
      <c r="N828" s="214"/>
      <c r="O828" s="214"/>
      <c r="P828" s="214"/>
      <c r="Q828" s="214"/>
      <c r="R828" s="214"/>
      <c r="S828" s="214"/>
      <c r="T828" s="215"/>
      <c r="AT828" s="216" t="s">
        <v>128</v>
      </c>
      <c r="AU828" s="216" t="s">
        <v>83</v>
      </c>
      <c r="AV828" s="12" t="s">
        <v>83</v>
      </c>
      <c r="AW828" s="12" t="s">
        <v>35</v>
      </c>
      <c r="AX828" s="12" t="s">
        <v>76</v>
      </c>
      <c r="AY828" s="216" t="s">
        <v>118</v>
      </c>
    </row>
    <row r="829" spans="2:65" s="1" customFormat="1" ht="22.5" customHeight="1">
      <c r="B829" s="40"/>
      <c r="C829" s="182" t="s">
        <v>591</v>
      </c>
      <c r="D829" s="182" t="s">
        <v>121</v>
      </c>
      <c r="E829" s="183" t="s">
        <v>592</v>
      </c>
      <c r="F829" s="184" t="s">
        <v>593</v>
      </c>
      <c r="G829" s="185" t="s">
        <v>124</v>
      </c>
      <c r="H829" s="186">
        <v>64.463999999999999</v>
      </c>
      <c r="I829" s="187"/>
      <c r="J829" s="188">
        <f>ROUND(I829*H829,2)</f>
        <v>0</v>
      </c>
      <c r="K829" s="184" t="s">
        <v>125</v>
      </c>
      <c r="L829" s="60"/>
      <c r="M829" s="189" t="s">
        <v>21</v>
      </c>
      <c r="N829" s="190" t="s">
        <v>42</v>
      </c>
      <c r="O829" s="41"/>
      <c r="P829" s="191">
        <f>O829*H829</f>
        <v>0</v>
      </c>
      <c r="Q829" s="191">
        <v>2.0000000000000001E-4</v>
      </c>
      <c r="R829" s="191">
        <f>Q829*H829</f>
        <v>1.2892800000000001E-2</v>
      </c>
      <c r="S829" s="191">
        <v>0</v>
      </c>
      <c r="T829" s="192">
        <f>S829*H829</f>
        <v>0</v>
      </c>
      <c r="AR829" s="23" t="s">
        <v>283</v>
      </c>
      <c r="AT829" s="23" t="s">
        <v>121</v>
      </c>
      <c r="AU829" s="23" t="s">
        <v>83</v>
      </c>
      <c r="AY829" s="23" t="s">
        <v>118</v>
      </c>
      <c r="BE829" s="193">
        <f>IF(N829="základní",J829,0)</f>
        <v>0</v>
      </c>
      <c r="BF829" s="193">
        <f>IF(N829="snížená",J829,0)</f>
        <v>0</v>
      </c>
      <c r="BG829" s="193">
        <f>IF(N829="zákl. přenesená",J829,0)</f>
        <v>0</v>
      </c>
      <c r="BH829" s="193">
        <f>IF(N829="sníž. přenesená",J829,0)</f>
        <v>0</v>
      </c>
      <c r="BI829" s="193">
        <f>IF(N829="nulová",J829,0)</f>
        <v>0</v>
      </c>
      <c r="BJ829" s="23" t="s">
        <v>76</v>
      </c>
      <c r="BK829" s="193">
        <f>ROUND(I829*H829,2)</f>
        <v>0</v>
      </c>
      <c r="BL829" s="23" t="s">
        <v>283</v>
      </c>
      <c r="BM829" s="23" t="s">
        <v>594</v>
      </c>
    </row>
    <row r="830" spans="2:65" s="1" customFormat="1" ht="31.5" customHeight="1">
      <c r="B830" s="40"/>
      <c r="C830" s="182" t="s">
        <v>595</v>
      </c>
      <c r="D830" s="182" t="s">
        <v>121</v>
      </c>
      <c r="E830" s="183" t="s">
        <v>596</v>
      </c>
      <c r="F830" s="184" t="s">
        <v>597</v>
      </c>
      <c r="G830" s="185" t="s">
        <v>124</v>
      </c>
      <c r="H830" s="186">
        <v>193.392</v>
      </c>
      <c r="I830" s="187"/>
      <c r="J830" s="188">
        <f>ROUND(I830*H830,2)</f>
        <v>0</v>
      </c>
      <c r="K830" s="184" t="s">
        <v>125</v>
      </c>
      <c r="L830" s="60"/>
      <c r="M830" s="189" t="s">
        <v>21</v>
      </c>
      <c r="N830" s="190" t="s">
        <v>42</v>
      </c>
      <c r="O830" s="41"/>
      <c r="P830" s="191">
        <f>O830*H830</f>
        <v>0</v>
      </c>
      <c r="Q830" s="191">
        <v>1.4999999999999999E-4</v>
      </c>
      <c r="R830" s="191">
        <f>Q830*H830</f>
        <v>2.9008799999999998E-2</v>
      </c>
      <c r="S830" s="191">
        <v>0</v>
      </c>
      <c r="T830" s="192">
        <f>S830*H830</f>
        <v>0</v>
      </c>
      <c r="AR830" s="23" t="s">
        <v>283</v>
      </c>
      <c r="AT830" s="23" t="s">
        <v>121</v>
      </c>
      <c r="AU830" s="23" t="s">
        <v>83</v>
      </c>
      <c r="AY830" s="23" t="s">
        <v>118</v>
      </c>
      <c r="BE830" s="193">
        <f>IF(N830="základní",J830,0)</f>
        <v>0</v>
      </c>
      <c r="BF830" s="193">
        <f>IF(N830="snížená",J830,0)</f>
        <v>0</v>
      </c>
      <c r="BG830" s="193">
        <f>IF(N830="zákl. přenesená",J830,0)</f>
        <v>0</v>
      </c>
      <c r="BH830" s="193">
        <f>IF(N830="sníž. přenesená",J830,0)</f>
        <v>0</v>
      </c>
      <c r="BI830" s="193">
        <f>IF(N830="nulová",J830,0)</f>
        <v>0</v>
      </c>
      <c r="BJ830" s="23" t="s">
        <v>76</v>
      </c>
      <c r="BK830" s="193">
        <f>ROUND(I830*H830,2)</f>
        <v>0</v>
      </c>
      <c r="BL830" s="23" t="s">
        <v>283</v>
      </c>
      <c r="BM830" s="23" t="s">
        <v>598</v>
      </c>
    </row>
    <row r="831" spans="2:65" s="11" customFormat="1">
      <c r="B831" s="194"/>
      <c r="C831" s="195"/>
      <c r="D831" s="196" t="s">
        <v>128</v>
      </c>
      <c r="E831" s="197" t="s">
        <v>21</v>
      </c>
      <c r="F831" s="198" t="s">
        <v>599</v>
      </c>
      <c r="G831" s="195"/>
      <c r="H831" s="199" t="s">
        <v>21</v>
      </c>
      <c r="I831" s="200"/>
      <c r="J831" s="195"/>
      <c r="K831" s="195"/>
      <c r="L831" s="201"/>
      <c r="M831" s="202"/>
      <c r="N831" s="203"/>
      <c r="O831" s="203"/>
      <c r="P831" s="203"/>
      <c r="Q831" s="203"/>
      <c r="R831" s="203"/>
      <c r="S831" s="203"/>
      <c r="T831" s="204"/>
      <c r="AT831" s="205" t="s">
        <v>128</v>
      </c>
      <c r="AU831" s="205" t="s">
        <v>83</v>
      </c>
      <c r="AV831" s="11" t="s">
        <v>76</v>
      </c>
      <c r="AW831" s="11" t="s">
        <v>35</v>
      </c>
      <c r="AX831" s="11" t="s">
        <v>71</v>
      </c>
      <c r="AY831" s="205" t="s">
        <v>118</v>
      </c>
    </row>
    <row r="832" spans="2:65" s="12" customFormat="1">
      <c r="B832" s="206"/>
      <c r="C832" s="207"/>
      <c r="D832" s="196" t="s">
        <v>128</v>
      </c>
      <c r="E832" s="208" t="s">
        <v>21</v>
      </c>
      <c r="F832" s="209" t="s">
        <v>600</v>
      </c>
      <c r="G832" s="207"/>
      <c r="H832" s="210">
        <v>193.392</v>
      </c>
      <c r="I832" s="211"/>
      <c r="J832" s="207"/>
      <c r="K832" s="207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128</v>
      </c>
      <c r="AU832" s="216" t="s">
        <v>83</v>
      </c>
      <c r="AV832" s="12" t="s">
        <v>83</v>
      </c>
      <c r="AW832" s="12" t="s">
        <v>35</v>
      </c>
      <c r="AX832" s="12" t="s">
        <v>76</v>
      </c>
      <c r="AY832" s="216" t="s">
        <v>118</v>
      </c>
    </row>
    <row r="833" spans="2:65" s="10" customFormat="1" ht="29.85" customHeight="1">
      <c r="B833" s="165"/>
      <c r="C833" s="166"/>
      <c r="D833" s="179" t="s">
        <v>70</v>
      </c>
      <c r="E833" s="180" t="s">
        <v>601</v>
      </c>
      <c r="F833" s="180" t="s">
        <v>602</v>
      </c>
      <c r="G833" s="166"/>
      <c r="H833" s="166"/>
      <c r="I833" s="169"/>
      <c r="J833" s="181">
        <f>BK833</f>
        <v>0</v>
      </c>
      <c r="K833" s="166"/>
      <c r="L833" s="171"/>
      <c r="M833" s="172"/>
      <c r="N833" s="173"/>
      <c r="O833" s="173"/>
      <c r="P833" s="174">
        <f>SUM(P834:P850)</f>
        <v>0</v>
      </c>
      <c r="Q833" s="173"/>
      <c r="R833" s="174">
        <f>SUM(R834:R850)</f>
        <v>4.9792599999999999E-2</v>
      </c>
      <c r="S833" s="173"/>
      <c r="T833" s="175">
        <f>SUM(T834:T850)</f>
        <v>0</v>
      </c>
      <c r="AR833" s="176" t="s">
        <v>83</v>
      </c>
      <c r="AT833" s="177" t="s">
        <v>70</v>
      </c>
      <c r="AU833" s="177" t="s">
        <v>76</v>
      </c>
      <c r="AY833" s="176" t="s">
        <v>118</v>
      </c>
      <c r="BK833" s="178">
        <f>SUM(BK834:BK850)</f>
        <v>0</v>
      </c>
    </row>
    <row r="834" spans="2:65" s="1" customFormat="1" ht="22.5" customHeight="1">
      <c r="B834" s="40"/>
      <c r="C834" s="182" t="s">
        <v>603</v>
      </c>
      <c r="D834" s="182" t="s">
        <v>121</v>
      </c>
      <c r="E834" s="183" t="s">
        <v>604</v>
      </c>
      <c r="F834" s="184" t="s">
        <v>605</v>
      </c>
      <c r="G834" s="185" t="s">
        <v>124</v>
      </c>
      <c r="H834" s="186">
        <v>38.302</v>
      </c>
      <c r="I834" s="187"/>
      <c r="J834" s="188">
        <f>ROUND(I834*H834,2)</f>
        <v>0</v>
      </c>
      <c r="K834" s="184" t="s">
        <v>125</v>
      </c>
      <c r="L834" s="60"/>
      <c r="M834" s="189" t="s">
        <v>21</v>
      </c>
      <c r="N834" s="190" t="s">
        <v>42</v>
      </c>
      <c r="O834" s="41"/>
      <c r="P834" s="191">
        <f>O834*H834</f>
        <v>0</v>
      </c>
      <c r="Q834" s="191">
        <v>0</v>
      </c>
      <c r="R834" s="191">
        <f>Q834*H834</f>
        <v>0</v>
      </c>
      <c r="S834" s="191">
        <v>0</v>
      </c>
      <c r="T834" s="192">
        <f>S834*H834</f>
        <v>0</v>
      </c>
      <c r="AR834" s="23" t="s">
        <v>283</v>
      </c>
      <c r="AT834" s="23" t="s">
        <v>121</v>
      </c>
      <c r="AU834" s="23" t="s">
        <v>83</v>
      </c>
      <c r="AY834" s="23" t="s">
        <v>118</v>
      </c>
      <c r="BE834" s="193">
        <f>IF(N834="základní",J834,0)</f>
        <v>0</v>
      </c>
      <c r="BF834" s="193">
        <f>IF(N834="snížená",J834,0)</f>
        <v>0</v>
      </c>
      <c r="BG834" s="193">
        <f>IF(N834="zákl. přenesená",J834,0)</f>
        <v>0</v>
      </c>
      <c r="BH834" s="193">
        <f>IF(N834="sníž. přenesená",J834,0)</f>
        <v>0</v>
      </c>
      <c r="BI834" s="193">
        <f>IF(N834="nulová",J834,0)</f>
        <v>0</v>
      </c>
      <c r="BJ834" s="23" t="s">
        <v>76</v>
      </c>
      <c r="BK834" s="193">
        <f>ROUND(I834*H834,2)</f>
        <v>0</v>
      </c>
      <c r="BL834" s="23" t="s">
        <v>283</v>
      </c>
      <c r="BM834" s="23" t="s">
        <v>606</v>
      </c>
    </row>
    <row r="835" spans="2:65" s="11" customFormat="1">
      <c r="B835" s="194"/>
      <c r="C835" s="195"/>
      <c r="D835" s="196" t="s">
        <v>128</v>
      </c>
      <c r="E835" s="197" t="s">
        <v>21</v>
      </c>
      <c r="F835" s="198" t="s">
        <v>130</v>
      </c>
      <c r="G835" s="195"/>
      <c r="H835" s="199" t="s">
        <v>21</v>
      </c>
      <c r="I835" s="200"/>
      <c r="J835" s="195"/>
      <c r="K835" s="195"/>
      <c r="L835" s="201"/>
      <c r="M835" s="202"/>
      <c r="N835" s="203"/>
      <c r="O835" s="203"/>
      <c r="P835" s="203"/>
      <c r="Q835" s="203"/>
      <c r="R835" s="203"/>
      <c r="S835" s="203"/>
      <c r="T835" s="204"/>
      <c r="AT835" s="205" t="s">
        <v>128</v>
      </c>
      <c r="AU835" s="205" t="s">
        <v>83</v>
      </c>
      <c r="AV835" s="11" t="s">
        <v>76</v>
      </c>
      <c r="AW835" s="11" t="s">
        <v>35</v>
      </c>
      <c r="AX835" s="11" t="s">
        <v>71</v>
      </c>
      <c r="AY835" s="205" t="s">
        <v>118</v>
      </c>
    </row>
    <row r="836" spans="2:65" s="12" customFormat="1">
      <c r="B836" s="206"/>
      <c r="C836" s="207"/>
      <c r="D836" s="196" t="s">
        <v>128</v>
      </c>
      <c r="E836" s="208" t="s">
        <v>21</v>
      </c>
      <c r="F836" s="209" t="s">
        <v>607</v>
      </c>
      <c r="G836" s="207"/>
      <c r="H836" s="210">
        <v>7.0960000000000001</v>
      </c>
      <c r="I836" s="211"/>
      <c r="J836" s="207"/>
      <c r="K836" s="207"/>
      <c r="L836" s="212"/>
      <c r="M836" s="213"/>
      <c r="N836" s="214"/>
      <c r="O836" s="214"/>
      <c r="P836" s="214"/>
      <c r="Q836" s="214"/>
      <c r="R836" s="214"/>
      <c r="S836" s="214"/>
      <c r="T836" s="215"/>
      <c r="AT836" s="216" t="s">
        <v>128</v>
      </c>
      <c r="AU836" s="216" t="s">
        <v>83</v>
      </c>
      <c r="AV836" s="12" t="s">
        <v>83</v>
      </c>
      <c r="AW836" s="12" t="s">
        <v>35</v>
      </c>
      <c r="AX836" s="12" t="s">
        <v>71</v>
      </c>
      <c r="AY836" s="216" t="s">
        <v>118</v>
      </c>
    </row>
    <row r="837" spans="2:65" s="11" customFormat="1">
      <c r="B837" s="194"/>
      <c r="C837" s="195"/>
      <c r="D837" s="196" t="s">
        <v>128</v>
      </c>
      <c r="E837" s="197" t="s">
        <v>21</v>
      </c>
      <c r="F837" s="198" t="s">
        <v>138</v>
      </c>
      <c r="G837" s="195"/>
      <c r="H837" s="199" t="s">
        <v>21</v>
      </c>
      <c r="I837" s="200"/>
      <c r="J837" s="195"/>
      <c r="K837" s="195"/>
      <c r="L837" s="201"/>
      <c r="M837" s="202"/>
      <c r="N837" s="203"/>
      <c r="O837" s="203"/>
      <c r="P837" s="203"/>
      <c r="Q837" s="203"/>
      <c r="R837" s="203"/>
      <c r="S837" s="203"/>
      <c r="T837" s="204"/>
      <c r="AT837" s="205" t="s">
        <v>128</v>
      </c>
      <c r="AU837" s="205" t="s">
        <v>83</v>
      </c>
      <c r="AV837" s="11" t="s">
        <v>76</v>
      </c>
      <c r="AW837" s="11" t="s">
        <v>35</v>
      </c>
      <c r="AX837" s="11" t="s">
        <v>71</v>
      </c>
      <c r="AY837" s="205" t="s">
        <v>118</v>
      </c>
    </row>
    <row r="838" spans="2:65" s="12" customFormat="1">
      <c r="B838" s="206"/>
      <c r="C838" s="207"/>
      <c r="D838" s="196" t="s">
        <v>128</v>
      </c>
      <c r="E838" s="208" t="s">
        <v>21</v>
      </c>
      <c r="F838" s="209" t="s">
        <v>608</v>
      </c>
      <c r="G838" s="207"/>
      <c r="H838" s="210">
        <v>7.0960000000000001</v>
      </c>
      <c r="I838" s="211"/>
      <c r="J838" s="207"/>
      <c r="K838" s="207"/>
      <c r="L838" s="212"/>
      <c r="M838" s="213"/>
      <c r="N838" s="214"/>
      <c r="O838" s="214"/>
      <c r="P838" s="214"/>
      <c r="Q838" s="214"/>
      <c r="R838" s="214"/>
      <c r="S838" s="214"/>
      <c r="T838" s="215"/>
      <c r="AT838" s="216" t="s">
        <v>128</v>
      </c>
      <c r="AU838" s="216" t="s">
        <v>83</v>
      </c>
      <c r="AV838" s="12" t="s">
        <v>83</v>
      </c>
      <c r="AW838" s="12" t="s">
        <v>35</v>
      </c>
      <c r="AX838" s="12" t="s">
        <v>71</v>
      </c>
      <c r="AY838" s="216" t="s">
        <v>118</v>
      </c>
    </row>
    <row r="839" spans="2:65" s="12" customFormat="1">
      <c r="B839" s="206"/>
      <c r="C839" s="207"/>
      <c r="D839" s="196" t="s">
        <v>128</v>
      </c>
      <c r="E839" s="208" t="s">
        <v>21</v>
      </c>
      <c r="F839" s="209" t="s">
        <v>609</v>
      </c>
      <c r="G839" s="207"/>
      <c r="H839" s="210">
        <v>3.4990000000000001</v>
      </c>
      <c r="I839" s="211"/>
      <c r="J839" s="207"/>
      <c r="K839" s="207"/>
      <c r="L839" s="212"/>
      <c r="M839" s="213"/>
      <c r="N839" s="214"/>
      <c r="O839" s="214"/>
      <c r="P839" s="214"/>
      <c r="Q839" s="214"/>
      <c r="R839" s="214"/>
      <c r="S839" s="214"/>
      <c r="T839" s="215"/>
      <c r="AT839" s="216" t="s">
        <v>128</v>
      </c>
      <c r="AU839" s="216" t="s">
        <v>83</v>
      </c>
      <c r="AV839" s="12" t="s">
        <v>83</v>
      </c>
      <c r="AW839" s="12" t="s">
        <v>35</v>
      </c>
      <c r="AX839" s="12" t="s">
        <v>71</v>
      </c>
      <c r="AY839" s="216" t="s">
        <v>118</v>
      </c>
    </row>
    <row r="840" spans="2:65" s="11" customFormat="1">
      <c r="B840" s="194"/>
      <c r="C840" s="195"/>
      <c r="D840" s="196" t="s">
        <v>128</v>
      </c>
      <c r="E840" s="197" t="s">
        <v>21</v>
      </c>
      <c r="F840" s="198" t="s">
        <v>142</v>
      </c>
      <c r="G840" s="195"/>
      <c r="H840" s="199" t="s">
        <v>21</v>
      </c>
      <c r="I840" s="200"/>
      <c r="J840" s="195"/>
      <c r="K840" s="195"/>
      <c r="L840" s="201"/>
      <c r="M840" s="202"/>
      <c r="N840" s="203"/>
      <c r="O840" s="203"/>
      <c r="P840" s="203"/>
      <c r="Q840" s="203"/>
      <c r="R840" s="203"/>
      <c r="S840" s="203"/>
      <c r="T840" s="204"/>
      <c r="AT840" s="205" t="s">
        <v>128</v>
      </c>
      <c r="AU840" s="205" t="s">
        <v>83</v>
      </c>
      <c r="AV840" s="11" t="s">
        <v>76</v>
      </c>
      <c r="AW840" s="11" t="s">
        <v>35</v>
      </c>
      <c r="AX840" s="11" t="s">
        <v>71</v>
      </c>
      <c r="AY840" s="205" t="s">
        <v>118</v>
      </c>
    </row>
    <row r="841" spans="2:65" s="12" customFormat="1">
      <c r="B841" s="206"/>
      <c r="C841" s="207"/>
      <c r="D841" s="196" t="s">
        <v>128</v>
      </c>
      <c r="E841" s="208" t="s">
        <v>21</v>
      </c>
      <c r="F841" s="209" t="s">
        <v>608</v>
      </c>
      <c r="G841" s="207"/>
      <c r="H841" s="210">
        <v>7.0960000000000001</v>
      </c>
      <c r="I841" s="211"/>
      <c r="J841" s="207"/>
      <c r="K841" s="207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128</v>
      </c>
      <c r="AU841" s="216" t="s">
        <v>83</v>
      </c>
      <c r="AV841" s="12" t="s">
        <v>83</v>
      </c>
      <c r="AW841" s="12" t="s">
        <v>35</v>
      </c>
      <c r="AX841" s="12" t="s">
        <v>71</v>
      </c>
      <c r="AY841" s="216" t="s">
        <v>118</v>
      </c>
    </row>
    <row r="842" spans="2:65" s="11" customFormat="1">
      <c r="B842" s="194"/>
      <c r="C842" s="195"/>
      <c r="D842" s="196" t="s">
        <v>128</v>
      </c>
      <c r="E842" s="197" t="s">
        <v>21</v>
      </c>
      <c r="F842" s="198" t="s">
        <v>143</v>
      </c>
      <c r="G842" s="195"/>
      <c r="H842" s="199" t="s">
        <v>21</v>
      </c>
      <c r="I842" s="200"/>
      <c r="J842" s="195"/>
      <c r="K842" s="195"/>
      <c r="L842" s="201"/>
      <c r="M842" s="202"/>
      <c r="N842" s="203"/>
      <c r="O842" s="203"/>
      <c r="P842" s="203"/>
      <c r="Q842" s="203"/>
      <c r="R842" s="203"/>
      <c r="S842" s="203"/>
      <c r="T842" s="204"/>
      <c r="AT842" s="205" t="s">
        <v>128</v>
      </c>
      <c r="AU842" s="205" t="s">
        <v>83</v>
      </c>
      <c r="AV842" s="11" t="s">
        <v>76</v>
      </c>
      <c r="AW842" s="11" t="s">
        <v>35</v>
      </c>
      <c r="AX842" s="11" t="s">
        <v>71</v>
      </c>
      <c r="AY842" s="205" t="s">
        <v>118</v>
      </c>
    </row>
    <row r="843" spans="2:65" s="12" customFormat="1">
      <c r="B843" s="206"/>
      <c r="C843" s="207"/>
      <c r="D843" s="196" t="s">
        <v>128</v>
      </c>
      <c r="E843" s="208" t="s">
        <v>21</v>
      </c>
      <c r="F843" s="209" t="s">
        <v>610</v>
      </c>
      <c r="G843" s="207"/>
      <c r="H843" s="210">
        <v>4.2300000000000004</v>
      </c>
      <c r="I843" s="211"/>
      <c r="J843" s="207"/>
      <c r="K843" s="207"/>
      <c r="L843" s="212"/>
      <c r="M843" s="213"/>
      <c r="N843" s="214"/>
      <c r="O843" s="214"/>
      <c r="P843" s="214"/>
      <c r="Q843" s="214"/>
      <c r="R843" s="214"/>
      <c r="S843" s="214"/>
      <c r="T843" s="215"/>
      <c r="AT843" s="216" t="s">
        <v>128</v>
      </c>
      <c r="AU843" s="216" t="s">
        <v>83</v>
      </c>
      <c r="AV843" s="12" t="s">
        <v>83</v>
      </c>
      <c r="AW843" s="12" t="s">
        <v>35</v>
      </c>
      <c r="AX843" s="12" t="s">
        <v>71</v>
      </c>
      <c r="AY843" s="216" t="s">
        <v>118</v>
      </c>
    </row>
    <row r="844" spans="2:65" s="12" customFormat="1">
      <c r="B844" s="206"/>
      <c r="C844" s="207"/>
      <c r="D844" s="196" t="s">
        <v>128</v>
      </c>
      <c r="E844" s="208" t="s">
        <v>21</v>
      </c>
      <c r="F844" s="209" t="s">
        <v>611</v>
      </c>
      <c r="G844" s="207"/>
      <c r="H844" s="210">
        <v>1.56</v>
      </c>
      <c r="I844" s="211"/>
      <c r="J844" s="207"/>
      <c r="K844" s="207"/>
      <c r="L844" s="212"/>
      <c r="M844" s="213"/>
      <c r="N844" s="214"/>
      <c r="O844" s="214"/>
      <c r="P844" s="214"/>
      <c r="Q844" s="214"/>
      <c r="R844" s="214"/>
      <c r="S844" s="214"/>
      <c r="T844" s="215"/>
      <c r="AT844" s="216" t="s">
        <v>128</v>
      </c>
      <c r="AU844" s="216" t="s">
        <v>83</v>
      </c>
      <c r="AV844" s="12" t="s">
        <v>83</v>
      </c>
      <c r="AW844" s="12" t="s">
        <v>35</v>
      </c>
      <c r="AX844" s="12" t="s">
        <v>71</v>
      </c>
      <c r="AY844" s="216" t="s">
        <v>118</v>
      </c>
    </row>
    <row r="845" spans="2:65" s="12" customFormat="1">
      <c r="B845" s="206"/>
      <c r="C845" s="207"/>
      <c r="D845" s="196" t="s">
        <v>128</v>
      </c>
      <c r="E845" s="208" t="s">
        <v>21</v>
      </c>
      <c r="F845" s="209" t="s">
        <v>612</v>
      </c>
      <c r="G845" s="207"/>
      <c r="H845" s="210">
        <v>1.155</v>
      </c>
      <c r="I845" s="211"/>
      <c r="J845" s="207"/>
      <c r="K845" s="207"/>
      <c r="L845" s="212"/>
      <c r="M845" s="213"/>
      <c r="N845" s="214"/>
      <c r="O845" s="214"/>
      <c r="P845" s="214"/>
      <c r="Q845" s="214"/>
      <c r="R845" s="214"/>
      <c r="S845" s="214"/>
      <c r="T845" s="215"/>
      <c r="AT845" s="216" t="s">
        <v>128</v>
      </c>
      <c r="AU845" s="216" t="s">
        <v>83</v>
      </c>
      <c r="AV845" s="12" t="s">
        <v>83</v>
      </c>
      <c r="AW845" s="12" t="s">
        <v>35</v>
      </c>
      <c r="AX845" s="12" t="s">
        <v>71</v>
      </c>
      <c r="AY845" s="216" t="s">
        <v>118</v>
      </c>
    </row>
    <row r="846" spans="2:65" s="12" customFormat="1">
      <c r="B846" s="206"/>
      <c r="C846" s="207"/>
      <c r="D846" s="196" t="s">
        <v>128</v>
      </c>
      <c r="E846" s="208" t="s">
        <v>21</v>
      </c>
      <c r="F846" s="209" t="s">
        <v>613</v>
      </c>
      <c r="G846" s="207"/>
      <c r="H846" s="210">
        <v>6.57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128</v>
      </c>
      <c r="AU846" s="216" t="s">
        <v>83</v>
      </c>
      <c r="AV846" s="12" t="s">
        <v>83</v>
      </c>
      <c r="AW846" s="12" t="s">
        <v>35</v>
      </c>
      <c r="AX846" s="12" t="s">
        <v>71</v>
      </c>
      <c r="AY846" s="216" t="s">
        <v>118</v>
      </c>
    </row>
    <row r="847" spans="2:65" s="13" customFormat="1">
      <c r="B847" s="217"/>
      <c r="C847" s="218"/>
      <c r="D847" s="228" t="s">
        <v>128</v>
      </c>
      <c r="E847" s="242" t="s">
        <v>21</v>
      </c>
      <c r="F847" s="243" t="s">
        <v>152</v>
      </c>
      <c r="G847" s="218"/>
      <c r="H847" s="244">
        <v>38.302</v>
      </c>
      <c r="I847" s="222"/>
      <c r="J847" s="218"/>
      <c r="K847" s="218"/>
      <c r="L847" s="223"/>
      <c r="M847" s="224"/>
      <c r="N847" s="225"/>
      <c r="O847" s="225"/>
      <c r="P847" s="225"/>
      <c r="Q847" s="225"/>
      <c r="R847" s="225"/>
      <c r="S847" s="225"/>
      <c r="T847" s="226"/>
      <c r="AT847" s="227" t="s">
        <v>128</v>
      </c>
      <c r="AU847" s="227" t="s">
        <v>83</v>
      </c>
      <c r="AV847" s="13" t="s">
        <v>126</v>
      </c>
      <c r="AW847" s="13" t="s">
        <v>35</v>
      </c>
      <c r="AX847" s="13" t="s">
        <v>76</v>
      </c>
      <c r="AY847" s="227" t="s">
        <v>118</v>
      </c>
    </row>
    <row r="848" spans="2:65" s="1" customFormat="1" ht="22.5" customHeight="1">
      <c r="B848" s="40"/>
      <c r="C848" s="232" t="s">
        <v>614</v>
      </c>
      <c r="D848" s="232" t="s">
        <v>188</v>
      </c>
      <c r="E848" s="233" t="s">
        <v>615</v>
      </c>
      <c r="F848" s="234" t="s">
        <v>616</v>
      </c>
      <c r="G848" s="235" t="s">
        <v>124</v>
      </c>
      <c r="H848" s="236">
        <v>38.302</v>
      </c>
      <c r="I848" s="237"/>
      <c r="J848" s="238">
        <f>ROUND(I848*H848,2)</f>
        <v>0</v>
      </c>
      <c r="K848" s="234" t="s">
        <v>21</v>
      </c>
      <c r="L848" s="239"/>
      <c r="M848" s="240" t="s">
        <v>21</v>
      </c>
      <c r="N848" s="241" t="s">
        <v>42</v>
      </c>
      <c r="O848" s="41"/>
      <c r="P848" s="191">
        <f>O848*H848</f>
        <v>0</v>
      </c>
      <c r="Q848" s="191">
        <v>1.2999999999999999E-3</v>
      </c>
      <c r="R848" s="191">
        <f>Q848*H848</f>
        <v>4.9792599999999999E-2</v>
      </c>
      <c r="S848" s="191">
        <v>0</v>
      </c>
      <c r="T848" s="192">
        <f>S848*H848</f>
        <v>0</v>
      </c>
      <c r="AR848" s="23" t="s">
        <v>364</v>
      </c>
      <c r="AT848" s="23" t="s">
        <v>188</v>
      </c>
      <c r="AU848" s="23" t="s">
        <v>83</v>
      </c>
      <c r="AY848" s="23" t="s">
        <v>118</v>
      </c>
      <c r="BE848" s="193">
        <f>IF(N848="základní",J848,0)</f>
        <v>0</v>
      </c>
      <c r="BF848" s="193">
        <f>IF(N848="snížená",J848,0)</f>
        <v>0</v>
      </c>
      <c r="BG848" s="193">
        <f>IF(N848="zákl. přenesená",J848,0)</f>
        <v>0</v>
      </c>
      <c r="BH848" s="193">
        <f>IF(N848="sníž. přenesená",J848,0)</f>
        <v>0</v>
      </c>
      <c r="BI848" s="193">
        <f>IF(N848="nulová",J848,0)</f>
        <v>0</v>
      </c>
      <c r="BJ848" s="23" t="s">
        <v>76</v>
      </c>
      <c r="BK848" s="193">
        <f>ROUND(I848*H848,2)</f>
        <v>0</v>
      </c>
      <c r="BL848" s="23" t="s">
        <v>283</v>
      </c>
      <c r="BM848" s="23" t="s">
        <v>617</v>
      </c>
    </row>
    <row r="849" spans="2:65" s="1" customFormat="1" ht="31.5" customHeight="1">
      <c r="B849" s="40"/>
      <c r="C849" s="182" t="s">
        <v>618</v>
      </c>
      <c r="D849" s="182" t="s">
        <v>121</v>
      </c>
      <c r="E849" s="183" t="s">
        <v>619</v>
      </c>
      <c r="F849" s="184" t="s">
        <v>620</v>
      </c>
      <c r="G849" s="185" t="s">
        <v>307</v>
      </c>
      <c r="H849" s="186">
        <v>0.05</v>
      </c>
      <c r="I849" s="187"/>
      <c r="J849" s="188">
        <f>ROUND(I849*H849,2)</f>
        <v>0</v>
      </c>
      <c r="K849" s="184" t="s">
        <v>125</v>
      </c>
      <c r="L849" s="60"/>
      <c r="M849" s="189" t="s">
        <v>21</v>
      </c>
      <c r="N849" s="190" t="s">
        <v>42</v>
      </c>
      <c r="O849" s="41"/>
      <c r="P849" s="191">
        <f>O849*H849</f>
        <v>0</v>
      </c>
      <c r="Q849" s="191">
        <v>0</v>
      </c>
      <c r="R849" s="191">
        <f>Q849*H849</f>
        <v>0</v>
      </c>
      <c r="S849" s="191">
        <v>0</v>
      </c>
      <c r="T849" s="192">
        <f>S849*H849</f>
        <v>0</v>
      </c>
      <c r="AR849" s="23" t="s">
        <v>283</v>
      </c>
      <c r="AT849" s="23" t="s">
        <v>121</v>
      </c>
      <c r="AU849" s="23" t="s">
        <v>83</v>
      </c>
      <c r="AY849" s="23" t="s">
        <v>118</v>
      </c>
      <c r="BE849" s="193">
        <f>IF(N849="základní",J849,0)</f>
        <v>0</v>
      </c>
      <c r="BF849" s="193">
        <f>IF(N849="snížená",J849,0)</f>
        <v>0</v>
      </c>
      <c r="BG849" s="193">
        <f>IF(N849="zákl. přenesená",J849,0)</f>
        <v>0</v>
      </c>
      <c r="BH849" s="193">
        <f>IF(N849="sníž. přenesená",J849,0)</f>
        <v>0</v>
      </c>
      <c r="BI849" s="193">
        <f>IF(N849="nulová",J849,0)</f>
        <v>0</v>
      </c>
      <c r="BJ849" s="23" t="s">
        <v>76</v>
      </c>
      <c r="BK849" s="193">
        <f>ROUND(I849*H849,2)</f>
        <v>0</v>
      </c>
      <c r="BL849" s="23" t="s">
        <v>283</v>
      </c>
      <c r="BM849" s="23" t="s">
        <v>621</v>
      </c>
    </row>
    <row r="850" spans="2:65" s="1" customFormat="1" ht="44.25" customHeight="1">
      <c r="B850" s="40"/>
      <c r="C850" s="182" t="s">
        <v>622</v>
      </c>
      <c r="D850" s="182" t="s">
        <v>121</v>
      </c>
      <c r="E850" s="183" t="s">
        <v>623</v>
      </c>
      <c r="F850" s="184" t="s">
        <v>624</v>
      </c>
      <c r="G850" s="185" t="s">
        <v>307</v>
      </c>
      <c r="H850" s="186">
        <v>0.05</v>
      </c>
      <c r="I850" s="187"/>
      <c r="J850" s="188">
        <f>ROUND(I850*H850,2)</f>
        <v>0</v>
      </c>
      <c r="K850" s="184" t="s">
        <v>125</v>
      </c>
      <c r="L850" s="60"/>
      <c r="M850" s="189" t="s">
        <v>21</v>
      </c>
      <c r="N850" s="190" t="s">
        <v>42</v>
      </c>
      <c r="O850" s="41"/>
      <c r="P850" s="191">
        <f>O850*H850</f>
        <v>0</v>
      </c>
      <c r="Q850" s="191">
        <v>0</v>
      </c>
      <c r="R850" s="191">
        <f>Q850*H850</f>
        <v>0</v>
      </c>
      <c r="S850" s="191">
        <v>0</v>
      </c>
      <c r="T850" s="192">
        <f>S850*H850</f>
        <v>0</v>
      </c>
      <c r="AR850" s="23" t="s">
        <v>283</v>
      </c>
      <c r="AT850" s="23" t="s">
        <v>121</v>
      </c>
      <c r="AU850" s="23" t="s">
        <v>83</v>
      </c>
      <c r="AY850" s="23" t="s">
        <v>118</v>
      </c>
      <c r="BE850" s="193">
        <f>IF(N850="základní",J850,0)</f>
        <v>0</v>
      </c>
      <c r="BF850" s="193">
        <f>IF(N850="snížená",J850,0)</f>
        <v>0</v>
      </c>
      <c r="BG850" s="193">
        <f>IF(N850="zákl. přenesená",J850,0)</f>
        <v>0</v>
      </c>
      <c r="BH850" s="193">
        <f>IF(N850="sníž. přenesená",J850,0)</f>
        <v>0</v>
      </c>
      <c r="BI850" s="193">
        <f>IF(N850="nulová",J850,0)</f>
        <v>0</v>
      </c>
      <c r="BJ850" s="23" t="s">
        <v>76</v>
      </c>
      <c r="BK850" s="193">
        <f>ROUND(I850*H850,2)</f>
        <v>0</v>
      </c>
      <c r="BL850" s="23" t="s">
        <v>283</v>
      </c>
      <c r="BM850" s="23" t="s">
        <v>625</v>
      </c>
    </row>
    <row r="851" spans="2:65" s="10" customFormat="1" ht="37.35" customHeight="1">
      <c r="B851" s="165"/>
      <c r="C851" s="166"/>
      <c r="D851" s="179" t="s">
        <v>70</v>
      </c>
      <c r="E851" s="245" t="s">
        <v>626</v>
      </c>
      <c r="F851" s="245" t="s">
        <v>627</v>
      </c>
      <c r="G851" s="166"/>
      <c r="H851" s="166"/>
      <c r="I851" s="169"/>
      <c r="J851" s="246">
        <f>BK851</f>
        <v>0</v>
      </c>
      <c r="K851" s="166"/>
      <c r="L851" s="171"/>
      <c r="M851" s="172"/>
      <c r="N851" s="173"/>
      <c r="O851" s="173"/>
      <c r="P851" s="174">
        <f>SUM(P852:P855)</f>
        <v>0</v>
      </c>
      <c r="Q851" s="173"/>
      <c r="R851" s="174">
        <f>SUM(R852:R855)</f>
        <v>0</v>
      </c>
      <c r="S851" s="173"/>
      <c r="T851" s="175">
        <f>SUM(T852:T855)</f>
        <v>0</v>
      </c>
      <c r="AR851" s="176" t="s">
        <v>194</v>
      </c>
      <c r="AT851" s="177" t="s">
        <v>70</v>
      </c>
      <c r="AU851" s="177" t="s">
        <v>71</v>
      </c>
      <c r="AY851" s="176" t="s">
        <v>118</v>
      </c>
      <c r="BK851" s="178">
        <f>SUM(BK852:BK855)</f>
        <v>0</v>
      </c>
    </row>
    <row r="852" spans="2:65" s="1" customFormat="1" ht="22.5" customHeight="1">
      <c r="B852" s="40"/>
      <c r="C852" s="182" t="s">
        <v>628</v>
      </c>
      <c r="D852" s="182" t="s">
        <v>121</v>
      </c>
      <c r="E852" s="183" t="s">
        <v>629</v>
      </c>
      <c r="F852" s="184" t="s">
        <v>630</v>
      </c>
      <c r="G852" s="185" t="s">
        <v>631</v>
      </c>
      <c r="H852" s="247"/>
      <c r="I852" s="187"/>
      <c r="J852" s="188">
        <f>ROUND(I852*H852,2)</f>
        <v>0</v>
      </c>
      <c r="K852" s="184" t="s">
        <v>632</v>
      </c>
      <c r="L852" s="60"/>
      <c r="M852" s="189" t="s">
        <v>21</v>
      </c>
      <c r="N852" s="190" t="s">
        <v>42</v>
      </c>
      <c r="O852" s="41"/>
      <c r="P852" s="191">
        <f>O852*H852</f>
        <v>0</v>
      </c>
      <c r="Q852" s="191">
        <v>0</v>
      </c>
      <c r="R852" s="191">
        <f>Q852*H852</f>
        <v>0</v>
      </c>
      <c r="S852" s="191">
        <v>0</v>
      </c>
      <c r="T852" s="192">
        <f>S852*H852</f>
        <v>0</v>
      </c>
      <c r="AR852" s="23" t="s">
        <v>633</v>
      </c>
      <c r="AT852" s="23" t="s">
        <v>121</v>
      </c>
      <c r="AU852" s="23" t="s">
        <v>76</v>
      </c>
      <c r="AY852" s="23" t="s">
        <v>118</v>
      </c>
      <c r="BE852" s="193">
        <f>IF(N852="základní",J852,0)</f>
        <v>0</v>
      </c>
      <c r="BF852" s="193">
        <f>IF(N852="snížená",J852,0)</f>
        <v>0</v>
      </c>
      <c r="BG852" s="193">
        <f>IF(N852="zákl. přenesená",J852,0)</f>
        <v>0</v>
      </c>
      <c r="BH852" s="193">
        <f>IF(N852="sníž. přenesená",J852,0)</f>
        <v>0</v>
      </c>
      <c r="BI852" s="193">
        <f>IF(N852="nulová",J852,0)</f>
        <v>0</v>
      </c>
      <c r="BJ852" s="23" t="s">
        <v>76</v>
      </c>
      <c r="BK852" s="193">
        <f>ROUND(I852*H852,2)</f>
        <v>0</v>
      </c>
      <c r="BL852" s="23" t="s">
        <v>633</v>
      </c>
      <c r="BM852" s="23" t="s">
        <v>634</v>
      </c>
    </row>
    <row r="853" spans="2:65" s="1" customFormat="1" ht="22.5" customHeight="1">
      <c r="B853" s="40"/>
      <c r="C853" s="182" t="s">
        <v>635</v>
      </c>
      <c r="D853" s="182" t="s">
        <v>121</v>
      </c>
      <c r="E853" s="183" t="s">
        <v>636</v>
      </c>
      <c r="F853" s="184" t="s">
        <v>637</v>
      </c>
      <c r="G853" s="185" t="s">
        <v>631</v>
      </c>
      <c r="H853" s="247"/>
      <c r="I853" s="187"/>
      <c r="J853" s="188">
        <f>ROUND(I853*H853,2)</f>
        <v>0</v>
      </c>
      <c r="K853" s="184" t="s">
        <v>125</v>
      </c>
      <c r="L853" s="60"/>
      <c r="M853" s="189" t="s">
        <v>21</v>
      </c>
      <c r="N853" s="190" t="s">
        <v>42</v>
      </c>
      <c r="O853" s="41"/>
      <c r="P853" s="191">
        <f>O853*H853</f>
        <v>0</v>
      </c>
      <c r="Q853" s="191">
        <v>0</v>
      </c>
      <c r="R853" s="191">
        <f>Q853*H853</f>
        <v>0</v>
      </c>
      <c r="S853" s="191">
        <v>0</v>
      </c>
      <c r="T853" s="192">
        <f>S853*H853</f>
        <v>0</v>
      </c>
      <c r="AR853" s="23" t="s">
        <v>633</v>
      </c>
      <c r="AT853" s="23" t="s">
        <v>121</v>
      </c>
      <c r="AU853" s="23" t="s">
        <v>76</v>
      </c>
      <c r="AY853" s="23" t="s">
        <v>118</v>
      </c>
      <c r="BE853" s="193">
        <f>IF(N853="základní",J853,0)</f>
        <v>0</v>
      </c>
      <c r="BF853" s="193">
        <f>IF(N853="snížená",J853,0)</f>
        <v>0</v>
      </c>
      <c r="BG853" s="193">
        <f>IF(N853="zákl. přenesená",J853,0)</f>
        <v>0</v>
      </c>
      <c r="BH853" s="193">
        <f>IF(N853="sníž. přenesená",J853,0)</f>
        <v>0</v>
      </c>
      <c r="BI853" s="193">
        <f>IF(N853="nulová",J853,0)</f>
        <v>0</v>
      </c>
      <c r="BJ853" s="23" t="s">
        <v>76</v>
      </c>
      <c r="BK853" s="193">
        <f>ROUND(I853*H853,2)</f>
        <v>0</v>
      </c>
      <c r="BL853" s="23" t="s">
        <v>633</v>
      </c>
      <c r="BM853" s="23" t="s">
        <v>638</v>
      </c>
    </row>
    <row r="854" spans="2:65" s="1" customFormat="1" ht="22.5" customHeight="1">
      <c r="B854" s="40"/>
      <c r="C854" s="182" t="s">
        <v>639</v>
      </c>
      <c r="D854" s="182" t="s">
        <v>121</v>
      </c>
      <c r="E854" s="183" t="s">
        <v>640</v>
      </c>
      <c r="F854" s="184" t="s">
        <v>641</v>
      </c>
      <c r="G854" s="185" t="s">
        <v>631</v>
      </c>
      <c r="H854" s="247"/>
      <c r="I854" s="187"/>
      <c r="J854" s="188">
        <f>ROUND(I854*H854,2)</f>
        <v>0</v>
      </c>
      <c r="K854" s="184" t="s">
        <v>125</v>
      </c>
      <c r="L854" s="60"/>
      <c r="M854" s="189" t="s">
        <v>21</v>
      </c>
      <c r="N854" s="190" t="s">
        <v>42</v>
      </c>
      <c r="O854" s="41"/>
      <c r="P854" s="191">
        <f>O854*H854</f>
        <v>0</v>
      </c>
      <c r="Q854" s="191">
        <v>0</v>
      </c>
      <c r="R854" s="191">
        <f>Q854*H854</f>
        <v>0</v>
      </c>
      <c r="S854" s="191">
        <v>0</v>
      </c>
      <c r="T854" s="192">
        <f>S854*H854</f>
        <v>0</v>
      </c>
      <c r="AR854" s="23" t="s">
        <v>633</v>
      </c>
      <c r="AT854" s="23" t="s">
        <v>121</v>
      </c>
      <c r="AU854" s="23" t="s">
        <v>76</v>
      </c>
      <c r="AY854" s="23" t="s">
        <v>118</v>
      </c>
      <c r="BE854" s="193">
        <f>IF(N854="základní",J854,0)</f>
        <v>0</v>
      </c>
      <c r="BF854" s="193">
        <f>IF(N854="snížená",J854,0)</f>
        <v>0</v>
      </c>
      <c r="BG854" s="193">
        <f>IF(N854="zákl. přenesená",J854,0)</f>
        <v>0</v>
      </c>
      <c r="BH854" s="193">
        <f>IF(N854="sníž. přenesená",J854,0)</f>
        <v>0</v>
      </c>
      <c r="BI854" s="193">
        <f>IF(N854="nulová",J854,0)</f>
        <v>0</v>
      </c>
      <c r="BJ854" s="23" t="s">
        <v>76</v>
      </c>
      <c r="BK854" s="193">
        <f>ROUND(I854*H854,2)</f>
        <v>0</v>
      </c>
      <c r="BL854" s="23" t="s">
        <v>633</v>
      </c>
      <c r="BM854" s="23" t="s">
        <v>642</v>
      </c>
    </row>
    <row r="855" spans="2:65" s="1" customFormat="1" ht="22.5" customHeight="1">
      <c r="B855" s="40"/>
      <c r="C855" s="182" t="s">
        <v>643</v>
      </c>
      <c r="D855" s="182" t="s">
        <v>121</v>
      </c>
      <c r="E855" s="183" t="s">
        <v>644</v>
      </c>
      <c r="F855" s="184" t="s">
        <v>645</v>
      </c>
      <c r="G855" s="185" t="s">
        <v>466</v>
      </c>
      <c r="H855" s="186">
        <v>1</v>
      </c>
      <c r="I855" s="187"/>
      <c r="J855" s="188">
        <f>ROUND(I855*H855,2)</f>
        <v>0</v>
      </c>
      <c r="K855" s="184" t="s">
        <v>632</v>
      </c>
      <c r="L855" s="60"/>
      <c r="M855" s="189" t="s">
        <v>21</v>
      </c>
      <c r="N855" s="248" t="s">
        <v>42</v>
      </c>
      <c r="O855" s="249"/>
      <c r="P855" s="250">
        <f>O855*H855</f>
        <v>0</v>
      </c>
      <c r="Q855" s="250">
        <v>0</v>
      </c>
      <c r="R855" s="250">
        <f>Q855*H855</f>
        <v>0</v>
      </c>
      <c r="S855" s="250">
        <v>0</v>
      </c>
      <c r="T855" s="251">
        <f>S855*H855</f>
        <v>0</v>
      </c>
      <c r="AR855" s="23" t="s">
        <v>633</v>
      </c>
      <c r="AT855" s="23" t="s">
        <v>121</v>
      </c>
      <c r="AU855" s="23" t="s">
        <v>76</v>
      </c>
      <c r="AY855" s="23" t="s">
        <v>118</v>
      </c>
      <c r="BE855" s="193">
        <f>IF(N855="základní",J855,0)</f>
        <v>0</v>
      </c>
      <c r="BF855" s="193">
        <f>IF(N855="snížená",J855,0)</f>
        <v>0</v>
      </c>
      <c r="BG855" s="193">
        <f>IF(N855="zákl. přenesená",J855,0)</f>
        <v>0</v>
      </c>
      <c r="BH855" s="193">
        <f>IF(N855="sníž. přenesená",J855,0)</f>
        <v>0</v>
      </c>
      <c r="BI855" s="193">
        <f>IF(N855="nulová",J855,0)</f>
        <v>0</v>
      </c>
      <c r="BJ855" s="23" t="s">
        <v>76</v>
      </c>
      <c r="BK855" s="193">
        <f>ROUND(I855*H855,2)</f>
        <v>0</v>
      </c>
      <c r="BL855" s="23" t="s">
        <v>633</v>
      </c>
      <c r="BM855" s="23" t="s">
        <v>646</v>
      </c>
    </row>
    <row r="856" spans="2:65" s="1" customFormat="1" ht="6.95" customHeight="1">
      <c r="B856" s="55"/>
      <c r="C856" s="56"/>
      <c r="D856" s="56"/>
      <c r="E856" s="56"/>
      <c r="F856" s="56"/>
      <c r="G856" s="56"/>
      <c r="H856" s="56"/>
      <c r="I856" s="129"/>
      <c r="J856" s="56"/>
      <c r="K856" s="56"/>
      <c r="L856" s="60"/>
    </row>
  </sheetData>
  <sheetProtection password="CC35" sheet="1" objects="1" scenarios="1" formatCells="0" formatColumns="0" formatRows="0" sort="0" autoFilter="0"/>
  <autoFilter ref="C81:K855"/>
  <mergeCells count="6">
    <mergeCell ref="E74:H74"/>
    <mergeCell ref="G1:H1"/>
    <mergeCell ref="L2:V2"/>
    <mergeCell ref="E7:H7"/>
    <mergeCell ref="E22:H22"/>
    <mergeCell ref="E43:H43"/>
  </mergeCells>
  <phoneticPr fontId="47" type="noConversion"/>
  <hyperlinks>
    <hyperlink ref="F1:G1" location="C2" display="1) Krycí list soupisu"/>
    <hyperlink ref="G1:H1" location="C50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ht="37.5" customHeight="1"/>
    <row r="2" spans="2:1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4" customFormat="1" ht="45" customHeight="1">
      <c r="B3" s="256"/>
      <c r="C3" s="377" t="s">
        <v>647</v>
      </c>
      <c r="D3" s="377"/>
      <c r="E3" s="377"/>
      <c r="F3" s="377"/>
      <c r="G3" s="377"/>
      <c r="H3" s="377"/>
      <c r="I3" s="377"/>
      <c r="J3" s="377"/>
      <c r="K3" s="257"/>
    </row>
    <row r="4" spans="2:11" ht="25.5" customHeight="1">
      <c r="B4" s="258"/>
      <c r="C4" s="379" t="s">
        <v>648</v>
      </c>
      <c r="D4" s="379"/>
      <c r="E4" s="379"/>
      <c r="F4" s="379"/>
      <c r="G4" s="379"/>
      <c r="H4" s="379"/>
      <c r="I4" s="379"/>
      <c r="J4" s="379"/>
      <c r="K4" s="259"/>
    </row>
    <row r="5" spans="2:1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ht="15" customHeight="1">
      <c r="B6" s="258"/>
      <c r="C6" s="374" t="s">
        <v>649</v>
      </c>
      <c r="D6" s="374"/>
      <c r="E6" s="374"/>
      <c r="F6" s="374"/>
      <c r="G6" s="374"/>
      <c r="H6" s="374"/>
      <c r="I6" s="374"/>
      <c r="J6" s="374"/>
      <c r="K6" s="259"/>
    </row>
    <row r="7" spans="2:11" ht="15" customHeight="1">
      <c r="B7" s="262"/>
      <c r="C7" s="374" t="s">
        <v>650</v>
      </c>
      <c r="D7" s="374"/>
      <c r="E7" s="374"/>
      <c r="F7" s="374"/>
      <c r="G7" s="374"/>
      <c r="H7" s="374"/>
      <c r="I7" s="374"/>
      <c r="J7" s="374"/>
      <c r="K7" s="259"/>
    </row>
    <row r="8" spans="2:1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ht="15" customHeight="1">
      <c r="B9" s="262"/>
      <c r="C9" s="374" t="s">
        <v>651</v>
      </c>
      <c r="D9" s="374"/>
      <c r="E9" s="374"/>
      <c r="F9" s="374"/>
      <c r="G9" s="374"/>
      <c r="H9" s="374"/>
      <c r="I9" s="374"/>
      <c r="J9" s="374"/>
      <c r="K9" s="259"/>
    </row>
    <row r="10" spans="2:11" ht="15" customHeight="1">
      <c r="B10" s="262"/>
      <c r="C10" s="261"/>
      <c r="D10" s="374" t="s">
        <v>652</v>
      </c>
      <c r="E10" s="374"/>
      <c r="F10" s="374"/>
      <c r="G10" s="374"/>
      <c r="H10" s="374"/>
      <c r="I10" s="374"/>
      <c r="J10" s="374"/>
      <c r="K10" s="259"/>
    </row>
    <row r="11" spans="2:11" ht="15" customHeight="1">
      <c r="B11" s="262"/>
      <c r="C11" s="263"/>
      <c r="D11" s="374" t="s">
        <v>653</v>
      </c>
      <c r="E11" s="374"/>
      <c r="F11" s="374"/>
      <c r="G11" s="374"/>
      <c r="H11" s="374"/>
      <c r="I11" s="374"/>
      <c r="J11" s="374"/>
      <c r="K11" s="259"/>
    </row>
    <row r="12" spans="2:11" ht="12.75" customHeight="1">
      <c r="B12" s="262"/>
      <c r="C12" s="263"/>
      <c r="D12" s="263"/>
      <c r="E12" s="263"/>
      <c r="F12" s="263"/>
      <c r="G12" s="263"/>
      <c r="H12" s="263"/>
      <c r="I12" s="263"/>
      <c r="J12" s="263"/>
      <c r="K12" s="259"/>
    </row>
    <row r="13" spans="2:11" ht="15" customHeight="1">
      <c r="B13" s="262"/>
      <c r="C13" s="263"/>
      <c r="D13" s="374" t="s">
        <v>654</v>
      </c>
      <c r="E13" s="374"/>
      <c r="F13" s="374"/>
      <c r="G13" s="374"/>
      <c r="H13" s="374"/>
      <c r="I13" s="374"/>
      <c r="J13" s="374"/>
      <c r="K13" s="259"/>
    </row>
    <row r="14" spans="2:11" ht="15" customHeight="1">
      <c r="B14" s="262"/>
      <c r="C14" s="263"/>
      <c r="D14" s="374" t="s">
        <v>655</v>
      </c>
      <c r="E14" s="374"/>
      <c r="F14" s="374"/>
      <c r="G14" s="374"/>
      <c r="H14" s="374"/>
      <c r="I14" s="374"/>
      <c r="J14" s="374"/>
      <c r="K14" s="259"/>
    </row>
    <row r="15" spans="2:11" ht="15" customHeight="1">
      <c r="B15" s="262"/>
      <c r="C15" s="263"/>
      <c r="D15" s="374" t="s">
        <v>656</v>
      </c>
      <c r="E15" s="374"/>
      <c r="F15" s="374"/>
      <c r="G15" s="374"/>
      <c r="H15" s="374"/>
      <c r="I15" s="374"/>
      <c r="J15" s="374"/>
      <c r="K15" s="259"/>
    </row>
    <row r="16" spans="2:11" ht="15" customHeight="1">
      <c r="B16" s="262"/>
      <c r="C16" s="263"/>
      <c r="D16" s="263"/>
      <c r="E16" s="264" t="s">
        <v>75</v>
      </c>
      <c r="F16" s="374" t="s">
        <v>657</v>
      </c>
      <c r="G16" s="374"/>
      <c r="H16" s="374"/>
      <c r="I16" s="374"/>
      <c r="J16" s="374"/>
      <c r="K16" s="259"/>
    </row>
    <row r="17" spans="2:11" ht="15" customHeight="1">
      <c r="B17" s="262"/>
      <c r="C17" s="263"/>
      <c r="D17" s="263"/>
      <c r="E17" s="264" t="s">
        <v>658</v>
      </c>
      <c r="F17" s="374" t="s">
        <v>659</v>
      </c>
      <c r="G17" s="374"/>
      <c r="H17" s="374"/>
      <c r="I17" s="374"/>
      <c r="J17" s="374"/>
      <c r="K17" s="259"/>
    </row>
    <row r="18" spans="2:11" ht="15" customHeight="1">
      <c r="B18" s="262"/>
      <c r="C18" s="263"/>
      <c r="D18" s="263"/>
      <c r="E18" s="264" t="s">
        <v>660</v>
      </c>
      <c r="F18" s="374" t="s">
        <v>661</v>
      </c>
      <c r="G18" s="374"/>
      <c r="H18" s="374"/>
      <c r="I18" s="374"/>
      <c r="J18" s="374"/>
      <c r="K18" s="259"/>
    </row>
    <row r="19" spans="2:11" ht="15" customHeight="1">
      <c r="B19" s="262"/>
      <c r="C19" s="263"/>
      <c r="D19" s="263"/>
      <c r="E19" s="264" t="s">
        <v>662</v>
      </c>
      <c r="F19" s="374" t="s">
        <v>663</v>
      </c>
      <c r="G19" s="374"/>
      <c r="H19" s="374"/>
      <c r="I19" s="374"/>
      <c r="J19" s="374"/>
      <c r="K19" s="259"/>
    </row>
    <row r="20" spans="2:11" ht="15" customHeight="1">
      <c r="B20" s="262"/>
      <c r="C20" s="263"/>
      <c r="D20" s="263"/>
      <c r="E20" s="264" t="s">
        <v>664</v>
      </c>
      <c r="F20" s="374" t="s">
        <v>665</v>
      </c>
      <c r="G20" s="374"/>
      <c r="H20" s="374"/>
      <c r="I20" s="374"/>
      <c r="J20" s="374"/>
      <c r="K20" s="259"/>
    </row>
    <row r="21" spans="2:11" ht="15" customHeight="1">
      <c r="B21" s="262"/>
      <c r="C21" s="263"/>
      <c r="D21" s="263"/>
      <c r="E21" s="264" t="s">
        <v>666</v>
      </c>
      <c r="F21" s="374" t="s">
        <v>667</v>
      </c>
      <c r="G21" s="374"/>
      <c r="H21" s="374"/>
      <c r="I21" s="374"/>
      <c r="J21" s="374"/>
      <c r="K21" s="259"/>
    </row>
    <row r="22" spans="2:11" ht="12.75" customHeight="1">
      <c r="B22" s="262"/>
      <c r="C22" s="263"/>
      <c r="D22" s="263"/>
      <c r="E22" s="263"/>
      <c r="F22" s="263"/>
      <c r="G22" s="263"/>
      <c r="H22" s="263"/>
      <c r="I22" s="263"/>
      <c r="J22" s="263"/>
      <c r="K22" s="259"/>
    </row>
    <row r="23" spans="2:11" ht="15" customHeight="1">
      <c r="B23" s="262"/>
      <c r="C23" s="374" t="s">
        <v>668</v>
      </c>
      <c r="D23" s="374"/>
      <c r="E23" s="374"/>
      <c r="F23" s="374"/>
      <c r="G23" s="374"/>
      <c r="H23" s="374"/>
      <c r="I23" s="374"/>
      <c r="J23" s="374"/>
      <c r="K23" s="259"/>
    </row>
    <row r="24" spans="2:11" ht="15" customHeight="1">
      <c r="B24" s="262"/>
      <c r="C24" s="374" t="s">
        <v>669</v>
      </c>
      <c r="D24" s="374"/>
      <c r="E24" s="374"/>
      <c r="F24" s="374"/>
      <c r="G24" s="374"/>
      <c r="H24" s="374"/>
      <c r="I24" s="374"/>
      <c r="J24" s="374"/>
      <c r="K24" s="259"/>
    </row>
    <row r="25" spans="2:11" ht="15" customHeight="1">
      <c r="B25" s="262"/>
      <c r="C25" s="261"/>
      <c r="D25" s="374" t="s">
        <v>670</v>
      </c>
      <c r="E25" s="374"/>
      <c r="F25" s="374"/>
      <c r="G25" s="374"/>
      <c r="H25" s="374"/>
      <c r="I25" s="374"/>
      <c r="J25" s="374"/>
      <c r="K25" s="259"/>
    </row>
    <row r="26" spans="2:11" ht="15" customHeight="1">
      <c r="B26" s="262"/>
      <c r="C26" s="263"/>
      <c r="D26" s="374" t="s">
        <v>671</v>
      </c>
      <c r="E26" s="374"/>
      <c r="F26" s="374"/>
      <c r="G26" s="374"/>
      <c r="H26" s="374"/>
      <c r="I26" s="374"/>
      <c r="J26" s="374"/>
      <c r="K26" s="259"/>
    </row>
    <row r="27" spans="2:11" ht="12.75" customHeight="1">
      <c r="B27" s="262"/>
      <c r="C27" s="263"/>
      <c r="D27" s="263"/>
      <c r="E27" s="263"/>
      <c r="F27" s="263"/>
      <c r="G27" s="263"/>
      <c r="H27" s="263"/>
      <c r="I27" s="263"/>
      <c r="J27" s="263"/>
      <c r="K27" s="259"/>
    </row>
    <row r="28" spans="2:11" ht="15" customHeight="1">
      <c r="B28" s="262"/>
      <c r="C28" s="263"/>
      <c r="D28" s="374" t="s">
        <v>672</v>
      </c>
      <c r="E28" s="374"/>
      <c r="F28" s="374"/>
      <c r="G28" s="374"/>
      <c r="H28" s="374"/>
      <c r="I28" s="374"/>
      <c r="J28" s="374"/>
      <c r="K28" s="259"/>
    </row>
    <row r="29" spans="2:11" ht="15" customHeight="1">
      <c r="B29" s="262"/>
      <c r="C29" s="263"/>
      <c r="D29" s="374" t="s">
        <v>673</v>
      </c>
      <c r="E29" s="374"/>
      <c r="F29" s="374"/>
      <c r="G29" s="374"/>
      <c r="H29" s="374"/>
      <c r="I29" s="374"/>
      <c r="J29" s="374"/>
      <c r="K29" s="259"/>
    </row>
    <row r="30" spans="2:11" ht="12.75" customHeight="1">
      <c r="B30" s="262"/>
      <c r="C30" s="263"/>
      <c r="D30" s="263"/>
      <c r="E30" s="263"/>
      <c r="F30" s="263"/>
      <c r="G30" s="263"/>
      <c r="H30" s="263"/>
      <c r="I30" s="263"/>
      <c r="J30" s="263"/>
      <c r="K30" s="259"/>
    </row>
    <row r="31" spans="2:11" ht="15" customHeight="1">
      <c r="B31" s="262"/>
      <c r="C31" s="263"/>
      <c r="D31" s="374" t="s">
        <v>674</v>
      </c>
      <c r="E31" s="374"/>
      <c r="F31" s="374"/>
      <c r="G31" s="374"/>
      <c r="H31" s="374"/>
      <c r="I31" s="374"/>
      <c r="J31" s="374"/>
      <c r="K31" s="259"/>
    </row>
    <row r="32" spans="2:11" ht="15" customHeight="1">
      <c r="B32" s="262"/>
      <c r="C32" s="263"/>
      <c r="D32" s="374" t="s">
        <v>675</v>
      </c>
      <c r="E32" s="374"/>
      <c r="F32" s="374"/>
      <c r="G32" s="374"/>
      <c r="H32" s="374"/>
      <c r="I32" s="374"/>
      <c r="J32" s="374"/>
      <c r="K32" s="259"/>
    </row>
    <row r="33" spans="2:11" ht="15" customHeight="1">
      <c r="B33" s="262"/>
      <c r="C33" s="263"/>
      <c r="D33" s="374" t="s">
        <v>676</v>
      </c>
      <c r="E33" s="374"/>
      <c r="F33" s="374"/>
      <c r="G33" s="374"/>
      <c r="H33" s="374"/>
      <c r="I33" s="374"/>
      <c r="J33" s="374"/>
      <c r="K33" s="259"/>
    </row>
    <row r="34" spans="2:11" ht="15" customHeight="1">
      <c r="B34" s="262"/>
      <c r="C34" s="263"/>
      <c r="D34" s="261"/>
      <c r="E34" s="265" t="s">
        <v>103</v>
      </c>
      <c r="F34" s="261"/>
      <c r="G34" s="374" t="s">
        <v>677</v>
      </c>
      <c r="H34" s="374"/>
      <c r="I34" s="374"/>
      <c r="J34" s="374"/>
      <c r="K34" s="259"/>
    </row>
    <row r="35" spans="2:11" ht="30.75" customHeight="1">
      <c r="B35" s="262"/>
      <c r="C35" s="263"/>
      <c r="D35" s="261"/>
      <c r="E35" s="265" t="s">
        <v>678</v>
      </c>
      <c r="F35" s="261"/>
      <c r="G35" s="374" t="s">
        <v>679</v>
      </c>
      <c r="H35" s="374"/>
      <c r="I35" s="374"/>
      <c r="J35" s="374"/>
      <c r="K35" s="259"/>
    </row>
    <row r="36" spans="2:11" ht="15" customHeight="1">
      <c r="B36" s="262"/>
      <c r="C36" s="263"/>
      <c r="D36" s="261"/>
      <c r="E36" s="265" t="s">
        <v>52</v>
      </c>
      <c r="F36" s="261"/>
      <c r="G36" s="374" t="s">
        <v>680</v>
      </c>
      <c r="H36" s="374"/>
      <c r="I36" s="374"/>
      <c r="J36" s="374"/>
      <c r="K36" s="259"/>
    </row>
    <row r="37" spans="2:11" ht="15" customHeight="1">
      <c r="B37" s="262"/>
      <c r="C37" s="263"/>
      <c r="D37" s="261"/>
      <c r="E37" s="265" t="s">
        <v>104</v>
      </c>
      <c r="F37" s="261"/>
      <c r="G37" s="374" t="s">
        <v>681</v>
      </c>
      <c r="H37" s="374"/>
      <c r="I37" s="374"/>
      <c r="J37" s="374"/>
      <c r="K37" s="259"/>
    </row>
    <row r="38" spans="2:11" ht="15" customHeight="1">
      <c r="B38" s="262"/>
      <c r="C38" s="263"/>
      <c r="D38" s="261"/>
      <c r="E38" s="265" t="s">
        <v>105</v>
      </c>
      <c r="F38" s="261"/>
      <c r="G38" s="374" t="s">
        <v>682</v>
      </c>
      <c r="H38" s="374"/>
      <c r="I38" s="374"/>
      <c r="J38" s="374"/>
      <c r="K38" s="259"/>
    </row>
    <row r="39" spans="2:11" ht="15" customHeight="1">
      <c r="B39" s="262"/>
      <c r="C39" s="263"/>
      <c r="D39" s="261"/>
      <c r="E39" s="265" t="s">
        <v>106</v>
      </c>
      <c r="F39" s="261"/>
      <c r="G39" s="374" t="s">
        <v>683</v>
      </c>
      <c r="H39" s="374"/>
      <c r="I39" s="374"/>
      <c r="J39" s="374"/>
      <c r="K39" s="259"/>
    </row>
    <row r="40" spans="2:11" ht="15" customHeight="1">
      <c r="B40" s="262"/>
      <c r="C40" s="263"/>
      <c r="D40" s="261"/>
      <c r="E40" s="265" t="s">
        <v>684</v>
      </c>
      <c r="F40" s="261"/>
      <c r="G40" s="374" t="s">
        <v>685</v>
      </c>
      <c r="H40" s="374"/>
      <c r="I40" s="374"/>
      <c r="J40" s="374"/>
      <c r="K40" s="259"/>
    </row>
    <row r="41" spans="2:11" ht="15" customHeight="1">
      <c r="B41" s="262"/>
      <c r="C41" s="263"/>
      <c r="D41" s="261"/>
      <c r="E41" s="265"/>
      <c r="F41" s="261"/>
      <c r="G41" s="374" t="s">
        <v>686</v>
      </c>
      <c r="H41" s="374"/>
      <c r="I41" s="374"/>
      <c r="J41" s="374"/>
      <c r="K41" s="259"/>
    </row>
    <row r="42" spans="2:11" ht="15" customHeight="1">
      <c r="B42" s="262"/>
      <c r="C42" s="263"/>
      <c r="D42" s="261"/>
      <c r="E42" s="265" t="s">
        <v>687</v>
      </c>
      <c r="F42" s="261"/>
      <c r="G42" s="374" t="s">
        <v>688</v>
      </c>
      <c r="H42" s="374"/>
      <c r="I42" s="374"/>
      <c r="J42" s="374"/>
      <c r="K42" s="259"/>
    </row>
    <row r="43" spans="2:11" ht="15" customHeight="1">
      <c r="B43" s="262"/>
      <c r="C43" s="263"/>
      <c r="D43" s="261"/>
      <c r="E43" s="265" t="s">
        <v>108</v>
      </c>
      <c r="F43" s="261"/>
      <c r="G43" s="374" t="s">
        <v>689</v>
      </c>
      <c r="H43" s="374"/>
      <c r="I43" s="374"/>
      <c r="J43" s="374"/>
      <c r="K43" s="259"/>
    </row>
    <row r="44" spans="2:11" ht="12.75" customHeight="1">
      <c r="B44" s="262"/>
      <c r="C44" s="263"/>
      <c r="D44" s="261"/>
      <c r="E44" s="261"/>
      <c r="F44" s="261"/>
      <c r="G44" s="261"/>
      <c r="H44" s="261"/>
      <c r="I44" s="261"/>
      <c r="J44" s="261"/>
      <c r="K44" s="259"/>
    </row>
    <row r="45" spans="2:11" ht="15" customHeight="1">
      <c r="B45" s="262"/>
      <c r="C45" s="263"/>
      <c r="D45" s="374" t="s">
        <v>690</v>
      </c>
      <c r="E45" s="374"/>
      <c r="F45" s="374"/>
      <c r="G45" s="374"/>
      <c r="H45" s="374"/>
      <c r="I45" s="374"/>
      <c r="J45" s="374"/>
      <c r="K45" s="259"/>
    </row>
    <row r="46" spans="2:11" ht="15" customHeight="1">
      <c r="B46" s="262"/>
      <c r="C46" s="263"/>
      <c r="D46" s="263"/>
      <c r="E46" s="374" t="s">
        <v>691</v>
      </c>
      <c r="F46" s="374"/>
      <c r="G46" s="374"/>
      <c r="H46" s="374"/>
      <c r="I46" s="374"/>
      <c r="J46" s="374"/>
      <c r="K46" s="259"/>
    </row>
    <row r="47" spans="2:11" ht="15" customHeight="1">
      <c r="B47" s="262"/>
      <c r="C47" s="263"/>
      <c r="D47" s="263"/>
      <c r="E47" s="374" t="s">
        <v>692</v>
      </c>
      <c r="F47" s="374"/>
      <c r="G47" s="374"/>
      <c r="H47" s="374"/>
      <c r="I47" s="374"/>
      <c r="J47" s="374"/>
      <c r="K47" s="259"/>
    </row>
    <row r="48" spans="2:11" ht="15" customHeight="1">
      <c r="B48" s="262"/>
      <c r="C48" s="263"/>
      <c r="D48" s="263"/>
      <c r="E48" s="374" t="s">
        <v>693</v>
      </c>
      <c r="F48" s="374"/>
      <c r="G48" s="374"/>
      <c r="H48" s="374"/>
      <c r="I48" s="374"/>
      <c r="J48" s="374"/>
      <c r="K48" s="259"/>
    </row>
    <row r="49" spans="2:11" ht="15" customHeight="1">
      <c r="B49" s="262"/>
      <c r="C49" s="263"/>
      <c r="D49" s="374" t="s">
        <v>694</v>
      </c>
      <c r="E49" s="374"/>
      <c r="F49" s="374"/>
      <c r="G49" s="374"/>
      <c r="H49" s="374"/>
      <c r="I49" s="374"/>
      <c r="J49" s="374"/>
      <c r="K49" s="259"/>
    </row>
    <row r="50" spans="2:11" ht="25.5" customHeight="1">
      <c r="B50" s="258"/>
      <c r="C50" s="379" t="s">
        <v>695</v>
      </c>
      <c r="D50" s="379"/>
      <c r="E50" s="379"/>
      <c r="F50" s="379"/>
      <c r="G50" s="379"/>
      <c r="H50" s="379"/>
      <c r="I50" s="379"/>
      <c r="J50" s="379"/>
      <c r="K50" s="259"/>
    </row>
    <row r="51" spans="2:11" ht="5.25" customHeight="1">
      <c r="B51" s="258"/>
      <c r="C51" s="260"/>
      <c r="D51" s="260"/>
      <c r="E51" s="260"/>
      <c r="F51" s="260"/>
      <c r="G51" s="260"/>
      <c r="H51" s="260"/>
      <c r="I51" s="260"/>
      <c r="J51" s="260"/>
      <c r="K51" s="259"/>
    </row>
    <row r="52" spans="2:11" ht="15" customHeight="1">
      <c r="B52" s="258"/>
      <c r="C52" s="374" t="s">
        <v>696</v>
      </c>
      <c r="D52" s="374"/>
      <c r="E52" s="374"/>
      <c r="F52" s="374"/>
      <c r="G52" s="374"/>
      <c r="H52" s="374"/>
      <c r="I52" s="374"/>
      <c r="J52" s="374"/>
      <c r="K52" s="259"/>
    </row>
    <row r="53" spans="2:11" ht="15" customHeight="1">
      <c r="B53" s="258"/>
      <c r="C53" s="374" t="s">
        <v>697</v>
      </c>
      <c r="D53" s="374"/>
      <c r="E53" s="374"/>
      <c r="F53" s="374"/>
      <c r="G53" s="374"/>
      <c r="H53" s="374"/>
      <c r="I53" s="374"/>
      <c r="J53" s="374"/>
      <c r="K53" s="259"/>
    </row>
    <row r="54" spans="2:11" ht="12.75" customHeight="1">
      <c r="B54" s="258"/>
      <c r="C54" s="261"/>
      <c r="D54" s="261"/>
      <c r="E54" s="261"/>
      <c r="F54" s="261"/>
      <c r="G54" s="261"/>
      <c r="H54" s="261"/>
      <c r="I54" s="261"/>
      <c r="J54" s="261"/>
      <c r="K54" s="259"/>
    </row>
    <row r="55" spans="2:11" ht="15" customHeight="1">
      <c r="B55" s="258"/>
      <c r="C55" s="374" t="s">
        <v>698</v>
      </c>
      <c r="D55" s="374"/>
      <c r="E55" s="374"/>
      <c r="F55" s="374"/>
      <c r="G55" s="374"/>
      <c r="H55" s="374"/>
      <c r="I55" s="374"/>
      <c r="J55" s="374"/>
      <c r="K55" s="259"/>
    </row>
    <row r="56" spans="2:11" ht="15" customHeight="1">
      <c r="B56" s="258"/>
      <c r="C56" s="263"/>
      <c r="D56" s="374" t="s">
        <v>699</v>
      </c>
      <c r="E56" s="374"/>
      <c r="F56" s="374"/>
      <c r="G56" s="374"/>
      <c r="H56" s="374"/>
      <c r="I56" s="374"/>
      <c r="J56" s="374"/>
      <c r="K56" s="259"/>
    </row>
    <row r="57" spans="2:11" ht="15" customHeight="1">
      <c r="B57" s="258"/>
      <c r="C57" s="263"/>
      <c r="D57" s="374" t="s">
        <v>700</v>
      </c>
      <c r="E57" s="374"/>
      <c r="F57" s="374"/>
      <c r="G57" s="374"/>
      <c r="H57" s="374"/>
      <c r="I57" s="374"/>
      <c r="J57" s="374"/>
      <c r="K57" s="259"/>
    </row>
    <row r="58" spans="2:11" ht="15" customHeight="1">
      <c r="B58" s="258"/>
      <c r="C58" s="263"/>
      <c r="D58" s="374" t="s">
        <v>701</v>
      </c>
      <c r="E58" s="374"/>
      <c r="F58" s="374"/>
      <c r="G58" s="374"/>
      <c r="H58" s="374"/>
      <c r="I58" s="374"/>
      <c r="J58" s="374"/>
      <c r="K58" s="259"/>
    </row>
    <row r="59" spans="2:11" ht="15" customHeight="1">
      <c r="B59" s="258"/>
      <c r="C59" s="263"/>
      <c r="D59" s="374" t="s">
        <v>702</v>
      </c>
      <c r="E59" s="374"/>
      <c r="F59" s="374"/>
      <c r="G59" s="374"/>
      <c r="H59" s="374"/>
      <c r="I59" s="374"/>
      <c r="J59" s="374"/>
      <c r="K59" s="259"/>
    </row>
    <row r="60" spans="2:11" ht="15" customHeight="1">
      <c r="B60" s="258"/>
      <c r="C60" s="263"/>
      <c r="D60" s="378" t="s">
        <v>703</v>
      </c>
      <c r="E60" s="378"/>
      <c r="F60" s="378"/>
      <c r="G60" s="378"/>
      <c r="H60" s="378"/>
      <c r="I60" s="378"/>
      <c r="J60" s="378"/>
      <c r="K60" s="259"/>
    </row>
    <row r="61" spans="2:11" ht="15" customHeight="1">
      <c r="B61" s="258"/>
      <c r="C61" s="263"/>
      <c r="D61" s="374" t="s">
        <v>704</v>
      </c>
      <c r="E61" s="374"/>
      <c r="F61" s="374"/>
      <c r="G61" s="374"/>
      <c r="H61" s="374"/>
      <c r="I61" s="374"/>
      <c r="J61" s="374"/>
      <c r="K61" s="259"/>
    </row>
    <row r="62" spans="2:11" ht="12.75" customHeight="1">
      <c r="B62" s="258"/>
      <c r="C62" s="263"/>
      <c r="D62" s="263"/>
      <c r="E62" s="266"/>
      <c r="F62" s="263"/>
      <c r="G62" s="263"/>
      <c r="H62" s="263"/>
      <c r="I62" s="263"/>
      <c r="J62" s="263"/>
      <c r="K62" s="259"/>
    </row>
    <row r="63" spans="2:11" ht="15" customHeight="1">
      <c r="B63" s="258"/>
      <c r="C63" s="263"/>
      <c r="D63" s="374" t="s">
        <v>705</v>
      </c>
      <c r="E63" s="374"/>
      <c r="F63" s="374"/>
      <c r="G63" s="374"/>
      <c r="H63" s="374"/>
      <c r="I63" s="374"/>
      <c r="J63" s="374"/>
      <c r="K63" s="259"/>
    </row>
    <row r="64" spans="2:11" ht="15" customHeight="1">
      <c r="B64" s="258"/>
      <c r="C64" s="263"/>
      <c r="D64" s="378" t="s">
        <v>706</v>
      </c>
      <c r="E64" s="378"/>
      <c r="F64" s="378"/>
      <c r="G64" s="378"/>
      <c r="H64" s="378"/>
      <c r="I64" s="378"/>
      <c r="J64" s="378"/>
      <c r="K64" s="259"/>
    </row>
    <row r="65" spans="2:11" ht="15" customHeight="1">
      <c r="B65" s="258"/>
      <c r="C65" s="263"/>
      <c r="D65" s="374" t="s">
        <v>707</v>
      </c>
      <c r="E65" s="374"/>
      <c r="F65" s="374"/>
      <c r="G65" s="374"/>
      <c r="H65" s="374"/>
      <c r="I65" s="374"/>
      <c r="J65" s="374"/>
      <c r="K65" s="259"/>
    </row>
    <row r="66" spans="2:11" ht="15" customHeight="1">
      <c r="B66" s="258"/>
      <c r="C66" s="263"/>
      <c r="D66" s="374" t="s">
        <v>708</v>
      </c>
      <c r="E66" s="374"/>
      <c r="F66" s="374"/>
      <c r="G66" s="374"/>
      <c r="H66" s="374"/>
      <c r="I66" s="374"/>
      <c r="J66" s="374"/>
      <c r="K66" s="259"/>
    </row>
    <row r="67" spans="2:11" ht="15" customHeight="1">
      <c r="B67" s="258"/>
      <c r="C67" s="263"/>
      <c r="D67" s="374" t="s">
        <v>709</v>
      </c>
      <c r="E67" s="374"/>
      <c r="F67" s="374"/>
      <c r="G67" s="374"/>
      <c r="H67" s="374"/>
      <c r="I67" s="374"/>
      <c r="J67" s="374"/>
      <c r="K67" s="259"/>
    </row>
    <row r="68" spans="2:11" ht="15" customHeight="1">
      <c r="B68" s="258"/>
      <c r="C68" s="263"/>
      <c r="D68" s="374" t="s">
        <v>710</v>
      </c>
      <c r="E68" s="374"/>
      <c r="F68" s="374"/>
      <c r="G68" s="374"/>
      <c r="H68" s="374"/>
      <c r="I68" s="374"/>
      <c r="J68" s="374"/>
      <c r="K68" s="259"/>
    </row>
    <row r="69" spans="2:11" ht="12.75" customHeight="1">
      <c r="B69" s="267"/>
      <c r="C69" s="268"/>
      <c r="D69" s="268"/>
      <c r="E69" s="268"/>
      <c r="F69" s="268"/>
      <c r="G69" s="268"/>
      <c r="H69" s="268"/>
      <c r="I69" s="268"/>
      <c r="J69" s="268"/>
      <c r="K69" s="269"/>
    </row>
    <row r="70" spans="2:11" ht="18.75" customHeight="1">
      <c r="B70" s="270"/>
      <c r="C70" s="270"/>
      <c r="D70" s="270"/>
      <c r="E70" s="270"/>
      <c r="F70" s="270"/>
      <c r="G70" s="270"/>
      <c r="H70" s="270"/>
      <c r="I70" s="270"/>
      <c r="J70" s="270"/>
      <c r="K70" s="271"/>
    </row>
    <row r="71" spans="2:11" ht="18.75" customHeight="1">
      <c r="B71" s="271"/>
      <c r="C71" s="271"/>
      <c r="D71" s="271"/>
      <c r="E71" s="271"/>
      <c r="F71" s="271"/>
      <c r="G71" s="271"/>
      <c r="H71" s="271"/>
      <c r="I71" s="271"/>
      <c r="J71" s="271"/>
      <c r="K71" s="271"/>
    </row>
    <row r="72" spans="2:11" ht="7.5" customHeight="1">
      <c r="B72" s="272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ht="45" customHeight="1">
      <c r="B73" s="275"/>
      <c r="C73" s="375" t="s">
        <v>82</v>
      </c>
      <c r="D73" s="375"/>
      <c r="E73" s="375"/>
      <c r="F73" s="375"/>
      <c r="G73" s="375"/>
      <c r="H73" s="375"/>
      <c r="I73" s="375"/>
      <c r="J73" s="375"/>
      <c r="K73" s="276"/>
    </row>
    <row r="74" spans="2:11" ht="17.25" customHeight="1">
      <c r="B74" s="275"/>
      <c r="C74" s="277" t="s">
        <v>711</v>
      </c>
      <c r="D74" s="277"/>
      <c r="E74" s="277"/>
      <c r="F74" s="277" t="s">
        <v>712</v>
      </c>
      <c r="G74" s="278"/>
      <c r="H74" s="277" t="s">
        <v>104</v>
      </c>
      <c r="I74" s="277" t="s">
        <v>56</v>
      </c>
      <c r="J74" s="277" t="s">
        <v>713</v>
      </c>
      <c r="K74" s="276"/>
    </row>
    <row r="75" spans="2:11" ht="17.25" customHeight="1">
      <c r="B75" s="275"/>
      <c r="C75" s="279" t="s">
        <v>714</v>
      </c>
      <c r="D75" s="279"/>
      <c r="E75" s="279"/>
      <c r="F75" s="280" t="s">
        <v>715</v>
      </c>
      <c r="G75" s="281"/>
      <c r="H75" s="279"/>
      <c r="I75" s="279"/>
      <c r="J75" s="279" t="s">
        <v>716</v>
      </c>
      <c r="K75" s="276"/>
    </row>
    <row r="76" spans="2:11" ht="5.25" customHeight="1">
      <c r="B76" s="275"/>
      <c r="C76" s="282"/>
      <c r="D76" s="282"/>
      <c r="E76" s="282"/>
      <c r="F76" s="282"/>
      <c r="G76" s="283"/>
      <c r="H76" s="282"/>
      <c r="I76" s="282"/>
      <c r="J76" s="282"/>
      <c r="K76" s="276"/>
    </row>
    <row r="77" spans="2:11" ht="15" customHeight="1">
      <c r="B77" s="275"/>
      <c r="C77" s="265" t="s">
        <v>52</v>
      </c>
      <c r="D77" s="282"/>
      <c r="E77" s="282"/>
      <c r="F77" s="284" t="s">
        <v>717</v>
      </c>
      <c r="G77" s="283"/>
      <c r="H77" s="265" t="s">
        <v>718</v>
      </c>
      <c r="I77" s="265" t="s">
        <v>719</v>
      </c>
      <c r="J77" s="265">
        <v>20</v>
      </c>
      <c r="K77" s="276"/>
    </row>
    <row r="78" spans="2:11" ht="15" customHeight="1">
      <c r="B78" s="275"/>
      <c r="C78" s="265" t="s">
        <v>720</v>
      </c>
      <c r="D78" s="265"/>
      <c r="E78" s="265"/>
      <c r="F78" s="284" t="s">
        <v>717</v>
      </c>
      <c r="G78" s="283"/>
      <c r="H78" s="265" t="s">
        <v>721</v>
      </c>
      <c r="I78" s="265" t="s">
        <v>719</v>
      </c>
      <c r="J78" s="265">
        <v>120</v>
      </c>
      <c r="K78" s="276"/>
    </row>
    <row r="79" spans="2:11" ht="15" customHeight="1">
      <c r="B79" s="285"/>
      <c r="C79" s="265" t="s">
        <v>722</v>
      </c>
      <c r="D79" s="265"/>
      <c r="E79" s="265"/>
      <c r="F79" s="284" t="s">
        <v>723</v>
      </c>
      <c r="G79" s="283"/>
      <c r="H79" s="265" t="s">
        <v>724</v>
      </c>
      <c r="I79" s="265" t="s">
        <v>719</v>
      </c>
      <c r="J79" s="265">
        <v>50</v>
      </c>
      <c r="K79" s="276"/>
    </row>
    <row r="80" spans="2:11" ht="15" customHeight="1">
      <c r="B80" s="285"/>
      <c r="C80" s="265" t="s">
        <v>725</v>
      </c>
      <c r="D80" s="265"/>
      <c r="E80" s="265"/>
      <c r="F80" s="284" t="s">
        <v>717</v>
      </c>
      <c r="G80" s="283"/>
      <c r="H80" s="265" t="s">
        <v>726</v>
      </c>
      <c r="I80" s="265" t="s">
        <v>727</v>
      </c>
      <c r="J80" s="265"/>
      <c r="K80" s="276"/>
    </row>
    <row r="81" spans="2:11" ht="15" customHeight="1">
      <c r="B81" s="285"/>
      <c r="C81" s="286" t="s">
        <v>728</v>
      </c>
      <c r="D81" s="286"/>
      <c r="E81" s="286"/>
      <c r="F81" s="287" t="s">
        <v>723</v>
      </c>
      <c r="G81" s="286"/>
      <c r="H81" s="286" t="s">
        <v>729</v>
      </c>
      <c r="I81" s="286" t="s">
        <v>719</v>
      </c>
      <c r="J81" s="286">
        <v>15</v>
      </c>
      <c r="K81" s="276"/>
    </row>
    <row r="82" spans="2:11" ht="15" customHeight="1">
      <c r="B82" s="285"/>
      <c r="C82" s="286" t="s">
        <v>730</v>
      </c>
      <c r="D82" s="286"/>
      <c r="E82" s="286"/>
      <c r="F82" s="287" t="s">
        <v>723</v>
      </c>
      <c r="G82" s="286"/>
      <c r="H82" s="286" t="s">
        <v>731</v>
      </c>
      <c r="I82" s="286" t="s">
        <v>719</v>
      </c>
      <c r="J82" s="286">
        <v>15</v>
      </c>
      <c r="K82" s="276"/>
    </row>
    <row r="83" spans="2:11" ht="15" customHeight="1">
      <c r="B83" s="285"/>
      <c r="C83" s="286" t="s">
        <v>732</v>
      </c>
      <c r="D83" s="286"/>
      <c r="E83" s="286"/>
      <c r="F83" s="287" t="s">
        <v>723</v>
      </c>
      <c r="G83" s="286"/>
      <c r="H83" s="286" t="s">
        <v>733</v>
      </c>
      <c r="I83" s="286" t="s">
        <v>719</v>
      </c>
      <c r="J83" s="286">
        <v>20</v>
      </c>
      <c r="K83" s="276"/>
    </row>
    <row r="84" spans="2:11" ht="15" customHeight="1">
      <c r="B84" s="285"/>
      <c r="C84" s="286" t="s">
        <v>734</v>
      </c>
      <c r="D84" s="286"/>
      <c r="E84" s="286"/>
      <c r="F84" s="287" t="s">
        <v>723</v>
      </c>
      <c r="G84" s="286"/>
      <c r="H84" s="286" t="s">
        <v>735</v>
      </c>
      <c r="I84" s="286" t="s">
        <v>719</v>
      </c>
      <c r="J84" s="286">
        <v>20</v>
      </c>
      <c r="K84" s="276"/>
    </row>
    <row r="85" spans="2:11" ht="15" customHeight="1">
      <c r="B85" s="285"/>
      <c r="C85" s="265" t="s">
        <v>736</v>
      </c>
      <c r="D85" s="265"/>
      <c r="E85" s="265"/>
      <c r="F85" s="284" t="s">
        <v>723</v>
      </c>
      <c r="G85" s="283"/>
      <c r="H85" s="265" t="s">
        <v>737</v>
      </c>
      <c r="I85" s="265" t="s">
        <v>719</v>
      </c>
      <c r="J85" s="265">
        <v>50</v>
      </c>
      <c r="K85" s="276"/>
    </row>
    <row r="86" spans="2:11" ht="15" customHeight="1">
      <c r="B86" s="285"/>
      <c r="C86" s="265" t="s">
        <v>738</v>
      </c>
      <c r="D86" s="265"/>
      <c r="E86" s="265"/>
      <c r="F86" s="284" t="s">
        <v>723</v>
      </c>
      <c r="G86" s="283"/>
      <c r="H86" s="265" t="s">
        <v>739</v>
      </c>
      <c r="I86" s="265" t="s">
        <v>719</v>
      </c>
      <c r="J86" s="265">
        <v>20</v>
      </c>
      <c r="K86" s="276"/>
    </row>
    <row r="87" spans="2:11" ht="15" customHeight="1">
      <c r="B87" s="285"/>
      <c r="C87" s="265" t="s">
        <v>740</v>
      </c>
      <c r="D87" s="265"/>
      <c r="E87" s="265"/>
      <c r="F87" s="284" t="s">
        <v>723</v>
      </c>
      <c r="G87" s="283"/>
      <c r="H87" s="265" t="s">
        <v>741</v>
      </c>
      <c r="I87" s="265" t="s">
        <v>719</v>
      </c>
      <c r="J87" s="265">
        <v>20</v>
      </c>
      <c r="K87" s="276"/>
    </row>
    <row r="88" spans="2:11" ht="15" customHeight="1">
      <c r="B88" s="285"/>
      <c r="C88" s="265" t="s">
        <v>742</v>
      </c>
      <c r="D88" s="265"/>
      <c r="E88" s="265"/>
      <c r="F88" s="284" t="s">
        <v>723</v>
      </c>
      <c r="G88" s="283"/>
      <c r="H88" s="265" t="s">
        <v>743</v>
      </c>
      <c r="I88" s="265" t="s">
        <v>719</v>
      </c>
      <c r="J88" s="265">
        <v>50</v>
      </c>
      <c r="K88" s="276"/>
    </row>
    <row r="89" spans="2:11" ht="15" customHeight="1">
      <c r="B89" s="285"/>
      <c r="C89" s="265" t="s">
        <v>744</v>
      </c>
      <c r="D89" s="265"/>
      <c r="E89" s="265"/>
      <c r="F89" s="284" t="s">
        <v>723</v>
      </c>
      <c r="G89" s="283"/>
      <c r="H89" s="265" t="s">
        <v>744</v>
      </c>
      <c r="I89" s="265" t="s">
        <v>719</v>
      </c>
      <c r="J89" s="265">
        <v>50</v>
      </c>
      <c r="K89" s="276"/>
    </row>
    <row r="90" spans="2:11" ht="15" customHeight="1">
      <c r="B90" s="285"/>
      <c r="C90" s="265" t="s">
        <v>109</v>
      </c>
      <c r="D90" s="265"/>
      <c r="E90" s="265"/>
      <c r="F90" s="284" t="s">
        <v>723</v>
      </c>
      <c r="G90" s="283"/>
      <c r="H90" s="265" t="s">
        <v>745</v>
      </c>
      <c r="I90" s="265" t="s">
        <v>719</v>
      </c>
      <c r="J90" s="265">
        <v>255</v>
      </c>
      <c r="K90" s="276"/>
    </row>
    <row r="91" spans="2:11" ht="15" customHeight="1">
      <c r="B91" s="285"/>
      <c r="C91" s="265" t="s">
        <v>746</v>
      </c>
      <c r="D91" s="265"/>
      <c r="E91" s="265"/>
      <c r="F91" s="284" t="s">
        <v>717</v>
      </c>
      <c r="G91" s="283"/>
      <c r="H91" s="265" t="s">
        <v>747</v>
      </c>
      <c r="I91" s="265" t="s">
        <v>748</v>
      </c>
      <c r="J91" s="265"/>
      <c r="K91" s="276"/>
    </row>
    <row r="92" spans="2:11" ht="15" customHeight="1">
      <c r="B92" s="285"/>
      <c r="C92" s="265" t="s">
        <v>749</v>
      </c>
      <c r="D92" s="265"/>
      <c r="E92" s="265"/>
      <c r="F92" s="284" t="s">
        <v>717</v>
      </c>
      <c r="G92" s="283"/>
      <c r="H92" s="265" t="s">
        <v>750</v>
      </c>
      <c r="I92" s="265" t="s">
        <v>751</v>
      </c>
      <c r="J92" s="265"/>
      <c r="K92" s="276"/>
    </row>
    <row r="93" spans="2:11" ht="15" customHeight="1">
      <c r="B93" s="285"/>
      <c r="C93" s="265" t="s">
        <v>752</v>
      </c>
      <c r="D93" s="265"/>
      <c r="E93" s="265"/>
      <c r="F93" s="284" t="s">
        <v>717</v>
      </c>
      <c r="G93" s="283"/>
      <c r="H93" s="265" t="s">
        <v>752</v>
      </c>
      <c r="I93" s="265" t="s">
        <v>751</v>
      </c>
      <c r="J93" s="265"/>
      <c r="K93" s="276"/>
    </row>
    <row r="94" spans="2:11" ht="15" customHeight="1">
      <c r="B94" s="285"/>
      <c r="C94" s="265" t="s">
        <v>37</v>
      </c>
      <c r="D94" s="265"/>
      <c r="E94" s="265"/>
      <c r="F94" s="284" t="s">
        <v>717</v>
      </c>
      <c r="G94" s="283"/>
      <c r="H94" s="265" t="s">
        <v>753</v>
      </c>
      <c r="I94" s="265" t="s">
        <v>751</v>
      </c>
      <c r="J94" s="265"/>
      <c r="K94" s="276"/>
    </row>
    <row r="95" spans="2:11" ht="15" customHeight="1">
      <c r="B95" s="285"/>
      <c r="C95" s="265" t="s">
        <v>47</v>
      </c>
      <c r="D95" s="265"/>
      <c r="E95" s="265"/>
      <c r="F95" s="284" t="s">
        <v>717</v>
      </c>
      <c r="G95" s="283"/>
      <c r="H95" s="265" t="s">
        <v>754</v>
      </c>
      <c r="I95" s="265" t="s">
        <v>751</v>
      </c>
      <c r="J95" s="265"/>
      <c r="K95" s="276"/>
    </row>
    <row r="96" spans="2:11" ht="15" customHeight="1">
      <c r="B96" s="288"/>
      <c r="C96" s="289"/>
      <c r="D96" s="289"/>
      <c r="E96" s="289"/>
      <c r="F96" s="289"/>
      <c r="G96" s="289"/>
      <c r="H96" s="289"/>
      <c r="I96" s="289"/>
      <c r="J96" s="289"/>
      <c r="K96" s="290"/>
    </row>
    <row r="97" spans="2:11" ht="18.75" customHeight="1">
      <c r="B97" s="291"/>
      <c r="C97" s="292"/>
      <c r="D97" s="292"/>
      <c r="E97" s="292"/>
      <c r="F97" s="292"/>
      <c r="G97" s="292"/>
      <c r="H97" s="292"/>
      <c r="I97" s="292"/>
      <c r="J97" s="292"/>
      <c r="K97" s="291"/>
    </row>
    <row r="98" spans="2:11" ht="18.75" customHeight="1">
      <c r="B98" s="271"/>
      <c r="C98" s="271"/>
      <c r="D98" s="271"/>
      <c r="E98" s="271"/>
      <c r="F98" s="271"/>
      <c r="G98" s="271"/>
      <c r="H98" s="271"/>
      <c r="I98" s="271"/>
      <c r="J98" s="271"/>
      <c r="K98" s="271"/>
    </row>
    <row r="99" spans="2:11" ht="7.5" customHeight="1">
      <c r="B99" s="272"/>
      <c r="C99" s="273"/>
      <c r="D99" s="273"/>
      <c r="E99" s="273"/>
      <c r="F99" s="273"/>
      <c r="G99" s="273"/>
      <c r="H99" s="273"/>
      <c r="I99" s="273"/>
      <c r="J99" s="273"/>
      <c r="K99" s="274"/>
    </row>
    <row r="100" spans="2:11" ht="45" customHeight="1">
      <c r="B100" s="275"/>
      <c r="C100" s="375" t="s">
        <v>755</v>
      </c>
      <c r="D100" s="375"/>
      <c r="E100" s="375"/>
      <c r="F100" s="375"/>
      <c r="G100" s="375"/>
      <c r="H100" s="375"/>
      <c r="I100" s="375"/>
      <c r="J100" s="375"/>
      <c r="K100" s="276"/>
    </row>
    <row r="101" spans="2:11" ht="17.25" customHeight="1">
      <c r="B101" s="275"/>
      <c r="C101" s="277" t="s">
        <v>711</v>
      </c>
      <c r="D101" s="277"/>
      <c r="E101" s="277"/>
      <c r="F101" s="277" t="s">
        <v>712</v>
      </c>
      <c r="G101" s="278"/>
      <c r="H101" s="277" t="s">
        <v>104</v>
      </c>
      <c r="I101" s="277" t="s">
        <v>56</v>
      </c>
      <c r="J101" s="277" t="s">
        <v>713</v>
      </c>
      <c r="K101" s="276"/>
    </row>
    <row r="102" spans="2:11" ht="17.25" customHeight="1">
      <c r="B102" s="275"/>
      <c r="C102" s="279" t="s">
        <v>714</v>
      </c>
      <c r="D102" s="279"/>
      <c r="E102" s="279"/>
      <c r="F102" s="280" t="s">
        <v>715</v>
      </c>
      <c r="G102" s="281"/>
      <c r="H102" s="279"/>
      <c r="I102" s="279"/>
      <c r="J102" s="279" t="s">
        <v>716</v>
      </c>
      <c r="K102" s="276"/>
    </row>
    <row r="103" spans="2:11" ht="5.25" customHeight="1">
      <c r="B103" s="275"/>
      <c r="C103" s="277"/>
      <c r="D103" s="277"/>
      <c r="E103" s="277"/>
      <c r="F103" s="277"/>
      <c r="G103" s="293"/>
      <c r="H103" s="277"/>
      <c r="I103" s="277"/>
      <c r="J103" s="277"/>
      <c r="K103" s="276"/>
    </row>
    <row r="104" spans="2:11" ht="15" customHeight="1">
      <c r="B104" s="275"/>
      <c r="C104" s="265" t="s">
        <v>52</v>
      </c>
      <c r="D104" s="282"/>
      <c r="E104" s="282"/>
      <c r="F104" s="284" t="s">
        <v>717</v>
      </c>
      <c r="G104" s="293"/>
      <c r="H104" s="265" t="s">
        <v>756</v>
      </c>
      <c r="I104" s="265" t="s">
        <v>719</v>
      </c>
      <c r="J104" s="265">
        <v>20</v>
      </c>
      <c r="K104" s="276"/>
    </row>
    <row r="105" spans="2:11" ht="15" customHeight="1">
      <c r="B105" s="275"/>
      <c r="C105" s="265" t="s">
        <v>720</v>
      </c>
      <c r="D105" s="265"/>
      <c r="E105" s="265"/>
      <c r="F105" s="284" t="s">
        <v>717</v>
      </c>
      <c r="G105" s="265"/>
      <c r="H105" s="265" t="s">
        <v>756</v>
      </c>
      <c r="I105" s="265" t="s">
        <v>719</v>
      </c>
      <c r="J105" s="265">
        <v>120</v>
      </c>
      <c r="K105" s="276"/>
    </row>
    <row r="106" spans="2:11" ht="15" customHeight="1">
      <c r="B106" s="285"/>
      <c r="C106" s="265" t="s">
        <v>722</v>
      </c>
      <c r="D106" s="265"/>
      <c r="E106" s="265"/>
      <c r="F106" s="284" t="s">
        <v>723</v>
      </c>
      <c r="G106" s="265"/>
      <c r="H106" s="265" t="s">
        <v>756</v>
      </c>
      <c r="I106" s="265" t="s">
        <v>719</v>
      </c>
      <c r="J106" s="265">
        <v>50</v>
      </c>
      <c r="K106" s="276"/>
    </row>
    <row r="107" spans="2:11" ht="15" customHeight="1">
      <c r="B107" s="285"/>
      <c r="C107" s="265" t="s">
        <v>725</v>
      </c>
      <c r="D107" s="265"/>
      <c r="E107" s="265"/>
      <c r="F107" s="284" t="s">
        <v>717</v>
      </c>
      <c r="G107" s="265"/>
      <c r="H107" s="265" t="s">
        <v>756</v>
      </c>
      <c r="I107" s="265" t="s">
        <v>727</v>
      </c>
      <c r="J107" s="265"/>
      <c r="K107" s="276"/>
    </row>
    <row r="108" spans="2:11" ht="15" customHeight="1">
      <c r="B108" s="285"/>
      <c r="C108" s="265" t="s">
        <v>736</v>
      </c>
      <c r="D108" s="265"/>
      <c r="E108" s="265"/>
      <c r="F108" s="284" t="s">
        <v>723</v>
      </c>
      <c r="G108" s="265"/>
      <c r="H108" s="265" t="s">
        <v>756</v>
      </c>
      <c r="I108" s="265" t="s">
        <v>719</v>
      </c>
      <c r="J108" s="265">
        <v>50</v>
      </c>
      <c r="K108" s="276"/>
    </row>
    <row r="109" spans="2:11" ht="15" customHeight="1">
      <c r="B109" s="285"/>
      <c r="C109" s="265" t="s">
        <v>744</v>
      </c>
      <c r="D109" s="265"/>
      <c r="E109" s="265"/>
      <c r="F109" s="284" t="s">
        <v>723</v>
      </c>
      <c r="G109" s="265"/>
      <c r="H109" s="265" t="s">
        <v>756</v>
      </c>
      <c r="I109" s="265" t="s">
        <v>719</v>
      </c>
      <c r="J109" s="265">
        <v>50</v>
      </c>
      <c r="K109" s="276"/>
    </row>
    <row r="110" spans="2:11" ht="15" customHeight="1">
      <c r="B110" s="285"/>
      <c r="C110" s="265" t="s">
        <v>742</v>
      </c>
      <c r="D110" s="265"/>
      <c r="E110" s="265"/>
      <c r="F110" s="284" t="s">
        <v>723</v>
      </c>
      <c r="G110" s="265"/>
      <c r="H110" s="265" t="s">
        <v>756</v>
      </c>
      <c r="I110" s="265" t="s">
        <v>719</v>
      </c>
      <c r="J110" s="265">
        <v>50</v>
      </c>
      <c r="K110" s="276"/>
    </row>
    <row r="111" spans="2:11" ht="15" customHeight="1">
      <c r="B111" s="285"/>
      <c r="C111" s="265" t="s">
        <v>52</v>
      </c>
      <c r="D111" s="265"/>
      <c r="E111" s="265"/>
      <c r="F111" s="284" t="s">
        <v>717</v>
      </c>
      <c r="G111" s="265"/>
      <c r="H111" s="265" t="s">
        <v>757</v>
      </c>
      <c r="I111" s="265" t="s">
        <v>719</v>
      </c>
      <c r="J111" s="265">
        <v>20</v>
      </c>
      <c r="K111" s="276"/>
    </row>
    <row r="112" spans="2:11" ht="15" customHeight="1">
      <c r="B112" s="285"/>
      <c r="C112" s="265" t="s">
        <v>758</v>
      </c>
      <c r="D112" s="265"/>
      <c r="E112" s="265"/>
      <c r="F112" s="284" t="s">
        <v>717</v>
      </c>
      <c r="G112" s="265"/>
      <c r="H112" s="265" t="s">
        <v>759</v>
      </c>
      <c r="I112" s="265" t="s">
        <v>719</v>
      </c>
      <c r="J112" s="265">
        <v>120</v>
      </c>
      <c r="K112" s="276"/>
    </row>
    <row r="113" spans="2:11" ht="15" customHeight="1">
      <c r="B113" s="285"/>
      <c r="C113" s="265" t="s">
        <v>37</v>
      </c>
      <c r="D113" s="265"/>
      <c r="E113" s="265"/>
      <c r="F113" s="284" t="s">
        <v>717</v>
      </c>
      <c r="G113" s="265"/>
      <c r="H113" s="265" t="s">
        <v>760</v>
      </c>
      <c r="I113" s="265" t="s">
        <v>751</v>
      </c>
      <c r="J113" s="265"/>
      <c r="K113" s="276"/>
    </row>
    <row r="114" spans="2:11" ht="15" customHeight="1">
      <c r="B114" s="285"/>
      <c r="C114" s="265" t="s">
        <v>47</v>
      </c>
      <c r="D114" s="265"/>
      <c r="E114" s="265"/>
      <c r="F114" s="284" t="s">
        <v>717</v>
      </c>
      <c r="G114" s="265"/>
      <c r="H114" s="265" t="s">
        <v>761</v>
      </c>
      <c r="I114" s="265" t="s">
        <v>751</v>
      </c>
      <c r="J114" s="265"/>
      <c r="K114" s="276"/>
    </row>
    <row r="115" spans="2:11" ht="15" customHeight="1">
      <c r="B115" s="285"/>
      <c r="C115" s="265" t="s">
        <v>56</v>
      </c>
      <c r="D115" s="265"/>
      <c r="E115" s="265"/>
      <c r="F115" s="284" t="s">
        <v>717</v>
      </c>
      <c r="G115" s="265"/>
      <c r="H115" s="265" t="s">
        <v>762</v>
      </c>
      <c r="I115" s="265" t="s">
        <v>763</v>
      </c>
      <c r="J115" s="265"/>
      <c r="K115" s="276"/>
    </row>
    <row r="116" spans="2:11" ht="15" customHeight="1">
      <c r="B116" s="288"/>
      <c r="C116" s="294"/>
      <c r="D116" s="294"/>
      <c r="E116" s="294"/>
      <c r="F116" s="294"/>
      <c r="G116" s="294"/>
      <c r="H116" s="294"/>
      <c r="I116" s="294"/>
      <c r="J116" s="294"/>
      <c r="K116" s="290"/>
    </row>
    <row r="117" spans="2:11" ht="18.75" customHeight="1">
      <c r="B117" s="295"/>
      <c r="C117" s="261"/>
      <c r="D117" s="261"/>
      <c r="E117" s="261"/>
      <c r="F117" s="296"/>
      <c r="G117" s="261"/>
      <c r="H117" s="261"/>
      <c r="I117" s="261"/>
      <c r="J117" s="261"/>
      <c r="K117" s="295"/>
    </row>
    <row r="118" spans="2:11" ht="18.75" customHeight="1">
      <c r="B118" s="271"/>
      <c r="C118" s="271"/>
      <c r="D118" s="271"/>
      <c r="E118" s="271"/>
      <c r="F118" s="271"/>
      <c r="G118" s="271"/>
      <c r="H118" s="271"/>
      <c r="I118" s="271"/>
      <c r="J118" s="271"/>
      <c r="K118" s="271"/>
    </row>
    <row r="119" spans="2:11" ht="7.5" customHeight="1">
      <c r="B119" s="297"/>
      <c r="C119" s="298"/>
      <c r="D119" s="298"/>
      <c r="E119" s="298"/>
      <c r="F119" s="298"/>
      <c r="G119" s="298"/>
      <c r="H119" s="298"/>
      <c r="I119" s="298"/>
      <c r="J119" s="298"/>
      <c r="K119" s="299"/>
    </row>
    <row r="120" spans="2:11" ht="45" customHeight="1">
      <c r="B120" s="300"/>
      <c r="C120" s="377" t="s">
        <v>764</v>
      </c>
      <c r="D120" s="377"/>
      <c r="E120" s="377"/>
      <c r="F120" s="377"/>
      <c r="G120" s="377"/>
      <c r="H120" s="377"/>
      <c r="I120" s="377"/>
      <c r="J120" s="377"/>
      <c r="K120" s="301"/>
    </row>
    <row r="121" spans="2:11" ht="17.25" customHeight="1">
      <c r="B121" s="302"/>
      <c r="C121" s="277" t="s">
        <v>711</v>
      </c>
      <c r="D121" s="277"/>
      <c r="E121" s="277"/>
      <c r="F121" s="277" t="s">
        <v>712</v>
      </c>
      <c r="G121" s="278"/>
      <c r="H121" s="277" t="s">
        <v>104</v>
      </c>
      <c r="I121" s="277" t="s">
        <v>56</v>
      </c>
      <c r="J121" s="277" t="s">
        <v>713</v>
      </c>
      <c r="K121" s="303"/>
    </row>
    <row r="122" spans="2:11" ht="17.25" customHeight="1">
      <c r="B122" s="302"/>
      <c r="C122" s="279" t="s">
        <v>714</v>
      </c>
      <c r="D122" s="279"/>
      <c r="E122" s="279"/>
      <c r="F122" s="280" t="s">
        <v>715</v>
      </c>
      <c r="G122" s="281"/>
      <c r="H122" s="279"/>
      <c r="I122" s="279"/>
      <c r="J122" s="279" t="s">
        <v>716</v>
      </c>
      <c r="K122" s="303"/>
    </row>
    <row r="123" spans="2:11" ht="5.25" customHeight="1">
      <c r="B123" s="304"/>
      <c r="C123" s="282"/>
      <c r="D123" s="282"/>
      <c r="E123" s="282"/>
      <c r="F123" s="282"/>
      <c r="G123" s="265"/>
      <c r="H123" s="282"/>
      <c r="I123" s="282"/>
      <c r="J123" s="282"/>
      <c r="K123" s="305"/>
    </row>
    <row r="124" spans="2:11" ht="15" customHeight="1">
      <c r="B124" s="304"/>
      <c r="C124" s="265" t="s">
        <v>720</v>
      </c>
      <c r="D124" s="282"/>
      <c r="E124" s="282"/>
      <c r="F124" s="284" t="s">
        <v>717</v>
      </c>
      <c r="G124" s="265"/>
      <c r="H124" s="265" t="s">
        <v>756</v>
      </c>
      <c r="I124" s="265" t="s">
        <v>719</v>
      </c>
      <c r="J124" s="265">
        <v>120</v>
      </c>
      <c r="K124" s="306"/>
    </row>
    <row r="125" spans="2:11" ht="15" customHeight="1">
      <c r="B125" s="304"/>
      <c r="C125" s="265" t="s">
        <v>765</v>
      </c>
      <c r="D125" s="265"/>
      <c r="E125" s="265"/>
      <c r="F125" s="284" t="s">
        <v>717</v>
      </c>
      <c r="G125" s="265"/>
      <c r="H125" s="265" t="s">
        <v>766</v>
      </c>
      <c r="I125" s="265" t="s">
        <v>719</v>
      </c>
      <c r="J125" s="265" t="s">
        <v>767</v>
      </c>
      <c r="K125" s="306"/>
    </row>
    <row r="126" spans="2:11" ht="15" customHeight="1">
      <c r="B126" s="304"/>
      <c r="C126" s="265" t="s">
        <v>666</v>
      </c>
      <c r="D126" s="265"/>
      <c r="E126" s="265"/>
      <c r="F126" s="284" t="s">
        <v>717</v>
      </c>
      <c r="G126" s="265"/>
      <c r="H126" s="265" t="s">
        <v>768</v>
      </c>
      <c r="I126" s="265" t="s">
        <v>719</v>
      </c>
      <c r="J126" s="265" t="s">
        <v>767</v>
      </c>
      <c r="K126" s="306"/>
    </row>
    <row r="127" spans="2:11" ht="15" customHeight="1">
      <c r="B127" s="304"/>
      <c r="C127" s="265" t="s">
        <v>728</v>
      </c>
      <c r="D127" s="265"/>
      <c r="E127" s="265"/>
      <c r="F127" s="284" t="s">
        <v>723</v>
      </c>
      <c r="G127" s="265"/>
      <c r="H127" s="265" t="s">
        <v>729</v>
      </c>
      <c r="I127" s="265" t="s">
        <v>719</v>
      </c>
      <c r="J127" s="265">
        <v>15</v>
      </c>
      <c r="K127" s="306"/>
    </row>
    <row r="128" spans="2:11" ht="15" customHeight="1">
      <c r="B128" s="304"/>
      <c r="C128" s="286" t="s">
        <v>730</v>
      </c>
      <c r="D128" s="286"/>
      <c r="E128" s="286"/>
      <c r="F128" s="287" t="s">
        <v>723</v>
      </c>
      <c r="G128" s="286"/>
      <c r="H128" s="286" t="s">
        <v>731</v>
      </c>
      <c r="I128" s="286" t="s">
        <v>719</v>
      </c>
      <c r="J128" s="286">
        <v>15</v>
      </c>
      <c r="K128" s="306"/>
    </row>
    <row r="129" spans="2:11" ht="15" customHeight="1">
      <c r="B129" s="304"/>
      <c r="C129" s="286" t="s">
        <v>732</v>
      </c>
      <c r="D129" s="286"/>
      <c r="E129" s="286"/>
      <c r="F129" s="287" t="s">
        <v>723</v>
      </c>
      <c r="G129" s="286"/>
      <c r="H129" s="286" t="s">
        <v>733</v>
      </c>
      <c r="I129" s="286" t="s">
        <v>719</v>
      </c>
      <c r="J129" s="286">
        <v>20</v>
      </c>
      <c r="K129" s="306"/>
    </row>
    <row r="130" spans="2:11" ht="15" customHeight="1">
      <c r="B130" s="304"/>
      <c r="C130" s="286" t="s">
        <v>734</v>
      </c>
      <c r="D130" s="286"/>
      <c r="E130" s="286"/>
      <c r="F130" s="287" t="s">
        <v>723</v>
      </c>
      <c r="G130" s="286"/>
      <c r="H130" s="286" t="s">
        <v>735</v>
      </c>
      <c r="I130" s="286" t="s">
        <v>719</v>
      </c>
      <c r="J130" s="286">
        <v>20</v>
      </c>
      <c r="K130" s="306"/>
    </row>
    <row r="131" spans="2:11" ht="15" customHeight="1">
      <c r="B131" s="304"/>
      <c r="C131" s="265" t="s">
        <v>722</v>
      </c>
      <c r="D131" s="265"/>
      <c r="E131" s="265"/>
      <c r="F131" s="284" t="s">
        <v>723</v>
      </c>
      <c r="G131" s="265"/>
      <c r="H131" s="265" t="s">
        <v>756</v>
      </c>
      <c r="I131" s="265" t="s">
        <v>719</v>
      </c>
      <c r="J131" s="265">
        <v>50</v>
      </c>
      <c r="K131" s="306"/>
    </row>
    <row r="132" spans="2:11" ht="15" customHeight="1">
      <c r="B132" s="304"/>
      <c r="C132" s="265" t="s">
        <v>736</v>
      </c>
      <c r="D132" s="265"/>
      <c r="E132" s="265"/>
      <c r="F132" s="284" t="s">
        <v>723</v>
      </c>
      <c r="G132" s="265"/>
      <c r="H132" s="265" t="s">
        <v>756</v>
      </c>
      <c r="I132" s="265" t="s">
        <v>719</v>
      </c>
      <c r="J132" s="265">
        <v>50</v>
      </c>
      <c r="K132" s="306"/>
    </row>
    <row r="133" spans="2:11" ht="15" customHeight="1">
      <c r="B133" s="304"/>
      <c r="C133" s="265" t="s">
        <v>742</v>
      </c>
      <c r="D133" s="265"/>
      <c r="E133" s="265"/>
      <c r="F133" s="284" t="s">
        <v>723</v>
      </c>
      <c r="G133" s="265"/>
      <c r="H133" s="265" t="s">
        <v>756</v>
      </c>
      <c r="I133" s="265" t="s">
        <v>719</v>
      </c>
      <c r="J133" s="265">
        <v>50</v>
      </c>
      <c r="K133" s="306"/>
    </row>
    <row r="134" spans="2:11" ht="15" customHeight="1">
      <c r="B134" s="304"/>
      <c r="C134" s="265" t="s">
        <v>744</v>
      </c>
      <c r="D134" s="265"/>
      <c r="E134" s="265"/>
      <c r="F134" s="284" t="s">
        <v>723</v>
      </c>
      <c r="G134" s="265"/>
      <c r="H134" s="265" t="s">
        <v>756</v>
      </c>
      <c r="I134" s="265" t="s">
        <v>719</v>
      </c>
      <c r="J134" s="265">
        <v>50</v>
      </c>
      <c r="K134" s="306"/>
    </row>
    <row r="135" spans="2:11" ht="15" customHeight="1">
      <c r="B135" s="304"/>
      <c r="C135" s="265" t="s">
        <v>109</v>
      </c>
      <c r="D135" s="265"/>
      <c r="E135" s="265"/>
      <c r="F135" s="284" t="s">
        <v>723</v>
      </c>
      <c r="G135" s="265"/>
      <c r="H135" s="265" t="s">
        <v>769</v>
      </c>
      <c r="I135" s="265" t="s">
        <v>719</v>
      </c>
      <c r="J135" s="265">
        <v>255</v>
      </c>
      <c r="K135" s="306"/>
    </row>
    <row r="136" spans="2:11" ht="15" customHeight="1">
      <c r="B136" s="304"/>
      <c r="C136" s="265" t="s">
        <v>746</v>
      </c>
      <c r="D136" s="265"/>
      <c r="E136" s="265"/>
      <c r="F136" s="284" t="s">
        <v>717</v>
      </c>
      <c r="G136" s="265"/>
      <c r="H136" s="265" t="s">
        <v>770</v>
      </c>
      <c r="I136" s="265" t="s">
        <v>748</v>
      </c>
      <c r="J136" s="265"/>
      <c r="K136" s="306"/>
    </row>
    <row r="137" spans="2:11" ht="15" customHeight="1">
      <c r="B137" s="304"/>
      <c r="C137" s="265" t="s">
        <v>749</v>
      </c>
      <c r="D137" s="265"/>
      <c r="E137" s="265"/>
      <c r="F137" s="284" t="s">
        <v>717</v>
      </c>
      <c r="G137" s="265"/>
      <c r="H137" s="265" t="s">
        <v>771</v>
      </c>
      <c r="I137" s="265" t="s">
        <v>751</v>
      </c>
      <c r="J137" s="265"/>
      <c r="K137" s="306"/>
    </row>
    <row r="138" spans="2:11" ht="15" customHeight="1">
      <c r="B138" s="304"/>
      <c r="C138" s="265" t="s">
        <v>752</v>
      </c>
      <c r="D138" s="265"/>
      <c r="E138" s="265"/>
      <c r="F138" s="284" t="s">
        <v>717</v>
      </c>
      <c r="G138" s="265"/>
      <c r="H138" s="265" t="s">
        <v>752</v>
      </c>
      <c r="I138" s="265" t="s">
        <v>751</v>
      </c>
      <c r="J138" s="265"/>
      <c r="K138" s="306"/>
    </row>
    <row r="139" spans="2:11" ht="15" customHeight="1">
      <c r="B139" s="304"/>
      <c r="C139" s="265" t="s">
        <v>37</v>
      </c>
      <c r="D139" s="265"/>
      <c r="E139" s="265"/>
      <c r="F139" s="284" t="s">
        <v>717</v>
      </c>
      <c r="G139" s="265"/>
      <c r="H139" s="265" t="s">
        <v>772</v>
      </c>
      <c r="I139" s="265" t="s">
        <v>751</v>
      </c>
      <c r="J139" s="265"/>
      <c r="K139" s="306"/>
    </row>
    <row r="140" spans="2:11" ht="15" customHeight="1">
      <c r="B140" s="304"/>
      <c r="C140" s="265" t="s">
        <v>773</v>
      </c>
      <c r="D140" s="265"/>
      <c r="E140" s="265"/>
      <c r="F140" s="284" t="s">
        <v>717</v>
      </c>
      <c r="G140" s="265"/>
      <c r="H140" s="265" t="s">
        <v>774</v>
      </c>
      <c r="I140" s="265" t="s">
        <v>751</v>
      </c>
      <c r="J140" s="265"/>
      <c r="K140" s="306"/>
    </row>
    <row r="141" spans="2:11" ht="15" customHeight="1">
      <c r="B141" s="307"/>
      <c r="C141" s="308"/>
      <c r="D141" s="308"/>
      <c r="E141" s="308"/>
      <c r="F141" s="308"/>
      <c r="G141" s="308"/>
      <c r="H141" s="308"/>
      <c r="I141" s="308"/>
      <c r="J141" s="308"/>
      <c r="K141" s="309"/>
    </row>
    <row r="142" spans="2:11" ht="18.75" customHeight="1">
      <c r="B142" s="261"/>
      <c r="C142" s="261"/>
      <c r="D142" s="261"/>
      <c r="E142" s="261"/>
      <c r="F142" s="296"/>
      <c r="G142" s="261"/>
      <c r="H142" s="261"/>
      <c r="I142" s="261"/>
      <c r="J142" s="261"/>
      <c r="K142" s="261"/>
    </row>
    <row r="143" spans="2:11" ht="18.75" customHeight="1">
      <c r="B143" s="271"/>
      <c r="C143" s="271"/>
      <c r="D143" s="271"/>
      <c r="E143" s="271"/>
      <c r="F143" s="271"/>
      <c r="G143" s="271"/>
      <c r="H143" s="271"/>
      <c r="I143" s="271"/>
      <c r="J143" s="271"/>
      <c r="K143" s="271"/>
    </row>
    <row r="144" spans="2:11" ht="7.5" customHeight="1">
      <c r="B144" s="272"/>
      <c r="C144" s="273"/>
      <c r="D144" s="273"/>
      <c r="E144" s="273"/>
      <c r="F144" s="273"/>
      <c r="G144" s="273"/>
      <c r="H144" s="273"/>
      <c r="I144" s="273"/>
      <c r="J144" s="273"/>
      <c r="K144" s="274"/>
    </row>
    <row r="145" spans="2:11" ht="45" customHeight="1">
      <c r="B145" s="275"/>
      <c r="C145" s="375" t="s">
        <v>775</v>
      </c>
      <c r="D145" s="375"/>
      <c r="E145" s="375"/>
      <c r="F145" s="375"/>
      <c r="G145" s="375"/>
      <c r="H145" s="375"/>
      <c r="I145" s="375"/>
      <c r="J145" s="375"/>
      <c r="K145" s="276"/>
    </row>
    <row r="146" spans="2:11" ht="17.25" customHeight="1">
      <c r="B146" s="275"/>
      <c r="C146" s="277" t="s">
        <v>711</v>
      </c>
      <c r="D146" s="277"/>
      <c r="E146" s="277"/>
      <c r="F146" s="277" t="s">
        <v>712</v>
      </c>
      <c r="G146" s="278"/>
      <c r="H146" s="277" t="s">
        <v>104</v>
      </c>
      <c r="I146" s="277" t="s">
        <v>56</v>
      </c>
      <c r="J146" s="277" t="s">
        <v>713</v>
      </c>
      <c r="K146" s="276"/>
    </row>
    <row r="147" spans="2:11" ht="17.25" customHeight="1">
      <c r="B147" s="275"/>
      <c r="C147" s="279" t="s">
        <v>714</v>
      </c>
      <c r="D147" s="279"/>
      <c r="E147" s="279"/>
      <c r="F147" s="280" t="s">
        <v>715</v>
      </c>
      <c r="G147" s="281"/>
      <c r="H147" s="279"/>
      <c r="I147" s="279"/>
      <c r="J147" s="279" t="s">
        <v>716</v>
      </c>
      <c r="K147" s="276"/>
    </row>
    <row r="148" spans="2:11" ht="5.25" customHeight="1">
      <c r="B148" s="285"/>
      <c r="C148" s="282"/>
      <c r="D148" s="282"/>
      <c r="E148" s="282"/>
      <c r="F148" s="282"/>
      <c r="G148" s="283"/>
      <c r="H148" s="282"/>
      <c r="I148" s="282"/>
      <c r="J148" s="282"/>
      <c r="K148" s="306"/>
    </row>
    <row r="149" spans="2:11" ht="15" customHeight="1">
      <c r="B149" s="285"/>
      <c r="C149" s="310" t="s">
        <v>720</v>
      </c>
      <c r="D149" s="265"/>
      <c r="E149" s="265"/>
      <c r="F149" s="311" t="s">
        <v>717</v>
      </c>
      <c r="G149" s="265"/>
      <c r="H149" s="310" t="s">
        <v>756</v>
      </c>
      <c r="I149" s="310" t="s">
        <v>719</v>
      </c>
      <c r="J149" s="310">
        <v>120</v>
      </c>
      <c r="K149" s="306"/>
    </row>
    <row r="150" spans="2:11" ht="15" customHeight="1">
      <c r="B150" s="285"/>
      <c r="C150" s="310" t="s">
        <v>765</v>
      </c>
      <c r="D150" s="265"/>
      <c r="E150" s="265"/>
      <c r="F150" s="311" t="s">
        <v>717</v>
      </c>
      <c r="G150" s="265"/>
      <c r="H150" s="310" t="s">
        <v>776</v>
      </c>
      <c r="I150" s="310" t="s">
        <v>719</v>
      </c>
      <c r="J150" s="310" t="s">
        <v>767</v>
      </c>
      <c r="K150" s="306"/>
    </row>
    <row r="151" spans="2:11" ht="15" customHeight="1">
      <c r="B151" s="285"/>
      <c r="C151" s="310" t="s">
        <v>666</v>
      </c>
      <c r="D151" s="265"/>
      <c r="E151" s="265"/>
      <c r="F151" s="311" t="s">
        <v>717</v>
      </c>
      <c r="G151" s="265"/>
      <c r="H151" s="310" t="s">
        <v>777</v>
      </c>
      <c r="I151" s="310" t="s">
        <v>719</v>
      </c>
      <c r="J151" s="310" t="s">
        <v>767</v>
      </c>
      <c r="K151" s="306"/>
    </row>
    <row r="152" spans="2:11" ht="15" customHeight="1">
      <c r="B152" s="285"/>
      <c r="C152" s="310" t="s">
        <v>722</v>
      </c>
      <c r="D152" s="265"/>
      <c r="E152" s="265"/>
      <c r="F152" s="311" t="s">
        <v>723</v>
      </c>
      <c r="G152" s="265"/>
      <c r="H152" s="310" t="s">
        <v>756</v>
      </c>
      <c r="I152" s="310" t="s">
        <v>719</v>
      </c>
      <c r="J152" s="310">
        <v>50</v>
      </c>
      <c r="K152" s="306"/>
    </row>
    <row r="153" spans="2:11" ht="15" customHeight="1">
      <c r="B153" s="285"/>
      <c r="C153" s="310" t="s">
        <v>725</v>
      </c>
      <c r="D153" s="265"/>
      <c r="E153" s="265"/>
      <c r="F153" s="311" t="s">
        <v>717</v>
      </c>
      <c r="G153" s="265"/>
      <c r="H153" s="310" t="s">
        <v>756</v>
      </c>
      <c r="I153" s="310" t="s">
        <v>727</v>
      </c>
      <c r="J153" s="310"/>
      <c r="K153" s="306"/>
    </row>
    <row r="154" spans="2:11" ht="15" customHeight="1">
      <c r="B154" s="285"/>
      <c r="C154" s="310" t="s">
        <v>736</v>
      </c>
      <c r="D154" s="265"/>
      <c r="E154" s="265"/>
      <c r="F154" s="311" t="s">
        <v>723</v>
      </c>
      <c r="G154" s="265"/>
      <c r="H154" s="310" t="s">
        <v>756</v>
      </c>
      <c r="I154" s="310" t="s">
        <v>719</v>
      </c>
      <c r="J154" s="310">
        <v>50</v>
      </c>
      <c r="K154" s="306"/>
    </row>
    <row r="155" spans="2:11" ht="15" customHeight="1">
      <c r="B155" s="285"/>
      <c r="C155" s="310" t="s">
        <v>744</v>
      </c>
      <c r="D155" s="265"/>
      <c r="E155" s="265"/>
      <c r="F155" s="311" t="s">
        <v>723</v>
      </c>
      <c r="G155" s="265"/>
      <c r="H155" s="310" t="s">
        <v>756</v>
      </c>
      <c r="I155" s="310" t="s">
        <v>719</v>
      </c>
      <c r="J155" s="310">
        <v>50</v>
      </c>
      <c r="K155" s="306"/>
    </row>
    <row r="156" spans="2:11" ht="15" customHeight="1">
      <c r="B156" s="285"/>
      <c r="C156" s="310" t="s">
        <v>742</v>
      </c>
      <c r="D156" s="265"/>
      <c r="E156" s="265"/>
      <c r="F156" s="311" t="s">
        <v>723</v>
      </c>
      <c r="G156" s="265"/>
      <c r="H156" s="310" t="s">
        <v>756</v>
      </c>
      <c r="I156" s="310" t="s">
        <v>719</v>
      </c>
      <c r="J156" s="310">
        <v>50</v>
      </c>
      <c r="K156" s="306"/>
    </row>
    <row r="157" spans="2:11" ht="15" customHeight="1">
      <c r="B157" s="285"/>
      <c r="C157" s="310" t="s">
        <v>86</v>
      </c>
      <c r="D157" s="265"/>
      <c r="E157" s="265"/>
      <c r="F157" s="311" t="s">
        <v>717</v>
      </c>
      <c r="G157" s="265"/>
      <c r="H157" s="310" t="s">
        <v>778</v>
      </c>
      <c r="I157" s="310" t="s">
        <v>719</v>
      </c>
      <c r="J157" s="310" t="s">
        <v>779</v>
      </c>
      <c r="K157" s="306"/>
    </row>
    <row r="158" spans="2:11" ht="15" customHeight="1">
      <c r="B158" s="285"/>
      <c r="C158" s="310" t="s">
        <v>780</v>
      </c>
      <c r="D158" s="265"/>
      <c r="E158" s="265"/>
      <c r="F158" s="311" t="s">
        <v>717</v>
      </c>
      <c r="G158" s="265"/>
      <c r="H158" s="310" t="s">
        <v>781</v>
      </c>
      <c r="I158" s="310" t="s">
        <v>751</v>
      </c>
      <c r="J158" s="310"/>
      <c r="K158" s="306"/>
    </row>
    <row r="159" spans="2:11" ht="15" customHeight="1">
      <c r="B159" s="312"/>
      <c r="C159" s="294"/>
      <c r="D159" s="294"/>
      <c r="E159" s="294"/>
      <c r="F159" s="294"/>
      <c r="G159" s="294"/>
      <c r="H159" s="294"/>
      <c r="I159" s="294"/>
      <c r="J159" s="294"/>
      <c r="K159" s="313"/>
    </row>
    <row r="160" spans="2:11" ht="18.75" customHeight="1">
      <c r="B160" s="261"/>
      <c r="C160" s="265"/>
      <c r="D160" s="265"/>
      <c r="E160" s="265"/>
      <c r="F160" s="284"/>
      <c r="G160" s="265"/>
      <c r="H160" s="265"/>
      <c r="I160" s="265"/>
      <c r="J160" s="265"/>
      <c r="K160" s="261"/>
    </row>
    <row r="161" spans="2:11" ht="18.75" customHeight="1">
      <c r="B161" s="271"/>
      <c r="C161" s="271"/>
      <c r="D161" s="271"/>
      <c r="E161" s="271"/>
      <c r="F161" s="271"/>
      <c r="G161" s="271"/>
      <c r="H161" s="271"/>
      <c r="I161" s="271"/>
      <c r="J161" s="271"/>
      <c r="K161" s="271"/>
    </row>
    <row r="162" spans="2:11" ht="7.5" customHeight="1">
      <c r="B162" s="253"/>
      <c r="C162" s="254"/>
      <c r="D162" s="254"/>
      <c r="E162" s="254"/>
      <c r="F162" s="254"/>
      <c r="G162" s="254"/>
      <c r="H162" s="254"/>
      <c r="I162" s="254"/>
      <c r="J162" s="254"/>
      <c r="K162" s="255"/>
    </row>
    <row r="163" spans="2:11" ht="45" customHeight="1">
      <c r="B163" s="256"/>
      <c r="C163" s="377" t="s">
        <v>782</v>
      </c>
      <c r="D163" s="377"/>
      <c r="E163" s="377"/>
      <c r="F163" s="377"/>
      <c r="G163" s="377"/>
      <c r="H163" s="377"/>
      <c r="I163" s="377"/>
      <c r="J163" s="377"/>
      <c r="K163" s="257"/>
    </row>
    <row r="164" spans="2:11" ht="17.25" customHeight="1">
      <c r="B164" s="256"/>
      <c r="C164" s="277" t="s">
        <v>711</v>
      </c>
      <c r="D164" s="277"/>
      <c r="E164" s="277"/>
      <c r="F164" s="277" t="s">
        <v>712</v>
      </c>
      <c r="G164" s="314"/>
      <c r="H164" s="315" t="s">
        <v>104</v>
      </c>
      <c r="I164" s="315" t="s">
        <v>56</v>
      </c>
      <c r="J164" s="277" t="s">
        <v>713</v>
      </c>
      <c r="K164" s="257"/>
    </row>
    <row r="165" spans="2:11" ht="17.25" customHeight="1">
      <c r="B165" s="258"/>
      <c r="C165" s="279" t="s">
        <v>714</v>
      </c>
      <c r="D165" s="279"/>
      <c r="E165" s="279"/>
      <c r="F165" s="280" t="s">
        <v>715</v>
      </c>
      <c r="G165" s="316"/>
      <c r="H165" s="317"/>
      <c r="I165" s="317"/>
      <c r="J165" s="279" t="s">
        <v>716</v>
      </c>
      <c r="K165" s="259"/>
    </row>
    <row r="166" spans="2:11" ht="5.25" customHeight="1">
      <c r="B166" s="285"/>
      <c r="C166" s="282"/>
      <c r="D166" s="282"/>
      <c r="E166" s="282"/>
      <c r="F166" s="282"/>
      <c r="G166" s="283"/>
      <c r="H166" s="282"/>
      <c r="I166" s="282"/>
      <c r="J166" s="282"/>
      <c r="K166" s="306"/>
    </row>
    <row r="167" spans="2:11" ht="15" customHeight="1">
      <c r="B167" s="285"/>
      <c r="C167" s="265" t="s">
        <v>720</v>
      </c>
      <c r="D167" s="265"/>
      <c r="E167" s="265"/>
      <c r="F167" s="284" t="s">
        <v>717</v>
      </c>
      <c r="G167" s="265"/>
      <c r="H167" s="265" t="s">
        <v>756</v>
      </c>
      <c r="I167" s="265" t="s">
        <v>719</v>
      </c>
      <c r="J167" s="265">
        <v>120</v>
      </c>
      <c r="K167" s="306"/>
    </row>
    <row r="168" spans="2:11" ht="15" customHeight="1">
      <c r="B168" s="285"/>
      <c r="C168" s="265" t="s">
        <v>765</v>
      </c>
      <c r="D168" s="265"/>
      <c r="E168" s="265"/>
      <c r="F168" s="284" t="s">
        <v>717</v>
      </c>
      <c r="G168" s="265"/>
      <c r="H168" s="265" t="s">
        <v>766</v>
      </c>
      <c r="I168" s="265" t="s">
        <v>719</v>
      </c>
      <c r="J168" s="265" t="s">
        <v>767</v>
      </c>
      <c r="K168" s="306"/>
    </row>
    <row r="169" spans="2:11" ht="15" customHeight="1">
      <c r="B169" s="285"/>
      <c r="C169" s="265" t="s">
        <v>666</v>
      </c>
      <c r="D169" s="265"/>
      <c r="E169" s="265"/>
      <c r="F169" s="284" t="s">
        <v>717</v>
      </c>
      <c r="G169" s="265"/>
      <c r="H169" s="265" t="s">
        <v>783</v>
      </c>
      <c r="I169" s="265" t="s">
        <v>719</v>
      </c>
      <c r="J169" s="265" t="s">
        <v>767</v>
      </c>
      <c r="K169" s="306"/>
    </row>
    <row r="170" spans="2:11" ht="15" customHeight="1">
      <c r="B170" s="285"/>
      <c r="C170" s="265" t="s">
        <v>722</v>
      </c>
      <c r="D170" s="265"/>
      <c r="E170" s="265"/>
      <c r="F170" s="284" t="s">
        <v>723</v>
      </c>
      <c r="G170" s="265"/>
      <c r="H170" s="265" t="s">
        <v>783</v>
      </c>
      <c r="I170" s="265" t="s">
        <v>719</v>
      </c>
      <c r="J170" s="265">
        <v>50</v>
      </c>
      <c r="K170" s="306"/>
    </row>
    <row r="171" spans="2:11" ht="15" customHeight="1">
      <c r="B171" s="285"/>
      <c r="C171" s="265" t="s">
        <v>725</v>
      </c>
      <c r="D171" s="265"/>
      <c r="E171" s="265"/>
      <c r="F171" s="284" t="s">
        <v>717</v>
      </c>
      <c r="G171" s="265"/>
      <c r="H171" s="265" t="s">
        <v>783</v>
      </c>
      <c r="I171" s="265" t="s">
        <v>727</v>
      </c>
      <c r="J171" s="265"/>
      <c r="K171" s="306"/>
    </row>
    <row r="172" spans="2:11" ht="15" customHeight="1">
      <c r="B172" s="285"/>
      <c r="C172" s="265" t="s">
        <v>736</v>
      </c>
      <c r="D172" s="265"/>
      <c r="E172" s="265"/>
      <c r="F172" s="284" t="s">
        <v>723</v>
      </c>
      <c r="G172" s="265"/>
      <c r="H172" s="265" t="s">
        <v>783</v>
      </c>
      <c r="I172" s="265" t="s">
        <v>719</v>
      </c>
      <c r="J172" s="265">
        <v>50</v>
      </c>
      <c r="K172" s="306"/>
    </row>
    <row r="173" spans="2:11" ht="15" customHeight="1">
      <c r="B173" s="285"/>
      <c r="C173" s="265" t="s">
        <v>744</v>
      </c>
      <c r="D173" s="265"/>
      <c r="E173" s="265"/>
      <c r="F173" s="284" t="s">
        <v>723</v>
      </c>
      <c r="G173" s="265"/>
      <c r="H173" s="265" t="s">
        <v>783</v>
      </c>
      <c r="I173" s="265" t="s">
        <v>719</v>
      </c>
      <c r="J173" s="265">
        <v>50</v>
      </c>
      <c r="K173" s="306"/>
    </row>
    <row r="174" spans="2:11" ht="15" customHeight="1">
      <c r="B174" s="285"/>
      <c r="C174" s="265" t="s">
        <v>742</v>
      </c>
      <c r="D174" s="265"/>
      <c r="E174" s="265"/>
      <c r="F174" s="284" t="s">
        <v>723</v>
      </c>
      <c r="G174" s="265"/>
      <c r="H174" s="265" t="s">
        <v>783</v>
      </c>
      <c r="I174" s="265" t="s">
        <v>719</v>
      </c>
      <c r="J174" s="265">
        <v>50</v>
      </c>
      <c r="K174" s="306"/>
    </row>
    <row r="175" spans="2:11" ht="15" customHeight="1">
      <c r="B175" s="285"/>
      <c r="C175" s="265" t="s">
        <v>103</v>
      </c>
      <c r="D175" s="265"/>
      <c r="E175" s="265"/>
      <c r="F175" s="284" t="s">
        <v>717</v>
      </c>
      <c r="G175" s="265"/>
      <c r="H175" s="265" t="s">
        <v>784</v>
      </c>
      <c r="I175" s="265" t="s">
        <v>785</v>
      </c>
      <c r="J175" s="265"/>
      <c r="K175" s="306"/>
    </row>
    <row r="176" spans="2:11" ht="15" customHeight="1">
      <c r="B176" s="285"/>
      <c r="C176" s="265" t="s">
        <v>56</v>
      </c>
      <c r="D176" s="265"/>
      <c r="E176" s="265"/>
      <c r="F176" s="284" t="s">
        <v>717</v>
      </c>
      <c r="G176" s="265"/>
      <c r="H176" s="265" t="s">
        <v>786</v>
      </c>
      <c r="I176" s="265" t="s">
        <v>787</v>
      </c>
      <c r="J176" s="265">
        <v>1</v>
      </c>
      <c r="K176" s="306"/>
    </row>
    <row r="177" spans="2:11" ht="15" customHeight="1">
      <c r="B177" s="285"/>
      <c r="C177" s="265" t="s">
        <v>52</v>
      </c>
      <c r="D177" s="265"/>
      <c r="E177" s="265"/>
      <c r="F177" s="284" t="s">
        <v>717</v>
      </c>
      <c r="G177" s="265"/>
      <c r="H177" s="265" t="s">
        <v>788</v>
      </c>
      <c r="I177" s="265" t="s">
        <v>719</v>
      </c>
      <c r="J177" s="265">
        <v>20</v>
      </c>
      <c r="K177" s="306"/>
    </row>
    <row r="178" spans="2:11" ht="15" customHeight="1">
      <c r="B178" s="285"/>
      <c r="C178" s="265" t="s">
        <v>104</v>
      </c>
      <c r="D178" s="265"/>
      <c r="E178" s="265"/>
      <c r="F178" s="284" t="s">
        <v>717</v>
      </c>
      <c r="G178" s="265"/>
      <c r="H178" s="265" t="s">
        <v>789</v>
      </c>
      <c r="I178" s="265" t="s">
        <v>719</v>
      </c>
      <c r="J178" s="265">
        <v>255</v>
      </c>
      <c r="K178" s="306"/>
    </row>
    <row r="179" spans="2:11" ht="15" customHeight="1">
      <c r="B179" s="285"/>
      <c r="C179" s="265" t="s">
        <v>105</v>
      </c>
      <c r="D179" s="265"/>
      <c r="E179" s="265"/>
      <c r="F179" s="284" t="s">
        <v>717</v>
      </c>
      <c r="G179" s="265"/>
      <c r="H179" s="265" t="s">
        <v>682</v>
      </c>
      <c r="I179" s="265" t="s">
        <v>719</v>
      </c>
      <c r="J179" s="265">
        <v>10</v>
      </c>
      <c r="K179" s="306"/>
    </row>
    <row r="180" spans="2:11" ht="15" customHeight="1">
      <c r="B180" s="285"/>
      <c r="C180" s="265" t="s">
        <v>106</v>
      </c>
      <c r="D180" s="265"/>
      <c r="E180" s="265"/>
      <c r="F180" s="284" t="s">
        <v>717</v>
      </c>
      <c r="G180" s="265"/>
      <c r="H180" s="265" t="s">
        <v>790</v>
      </c>
      <c r="I180" s="265" t="s">
        <v>751</v>
      </c>
      <c r="J180" s="265"/>
      <c r="K180" s="306"/>
    </row>
    <row r="181" spans="2:11" ht="15" customHeight="1">
      <c r="B181" s="285"/>
      <c r="C181" s="265" t="s">
        <v>791</v>
      </c>
      <c r="D181" s="265"/>
      <c r="E181" s="265"/>
      <c r="F181" s="284" t="s">
        <v>717</v>
      </c>
      <c r="G181" s="265"/>
      <c r="H181" s="265" t="s">
        <v>792</v>
      </c>
      <c r="I181" s="265" t="s">
        <v>751</v>
      </c>
      <c r="J181" s="265"/>
      <c r="K181" s="306"/>
    </row>
    <row r="182" spans="2:11" ht="15" customHeight="1">
      <c r="B182" s="285"/>
      <c r="C182" s="265" t="s">
        <v>780</v>
      </c>
      <c r="D182" s="265"/>
      <c r="E182" s="265"/>
      <c r="F182" s="284" t="s">
        <v>717</v>
      </c>
      <c r="G182" s="265"/>
      <c r="H182" s="265" t="s">
        <v>793</v>
      </c>
      <c r="I182" s="265" t="s">
        <v>751</v>
      </c>
      <c r="J182" s="265"/>
      <c r="K182" s="306"/>
    </row>
    <row r="183" spans="2:11" ht="15" customHeight="1">
      <c r="B183" s="285"/>
      <c r="C183" s="265" t="s">
        <v>108</v>
      </c>
      <c r="D183" s="265"/>
      <c r="E183" s="265"/>
      <c r="F183" s="284" t="s">
        <v>723</v>
      </c>
      <c r="G183" s="265"/>
      <c r="H183" s="265" t="s">
        <v>794</v>
      </c>
      <c r="I183" s="265" t="s">
        <v>719</v>
      </c>
      <c r="J183" s="265">
        <v>50</v>
      </c>
      <c r="K183" s="306"/>
    </row>
    <row r="184" spans="2:11" ht="15" customHeight="1">
      <c r="B184" s="285"/>
      <c r="C184" s="265" t="s">
        <v>795</v>
      </c>
      <c r="D184" s="265"/>
      <c r="E184" s="265"/>
      <c r="F184" s="284" t="s">
        <v>723</v>
      </c>
      <c r="G184" s="265"/>
      <c r="H184" s="265" t="s">
        <v>796</v>
      </c>
      <c r="I184" s="265" t="s">
        <v>797</v>
      </c>
      <c r="J184" s="265"/>
      <c r="K184" s="306"/>
    </row>
    <row r="185" spans="2:11" ht="15" customHeight="1">
      <c r="B185" s="285"/>
      <c r="C185" s="265" t="s">
        <v>798</v>
      </c>
      <c r="D185" s="265"/>
      <c r="E185" s="265"/>
      <c r="F185" s="284" t="s">
        <v>723</v>
      </c>
      <c r="G185" s="265"/>
      <c r="H185" s="265" t="s">
        <v>799</v>
      </c>
      <c r="I185" s="265" t="s">
        <v>797</v>
      </c>
      <c r="J185" s="265"/>
      <c r="K185" s="306"/>
    </row>
    <row r="186" spans="2:11" ht="15" customHeight="1">
      <c r="B186" s="285"/>
      <c r="C186" s="265" t="s">
        <v>800</v>
      </c>
      <c r="D186" s="265"/>
      <c r="E186" s="265"/>
      <c r="F186" s="284" t="s">
        <v>723</v>
      </c>
      <c r="G186" s="265"/>
      <c r="H186" s="265" t="s">
        <v>801</v>
      </c>
      <c r="I186" s="265" t="s">
        <v>797</v>
      </c>
      <c r="J186" s="265"/>
      <c r="K186" s="306"/>
    </row>
    <row r="187" spans="2:11" ht="15" customHeight="1">
      <c r="B187" s="285"/>
      <c r="C187" s="318" t="s">
        <v>802</v>
      </c>
      <c r="D187" s="265"/>
      <c r="E187" s="265"/>
      <c r="F187" s="284" t="s">
        <v>723</v>
      </c>
      <c r="G187" s="265"/>
      <c r="H187" s="265" t="s">
        <v>803</v>
      </c>
      <c r="I187" s="265" t="s">
        <v>804</v>
      </c>
      <c r="J187" s="319" t="s">
        <v>805</v>
      </c>
      <c r="K187" s="306"/>
    </row>
    <row r="188" spans="2:11" ht="15" customHeight="1">
      <c r="B188" s="285"/>
      <c r="C188" s="270" t="s">
        <v>41</v>
      </c>
      <c r="D188" s="265"/>
      <c r="E188" s="265"/>
      <c r="F188" s="284" t="s">
        <v>717</v>
      </c>
      <c r="G188" s="265"/>
      <c r="H188" s="261" t="s">
        <v>806</v>
      </c>
      <c r="I188" s="265" t="s">
        <v>807</v>
      </c>
      <c r="J188" s="265"/>
      <c r="K188" s="306"/>
    </row>
    <row r="189" spans="2:11" ht="15" customHeight="1">
      <c r="B189" s="285"/>
      <c r="C189" s="270" t="s">
        <v>808</v>
      </c>
      <c r="D189" s="265"/>
      <c r="E189" s="265"/>
      <c r="F189" s="284" t="s">
        <v>717</v>
      </c>
      <c r="G189" s="265"/>
      <c r="H189" s="265" t="s">
        <v>809</v>
      </c>
      <c r="I189" s="265" t="s">
        <v>751</v>
      </c>
      <c r="J189" s="265"/>
      <c r="K189" s="306"/>
    </row>
    <row r="190" spans="2:11" ht="15" customHeight="1">
      <c r="B190" s="285"/>
      <c r="C190" s="270" t="s">
        <v>810</v>
      </c>
      <c r="D190" s="265"/>
      <c r="E190" s="265"/>
      <c r="F190" s="284" t="s">
        <v>717</v>
      </c>
      <c r="G190" s="265"/>
      <c r="H190" s="265" t="s">
        <v>811</v>
      </c>
      <c r="I190" s="265" t="s">
        <v>751</v>
      </c>
      <c r="J190" s="265"/>
      <c r="K190" s="306"/>
    </row>
    <row r="191" spans="2:11" ht="15" customHeight="1">
      <c r="B191" s="285"/>
      <c r="C191" s="270" t="s">
        <v>812</v>
      </c>
      <c r="D191" s="265"/>
      <c r="E191" s="265"/>
      <c r="F191" s="284" t="s">
        <v>723</v>
      </c>
      <c r="G191" s="265"/>
      <c r="H191" s="265" t="s">
        <v>813</v>
      </c>
      <c r="I191" s="265" t="s">
        <v>751</v>
      </c>
      <c r="J191" s="265"/>
      <c r="K191" s="306"/>
    </row>
    <row r="192" spans="2:11" ht="15" customHeight="1">
      <c r="B192" s="312"/>
      <c r="C192" s="320"/>
      <c r="D192" s="294"/>
      <c r="E192" s="294"/>
      <c r="F192" s="294"/>
      <c r="G192" s="294"/>
      <c r="H192" s="294"/>
      <c r="I192" s="294"/>
      <c r="J192" s="294"/>
      <c r="K192" s="313"/>
    </row>
    <row r="193" spans="2:11" ht="18.75" customHeight="1">
      <c r="B193" s="261"/>
      <c r="C193" s="265"/>
      <c r="D193" s="265"/>
      <c r="E193" s="265"/>
      <c r="F193" s="284"/>
      <c r="G193" s="265"/>
      <c r="H193" s="265"/>
      <c r="I193" s="265"/>
      <c r="J193" s="265"/>
      <c r="K193" s="261"/>
    </row>
    <row r="194" spans="2:11" ht="18.75" customHeight="1">
      <c r="B194" s="261"/>
      <c r="C194" s="265"/>
      <c r="D194" s="265"/>
      <c r="E194" s="265"/>
      <c r="F194" s="284"/>
      <c r="G194" s="265"/>
      <c r="H194" s="265"/>
      <c r="I194" s="265"/>
      <c r="J194" s="265"/>
      <c r="K194" s="261"/>
    </row>
    <row r="195" spans="2:11" ht="18.75" customHeight="1">
      <c r="B195" s="271"/>
      <c r="C195" s="271"/>
      <c r="D195" s="271"/>
      <c r="E195" s="271"/>
      <c r="F195" s="271"/>
      <c r="G195" s="271"/>
      <c r="H195" s="271"/>
      <c r="I195" s="271"/>
      <c r="J195" s="271"/>
      <c r="K195" s="271"/>
    </row>
    <row r="196" spans="2:11">
      <c r="B196" s="253"/>
      <c r="C196" s="254"/>
      <c r="D196" s="254"/>
      <c r="E196" s="254"/>
      <c r="F196" s="254"/>
      <c r="G196" s="254"/>
      <c r="H196" s="254"/>
      <c r="I196" s="254"/>
      <c r="J196" s="254"/>
      <c r="K196" s="255"/>
    </row>
    <row r="197" spans="2:11" ht="21">
      <c r="B197" s="256"/>
      <c r="C197" s="377" t="s">
        <v>814</v>
      </c>
      <c r="D197" s="377"/>
      <c r="E197" s="377"/>
      <c r="F197" s="377"/>
      <c r="G197" s="377"/>
      <c r="H197" s="377"/>
      <c r="I197" s="377"/>
      <c r="J197" s="377"/>
      <c r="K197" s="257"/>
    </row>
    <row r="198" spans="2:11" ht="25.5" customHeight="1">
      <c r="B198" s="256"/>
      <c r="C198" s="321" t="s">
        <v>815</v>
      </c>
      <c r="D198" s="321"/>
      <c r="E198" s="321"/>
      <c r="F198" s="321" t="s">
        <v>816</v>
      </c>
      <c r="G198" s="322"/>
      <c r="H198" s="376" t="s">
        <v>817</v>
      </c>
      <c r="I198" s="376"/>
      <c r="J198" s="376"/>
      <c r="K198" s="257"/>
    </row>
    <row r="199" spans="2:11" ht="5.25" customHeight="1">
      <c r="B199" s="285"/>
      <c r="C199" s="282"/>
      <c r="D199" s="282"/>
      <c r="E199" s="282"/>
      <c r="F199" s="282"/>
      <c r="G199" s="265"/>
      <c r="H199" s="282"/>
      <c r="I199" s="282"/>
      <c r="J199" s="282"/>
      <c r="K199" s="306"/>
    </row>
    <row r="200" spans="2:11" ht="15" customHeight="1">
      <c r="B200" s="285"/>
      <c r="C200" s="265" t="s">
        <v>807</v>
      </c>
      <c r="D200" s="265"/>
      <c r="E200" s="265"/>
      <c r="F200" s="284" t="s">
        <v>42</v>
      </c>
      <c r="G200" s="265"/>
      <c r="H200" s="372" t="s">
        <v>818</v>
      </c>
      <c r="I200" s="372"/>
      <c r="J200" s="372"/>
      <c r="K200" s="306"/>
    </row>
    <row r="201" spans="2:11" ht="15" customHeight="1">
      <c r="B201" s="285"/>
      <c r="C201" s="291"/>
      <c r="D201" s="265"/>
      <c r="E201" s="265"/>
      <c r="F201" s="284" t="s">
        <v>43</v>
      </c>
      <c r="G201" s="265"/>
      <c r="H201" s="372" t="s">
        <v>819</v>
      </c>
      <c r="I201" s="372"/>
      <c r="J201" s="372"/>
      <c r="K201" s="306"/>
    </row>
    <row r="202" spans="2:11" ht="15" customHeight="1">
      <c r="B202" s="285"/>
      <c r="C202" s="291"/>
      <c r="D202" s="265"/>
      <c r="E202" s="265"/>
      <c r="F202" s="284" t="s">
        <v>46</v>
      </c>
      <c r="G202" s="265"/>
      <c r="H202" s="372" t="s">
        <v>820</v>
      </c>
      <c r="I202" s="372"/>
      <c r="J202" s="372"/>
      <c r="K202" s="306"/>
    </row>
    <row r="203" spans="2:11" ht="15" customHeight="1">
      <c r="B203" s="285"/>
      <c r="C203" s="265"/>
      <c r="D203" s="265"/>
      <c r="E203" s="265"/>
      <c r="F203" s="284" t="s">
        <v>44</v>
      </c>
      <c r="G203" s="265"/>
      <c r="H203" s="372" t="s">
        <v>821</v>
      </c>
      <c r="I203" s="372"/>
      <c r="J203" s="372"/>
      <c r="K203" s="306"/>
    </row>
    <row r="204" spans="2:11" ht="15" customHeight="1">
      <c r="B204" s="285"/>
      <c r="C204" s="265"/>
      <c r="D204" s="265"/>
      <c r="E204" s="265"/>
      <c r="F204" s="284" t="s">
        <v>45</v>
      </c>
      <c r="G204" s="265"/>
      <c r="H204" s="372" t="s">
        <v>822</v>
      </c>
      <c r="I204" s="372"/>
      <c r="J204" s="372"/>
      <c r="K204" s="306"/>
    </row>
    <row r="205" spans="2:11" ht="15" customHeight="1">
      <c r="B205" s="285"/>
      <c r="C205" s="265"/>
      <c r="D205" s="265"/>
      <c r="E205" s="265"/>
      <c r="F205" s="284"/>
      <c r="G205" s="265"/>
      <c r="H205" s="265"/>
      <c r="I205" s="265"/>
      <c r="J205" s="265"/>
      <c r="K205" s="306"/>
    </row>
    <row r="206" spans="2:11" ht="15" customHeight="1">
      <c r="B206" s="285"/>
      <c r="C206" s="265" t="s">
        <v>763</v>
      </c>
      <c r="D206" s="265"/>
      <c r="E206" s="265"/>
      <c r="F206" s="284" t="s">
        <v>75</v>
      </c>
      <c r="G206" s="265"/>
      <c r="H206" s="372" t="s">
        <v>823</v>
      </c>
      <c r="I206" s="372"/>
      <c r="J206" s="372"/>
      <c r="K206" s="306"/>
    </row>
    <row r="207" spans="2:11" ht="15" customHeight="1">
      <c r="B207" s="285"/>
      <c r="C207" s="291"/>
      <c r="D207" s="265"/>
      <c r="E207" s="265"/>
      <c r="F207" s="284" t="s">
        <v>660</v>
      </c>
      <c r="G207" s="265"/>
      <c r="H207" s="372" t="s">
        <v>661</v>
      </c>
      <c r="I207" s="372"/>
      <c r="J207" s="372"/>
      <c r="K207" s="306"/>
    </row>
    <row r="208" spans="2:11" ht="15" customHeight="1">
      <c r="B208" s="285"/>
      <c r="C208" s="265"/>
      <c r="D208" s="265"/>
      <c r="E208" s="265"/>
      <c r="F208" s="284" t="s">
        <v>658</v>
      </c>
      <c r="G208" s="265"/>
      <c r="H208" s="372" t="s">
        <v>824</v>
      </c>
      <c r="I208" s="372"/>
      <c r="J208" s="372"/>
      <c r="K208" s="306"/>
    </row>
    <row r="209" spans="2:11" ht="15" customHeight="1">
      <c r="B209" s="323"/>
      <c r="C209" s="291"/>
      <c r="D209" s="291"/>
      <c r="E209" s="291"/>
      <c r="F209" s="284" t="s">
        <v>662</v>
      </c>
      <c r="G209" s="270"/>
      <c r="H209" s="373" t="s">
        <v>663</v>
      </c>
      <c r="I209" s="373"/>
      <c r="J209" s="373"/>
      <c r="K209" s="324"/>
    </row>
    <row r="210" spans="2:11" ht="15" customHeight="1">
      <c r="B210" s="323"/>
      <c r="C210" s="291"/>
      <c r="D210" s="291"/>
      <c r="E210" s="291"/>
      <c r="F210" s="284" t="s">
        <v>664</v>
      </c>
      <c r="G210" s="270"/>
      <c r="H210" s="373" t="s">
        <v>825</v>
      </c>
      <c r="I210" s="373"/>
      <c r="J210" s="373"/>
      <c r="K210" s="324"/>
    </row>
    <row r="211" spans="2:11" ht="15" customHeight="1">
      <c r="B211" s="323"/>
      <c r="C211" s="291"/>
      <c r="D211" s="291"/>
      <c r="E211" s="291"/>
      <c r="F211" s="325"/>
      <c r="G211" s="270"/>
      <c r="H211" s="326"/>
      <c r="I211" s="326"/>
      <c r="J211" s="326"/>
      <c r="K211" s="324"/>
    </row>
    <row r="212" spans="2:11" ht="15" customHeight="1">
      <c r="B212" s="323"/>
      <c r="C212" s="265" t="s">
        <v>787</v>
      </c>
      <c r="D212" s="291"/>
      <c r="E212" s="291"/>
      <c r="F212" s="284">
        <v>1</v>
      </c>
      <c r="G212" s="270"/>
      <c r="H212" s="373" t="s">
        <v>826</v>
      </c>
      <c r="I212" s="373"/>
      <c r="J212" s="373"/>
      <c r="K212" s="324"/>
    </row>
    <row r="213" spans="2:11" ht="15" customHeight="1">
      <c r="B213" s="323"/>
      <c r="C213" s="291"/>
      <c r="D213" s="291"/>
      <c r="E213" s="291"/>
      <c r="F213" s="284">
        <v>2</v>
      </c>
      <c r="G213" s="270"/>
      <c r="H213" s="373" t="s">
        <v>827</v>
      </c>
      <c r="I213" s="373"/>
      <c r="J213" s="373"/>
      <c r="K213" s="324"/>
    </row>
    <row r="214" spans="2:11" ht="15" customHeight="1">
      <c r="B214" s="323"/>
      <c r="C214" s="291"/>
      <c r="D214" s="291"/>
      <c r="E214" s="291"/>
      <c r="F214" s="284">
        <v>3</v>
      </c>
      <c r="G214" s="270"/>
      <c r="H214" s="373" t="s">
        <v>828</v>
      </c>
      <c r="I214" s="373"/>
      <c r="J214" s="373"/>
      <c r="K214" s="324"/>
    </row>
    <row r="215" spans="2:11" ht="15" customHeight="1">
      <c r="B215" s="323"/>
      <c r="C215" s="291"/>
      <c r="D215" s="291"/>
      <c r="E215" s="291"/>
      <c r="F215" s="284">
        <v>4</v>
      </c>
      <c r="G215" s="270"/>
      <c r="H215" s="373" t="s">
        <v>829</v>
      </c>
      <c r="I215" s="373"/>
      <c r="J215" s="373"/>
      <c r="K215" s="324"/>
    </row>
    <row r="216" spans="2:11" ht="12.75" customHeight="1">
      <c r="B216" s="327"/>
      <c r="C216" s="328"/>
      <c r="D216" s="328"/>
      <c r="E216" s="328"/>
      <c r="F216" s="328"/>
      <c r="G216" s="328"/>
      <c r="H216" s="328"/>
      <c r="I216" s="328"/>
      <c r="J216" s="328"/>
      <c r="K216" s="329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E46:J46"/>
    <mergeCell ref="E47:J47"/>
    <mergeCell ref="C50:J50"/>
    <mergeCell ref="G38:J38"/>
    <mergeCell ref="G39:J39"/>
    <mergeCell ref="G40:J40"/>
    <mergeCell ref="G41:J41"/>
    <mergeCell ref="G42:J42"/>
    <mergeCell ref="G43:J43"/>
    <mergeCell ref="D45:J45"/>
    <mergeCell ref="C52:J52"/>
    <mergeCell ref="C53:J53"/>
    <mergeCell ref="C55:J55"/>
    <mergeCell ref="D56:J56"/>
    <mergeCell ref="D58:J58"/>
    <mergeCell ref="D59:J59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12:J212"/>
    <mergeCell ref="H214:J214"/>
    <mergeCell ref="H207:J207"/>
    <mergeCell ref="H208:J208"/>
    <mergeCell ref="H203:J203"/>
    <mergeCell ref="H201:J201"/>
    <mergeCell ref="H206:J206"/>
    <mergeCell ref="H204:J204"/>
    <mergeCell ref="H202:J202"/>
  </mergeCells>
  <phoneticPr fontId="47" type="noConversion"/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2017031 - Okna Radnice</vt:lpstr>
      <vt:lpstr>Pokyny pro vyplnění</vt:lpstr>
      <vt:lpstr>'2017031 - Okna Radnice'!Názvy_tisku</vt:lpstr>
      <vt:lpstr>'Rekapitulace stavby'!Názvy_tisku</vt:lpstr>
      <vt:lpstr>'2017031 - Okna Radnice'!Oblast_tisku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Laptop3\Tom</dc:creator>
  <cp:lastModifiedBy>Tom</cp:lastModifiedBy>
  <dcterms:created xsi:type="dcterms:W3CDTF">2017-05-30T11:33:51Z</dcterms:created>
  <dcterms:modified xsi:type="dcterms:W3CDTF">2017-05-30T11:34:00Z</dcterms:modified>
</cp:coreProperties>
</file>