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85" windowWidth="28455" windowHeight="14505"/>
  </bookViews>
  <sheets>
    <sheet name="Rekapitulace stavby" sheetId="1" r:id="rId1"/>
    <sheet name="1 - Vedlejší rozpočtové n..." sheetId="2" r:id="rId2"/>
    <sheet name="2 - Kácení" sheetId="3" r:id="rId3"/>
    <sheet name="3 - Cyklostezka km 0,174 ..." sheetId="4" r:id="rId4"/>
    <sheet name="4 - Dopravně inženýrská o..." sheetId="5" r:id="rId5"/>
    <sheet name="Pokyny pro vyplnění" sheetId="6" r:id="rId6"/>
  </sheets>
  <definedNames>
    <definedName name="_xlnm._FilterDatabase" localSheetId="1" hidden="1">'1 - Vedlejší rozpočtové n...'!$C$76:$K$76</definedName>
    <definedName name="_xlnm._FilterDatabase" localSheetId="2" hidden="1">'2 - Kácení'!$C$79:$K$79</definedName>
    <definedName name="_xlnm._FilterDatabase" localSheetId="3" hidden="1">'3 - Cyklostezka km 0,174 ...'!$C$81:$K$81</definedName>
    <definedName name="_xlnm._FilterDatabase" localSheetId="4" hidden="1">'4 - Dopravně inženýrská o...'!$C$77:$K$77</definedName>
    <definedName name="_xlnm.Print_Titles" localSheetId="1">'1 - Vedlejší rozpočtové n...'!$76:$76</definedName>
    <definedName name="_xlnm.Print_Titles" localSheetId="2">'2 - Kácení'!$79:$79</definedName>
    <definedName name="_xlnm.Print_Titles" localSheetId="3">'3 - Cyklostezka km 0,174 ...'!$81:$81</definedName>
    <definedName name="_xlnm.Print_Titles" localSheetId="4">'4 - Dopravně inženýrská o...'!$77:$77</definedName>
    <definedName name="_xlnm.Print_Titles" localSheetId="0">'Rekapitulace stavby'!$49:$49</definedName>
    <definedName name="_xlnm.Print_Area" localSheetId="1">'1 - Vedlejší rozpočtové n...'!$C$4:$J$36,'1 - Vedlejší rozpočtové n...'!$C$42:$J$58,'1 - Vedlejší rozpočtové n...'!$C$64:$K$101</definedName>
    <definedName name="_xlnm.Print_Area" localSheetId="2">'2 - Kácení'!$C$4:$J$36,'2 - Kácení'!$C$42:$J$61,'2 - Kácení'!$C$67:$K$187</definedName>
    <definedName name="_xlnm.Print_Area" localSheetId="3">'3 - Cyklostezka km 0,174 ...'!$C$4:$J$36,'3 - Cyklostezka km 0,174 ...'!$C$42:$J$63,'3 - Cyklostezka km 0,174 ...'!$C$69:$K$506</definedName>
    <definedName name="_xlnm.Print_Area" localSheetId="4">'4 - Dopravně inženýrská o...'!$C$4:$J$36,'4 - Dopravně inženýrská o...'!$C$42:$J$59,'4 - Dopravně inženýrská o...'!$C$65:$K$123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25725"/>
</workbook>
</file>

<file path=xl/calcChain.xml><?xml version="1.0" encoding="utf-8"?>
<calcChain xmlns="http://schemas.openxmlformats.org/spreadsheetml/2006/main">
  <c r="AY55" i="1"/>
  <c r="AX55"/>
  <c r="BI119" i="5"/>
  <c r="BH119"/>
  <c r="BG119"/>
  <c r="BF119"/>
  <c r="T119"/>
  <c r="R119"/>
  <c r="P119"/>
  <c r="BK119"/>
  <c r="J119"/>
  <c r="BE119" s="1"/>
  <c r="BI116"/>
  <c r="BH116"/>
  <c r="BG116"/>
  <c r="BF116"/>
  <c r="T116"/>
  <c r="R116"/>
  <c r="P116"/>
  <c r="BK116"/>
  <c r="J116"/>
  <c r="BE116" s="1"/>
  <c r="BI111"/>
  <c r="BH111"/>
  <c r="BG111"/>
  <c r="BF111"/>
  <c r="BE111"/>
  <c r="T111"/>
  <c r="R111"/>
  <c r="P111"/>
  <c r="BK111"/>
  <c r="J111"/>
  <c r="BI108"/>
  <c r="BH108"/>
  <c r="BG108"/>
  <c r="BF108"/>
  <c r="BE108"/>
  <c r="T108"/>
  <c r="R108"/>
  <c r="P108"/>
  <c r="BK108"/>
  <c r="J108"/>
  <c r="BI100"/>
  <c r="BH100"/>
  <c r="BG100"/>
  <c r="BF100"/>
  <c r="BE100"/>
  <c r="T100"/>
  <c r="R100"/>
  <c r="P100"/>
  <c r="BK100"/>
  <c r="J100"/>
  <c r="BI97"/>
  <c r="BH97"/>
  <c r="BG97"/>
  <c r="BF97"/>
  <c r="BE97"/>
  <c r="T97"/>
  <c r="R97"/>
  <c r="P97"/>
  <c r="BK97"/>
  <c r="J97"/>
  <c r="BI90"/>
  <c r="BH90"/>
  <c r="BG90"/>
  <c r="BF90"/>
  <c r="BE90"/>
  <c r="T90"/>
  <c r="R90"/>
  <c r="P90"/>
  <c r="BK90"/>
  <c r="J90"/>
  <c r="BI87"/>
  <c r="BH87"/>
  <c r="BG87"/>
  <c r="BF87"/>
  <c r="BE87"/>
  <c r="T87"/>
  <c r="R87"/>
  <c r="P87"/>
  <c r="BK87"/>
  <c r="J87"/>
  <c r="BI81"/>
  <c r="F34" s="1"/>
  <c r="BD55" i="1" s="1"/>
  <c r="BH81" i="5"/>
  <c r="F33" s="1"/>
  <c r="BC55" i="1" s="1"/>
  <c r="BG81" i="5"/>
  <c r="F32" s="1"/>
  <c r="BB55" i="1" s="1"/>
  <c r="BF81" i="5"/>
  <c r="J31" s="1"/>
  <c r="AW55" i="1" s="1"/>
  <c r="BE81" i="5"/>
  <c r="F30" s="1"/>
  <c r="AZ55" i="1" s="1"/>
  <c r="T81" i="5"/>
  <c r="T80" s="1"/>
  <c r="T79" s="1"/>
  <c r="T78" s="1"/>
  <c r="R81"/>
  <c r="R80" s="1"/>
  <c r="R79" s="1"/>
  <c r="R78" s="1"/>
  <c r="P81"/>
  <c r="P80" s="1"/>
  <c r="P79" s="1"/>
  <c r="P78" s="1"/>
  <c r="AU55" i="1" s="1"/>
  <c r="BK81" i="5"/>
  <c r="BK80" s="1"/>
  <c r="J81"/>
  <c r="J74"/>
  <c r="F74"/>
  <c r="F72"/>
  <c r="E70"/>
  <c r="J51"/>
  <c r="F51"/>
  <c r="F49"/>
  <c r="E47"/>
  <c r="J18"/>
  <c r="E18"/>
  <c r="F75" s="1"/>
  <c r="J17"/>
  <c r="J12"/>
  <c r="J72" s="1"/>
  <c r="E7"/>
  <c r="E68" s="1"/>
  <c r="AY54" i="1"/>
  <c r="AX54"/>
  <c r="BI506" i="4"/>
  <c r="BH506"/>
  <c r="BG506"/>
  <c r="BF506"/>
  <c r="T506"/>
  <c r="T505" s="1"/>
  <c r="R506"/>
  <c r="R505" s="1"/>
  <c r="P506"/>
  <c r="P505" s="1"/>
  <c r="BK506"/>
  <c r="BK505" s="1"/>
  <c r="J505" s="1"/>
  <c r="J62" s="1"/>
  <c r="J506"/>
  <c r="BE506" s="1"/>
  <c r="BI496"/>
  <c r="BH496"/>
  <c r="BG496"/>
  <c r="BF496"/>
  <c r="T496"/>
  <c r="R496"/>
  <c r="P496"/>
  <c r="BK496"/>
  <c r="J496"/>
  <c r="BE496" s="1"/>
  <c r="BI492"/>
  <c r="BH492"/>
  <c r="BG492"/>
  <c r="BF492"/>
  <c r="BE492"/>
  <c r="T492"/>
  <c r="R492"/>
  <c r="P492"/>
  <c r="BK492"/>
  <c r="J492"/>
  <c r="BI488"/>
  <c r="BH488"/>
  <c r="BG488"/>
  <c r="BF488"/>
  <c r="BE488"/>
  <c r="T488"/>
  <c r="R488"/>
  <c r="P488"/>
  <c r="BK488"/>
  <c r="J488"/>
  <c r="BI486"/>
  <c r="BH486"/>
  <c r="BG486"/>
  <c r="BF486"/>
  <c r="BE486"/>
  <c r="T486"/>
  <c r="R486"/>
  <c r="P486"/>
  <c r="BK486"/>
  <c r="J486"/>
  <c r="BI483"/>
  <c r="BH483"/>
  <c r="BG483"/>
  <c r="BF483"/>
  <c r="BE483"/>
  <c r="T483"/>
  <c r="R483"/>
  <c r="P483"/>
  <c r="BK483"/>
  <c r="J483"/>
  <c r="BI479"/>
  <c r="BH479"/>
  <c r="BG479"/>
  <c r="BF479"/>
  <c r="BE479"/>
  <c r="T479"/>
  <c r="R479"/>
  <c r="P479"/>
  <c r="BK479"/>
  <c r="J479"/>
  <c r="BI477"/>
  <c r="BH477"/>
  <c r="BG477"/>
  <c r="BF477"/>
  <c r="BE477"/>
  <c r="T477"/>
  <c r="R477"/>
  <c r="P477"/>
  <c r="BK477"/>
  <c r="J477"/>
  <c r="BI472"/>
  <c r="BH472"/>
  <c r="BG472"/>
  <c r="BF472"/>
  <c r="BE472"/>
  <c r="T472"/>
  <c r="R472"/>
  <c r="P472"/>
  <c r="BK472"/>
  <c r="J472"/>
  <c r="BI463"/>
  <c r="BH463"/>
  <c r="BG463"/>
  <c r="BF463"/>
  <c r="BE463"/>
  <c r="T463"/>
  <c r="R463"/>
  <c r="P463"/>
  <c r="BK463"/>
  <c r="J463"/>
  <c r="BI457"/>
  <c r="BH457"/>
  <c r="BG457"/>
  <c r="BF457"/>
  <c r="BE457"/>
  <c r="T457"/>
  <c r="R457"/>
  <c r="P457"/>
  <c r="BK457"/>
  <c r="J457"/>
  <c r="BI452"/>
  <c r="BH452"/>
  <c r="BG452"/>
  <c r="BF452"/>
  <c r="BE452"/>
  <c r="T452"/>
  <c r="R452"/>
  <c r="P452"/>
  <c r="BK452"/>
  <c r="J452"/>
  <c r="BI449"/>
  <c r="BH449"/>
  <c r="BG449"/>
  <c r="BF449"/>
  <c r="BE449"/>
  <c r="T449"/>
  <c r="R449"/>
  <c r="P449"/>
  <c r="BK449"/>
  <c r="J449"/>
  <c r="BI438"/>
  <c r="BH438"/>
  <c r="BG438"/>
  <c r="BF438"/>
  <c r="BE438"/>
  <c r="T438"/>
  <c r="R438"/>
  <c r="P438"/>
  <c r="BK438"/>
  <c r="J438"/>
  <c r="BI435"/>
  <c r="BH435"/>
  <c r="BG435"/>
  <c r="BF435"/>
  <c r="BE435"/>
  <c r="T435"/>
  <c r="R435"/>
  <c r="P435"/>
  <c r="BK435"/>
  <c r="J435"/>
  <c r="BI430"/>
  <c r="BH430"/>
  <c r="BG430"/>
  <c r="BF430"/>
  <c r="BE430"/>
  <c r="T430"/>
  <c r="R430"/>
  <c r="P430"/>
  <c r="BK430"/>
  <c r="J430"/>
  <c r="BI427"/>
  <c r="BH427"/>
  <c r="BG427"/>
  <c r="BF427"/>
  <c r="BE427"/>
  <c r="T427"/>
  <c r="R427"/>
  <c r="P427"/>
  <c r="BK427"/>
  <c r="J427"/>
  <c r="BI422"/>
  <c r="BH422"/>
  <c r="BG422"/>
  <c r="BF422"/>
  <c r="BE422"/>
  <c r="T422"/>
  <c r="R422"/>
  <c r="P422"/>
  <c r="BK422"/>
  <c r="J422"/>
  <c r="BI421"/>
  <c r="BH421"/>
  <c r="BG421"/>
  <c r="BF421"/>
  <c r="BE421"/>
  <c r="T421"/>
  <c r="R421"/>
  <c r="P421"/>
  <c r="BK421"/>
  <c r="J421"/>
  <c r="BI418"/>
  <c r="BH418"/>
  <c r="BG418"/>
  <c r="BF418"/>
  <c r="BE418"/>
  <c r="T418"/>
  <c r="R418"/>
  <c r="P418"/>
  <c r="BK418"/>
  <c r="J418"/>
  <c r="BI415"/>
  <c r="BH415"/>
  <c r="BG415"/>
  <c r="BF415"/>
  <c r="BE415"/>
  <c r="T415"/>
  <c r="R415"/>
  <c r="P415"/>
  <c r="BK415"/>
  <c r="J415"/>
  <c r="BI412"/>
  <c r="BH412"/>
  <c r="BG412"/>
  <c r="BF412"/>
  <c r="BE412"/>
  <c r="T412"/>
  <c r="R412"/>
  <c r="P412"/>
  <c r="BK412"/>
  <c r="J412"/>
  <c r="BI409"/>
  <c r="BH409"/>
  <c r="BG409"/>
  <c r="BF409"/>
  <c r="BE409"/>
  <c r="T409"/>
  <c r="R409"/>
  <c r="P409"/>
  <c r="BK409"/>
  <c r="J409"/>
  <c r="BI405"/>
  <c r="BH405"/>
  <c r="BG405"/>
  <c r="BF405"/>
  <c r="BE405"/>
  <c r="T405"/>
  <c r="R405"/>
  <c r="P405"/>
  <c r="BK405"/>
  <c r="J405"/>
  <c r="BI396"/>
  <c r="BH396"/>
  <c r="BG396"/>
  <c r="BF396"/>
  <c r="BE396"/>
  <c r="T396"/>
  <c r="T395" s="1"/>
  <c r="R396"/>
  <c r="R395" s="1"/>
  <c r="P396"/>
  <c r="P395" s="1"/>
  <c r="BK396"/>
  <c r="BK395" s="1"/>
  <c r="J395" s="1"/>
  <c r="J61" s="1"/>
  <c r="J396"/>
  <c r="BI394"/>
  <c r="BH394"/>
  <c r="BG394"/>
  <c r="BF394"/>
  <c r="T394"/>
  <c r="R394"/>
  <c r="P394"/>
  <c r="BK394"/>
  <c r="J394"/>
  <c r="BE394" s="1"/>
  <c r="BI385"/>
  <c r="BH385"/>
  <c r="BG385"/>
  <c r="BF385"/>
  <c r="T385"/>
  <c r="R385"/>
  <c r="P385"/>
  <c r="BK385"/>
  <c r="J385"/>
  <c r="BE385" s="1"/>
  <c r="BI377"/>
  <c r="BH377"/>
  <c r="BG377"/>
  <c r="BF377"/>
  <c r="T377"/>
  <c r="R377"/>
  <c r="P377"/>
  <c r="BK377"/>
  <c r="J377"/>
  <c r="BE377" s="1"/>
  <c r="BI369"/>
  <c r="BH369"/>
  <c r="BG369"/>
  <c r="BF369"/>
  <c r="T369"/>
  <c r="R369"/>
  <c r="P369"/>
  <c r="BK369"/>
  <c r="J369"/>
  <c r="BE369" s="1"/>
  <c r="BI361"/>
  <c r="BH361"/>
  <c r="BG361"/>
  <c r="BF361"/>
  <c r="T361"/>
  <c r="R361"/>
  <c r="P361"/>
  <c r="BK361"/>
  <c r="J361"/>
  <c r="BE361" s="1"/>
  <c r="BI319"/>
  <c r="BH319"/>
  <c r="BG319"/>
  <c r="BF319"/>
  <c r="T319"/>
  <c r="R319"/>
  <c r="P319"/>
  <c r="BK319"/>
  <c r="J319"/>
  <c r="BE319" s="1"/>
  <c r="BI316"/>
  <c r="BH316"/>
  <c r="BG316"/>
  <c r="BF316"/>
  <c r="T316"/>
  <c r="R316"/>
  <c r="P316"/>
  <c r="BK316"/>
  <c r="J316"/>
  <c r="BE316" s="1"/>
  <c r="BI312"/>
  <c r="BH312"/>
  <c r="BG312"/>
  <c r="BF312"/>
  <c r="T312"/>
  <c r="R312"/>
  <c r="P312"/>
  <c r="BK312"/>
  <c r="J312"/>
  <c r="BE312" s="1"/>
  <c r="BI307"/>
  <c r="BH307"/>
  <c r="BG307"/>
  <c r="BF307"/>
  <c r="T307"/>
  <c r="R307"/>
  <c r="P307"/>
  <c r="BK307"/>
  <c r="J307"/>
  <c r="BE307" s="1"/>
  <c r="BI302"/>
  <c r="BH302"/>
  <c r="BG302"/>
  <c r="BF302"/>
  <c r="T302"/>
  <c r="R302"/>
  <c r="P302"/>
  <c r="BK302"/>
  <c r="J302"/>
  <c r="BE302" s="1"/>
  <c r="BI294"/>
  <c r="BH294"/>
  <c r="BG294"/>
  <c r="BF294"/>
  <c r="T294"/>
  <c r="R294"/>
  <c r="P294"/>
  <c r="BK294"/>
  <c r="J294"/>
  <c r="BE294" s="1"/>
  <c r="BI279"/>
  <c r="BH279"/>
  <c r="BG279"/>
  <c r="BF279"/>
  <c r="T279"/>
  <c r="R279"/>
  <c r="P279"/>
  <c r="BK279"/>
  <c r="J279"/>
  <c r="BE279" s="1"/>
  <c r="BI274"/>
  <c r="BH274"/>
  <c r="BG274"/>
  <c r="BF274"/>
  <c r="T274"/>
  <c r="T273" s="1"/>
  <c r="R274"/>
  <c r="R273" s="1"/>
  <c r="P274"/>
  <c r="P273" s="1"/>
  <c r="BK274"/>
  <c r="BK273" s="1"/>
  <c r="J273" s="1"/>
  <c r="J60" s="1"/>
  <c r="J274"/>
  <c r="BE274" s="1"/>
  <c r="BI266"/>
  <c r="BH266"/>
  <c r="BG266"/>
  <c r="BF266"/>
  <c r="T266"/>
  <c r="T265" s="1"/>
  <c r="R266"/>
  <c r="R265" s="1"/>
  <c r="P266"/>
  <c r="P265" s="1"/>
  <c r="BK266"/>
  <c r="BK265" s="1"/>
  <c r="J265" s="1"/>
  <c r="J59" s="1"/>
  <c r="J266"/>
  <c r="BE266" s="1"/>
  <c r="BI240"/>
  <c r="BH240"/>
  <c r="BG240"/>
  <c r="BF240"/>
  <c r="T240"/>
  <c r="R240"/>
  <c r="P240"/>
  <c r="BK240"/>
  <c r="J240"/>
  <c r="BE240" s="1"/>
  <c r="BI237"/>
  <c r="BH237"/>
  <c r="BG237"/>
  <c r="BF237"/>
  <c r="T237"/>
  <c r="R237"/>
  <c r="P237"/>
  <c r="BK237"/>
  <c r="J237"/>
  <c r="BE237" s="1"/>
  <c r="BI214"/>
  <c r="BH214"/>
  <c r="BG214"/>
  <c r="BF214"/>
  <c r="T214"/>
  <c r="R214"/>
  <c r="P214"/>
  <c r="BK214"/>
  <c r="J214"/>
  <c r="BE214" s="1"/>
  <c r="BI207"/>
  <c r="BH207"/>
  <c r="BG207"/>
  <c r="BF207"/>
  <c r="T207"/>
  <c r="R207"/>
  <c r="P207"/>
  <c r="BK207"/>
  <c r="J207"/>
  <c r="BE207" s="1"/>
  <c r="BI204"/>
  <c r="BH204"/>
  <c r="BG204"/>
  <c r="BF204"/>
  <c r="BE204"/>
  <c r="T204"/>
  <c r="R204"/>
  <c r="P204"/>
  <c r="BK204"/>
  <c r="J204"/>
  <c r="BI158"/>
  <c r="BH158"/>
  <c r="BG158"/>
  <c r="BF158"/>
  <c r="BE158"/>
  <c r="T158"/>
  <c r="R158"/>
  <c r="P158"/>
  <c r="BK158"/>
  <c r="J158"/>
  <c r="BI156"/>
  <c r="BH156"/>
  <c r="BG156"/>
  <c r="BF156"/>
  <c r="BE156"/>
  <c r="T156"/>
  <c r="R156"/>
  <c r="P156"/>
  <c r="BK156"/>
  <c r="J156"/>
  <c r="BI151"/>
  <c r="BH151"/>
  <c r="BG151"/>
  <c r="BF151"/>
  <c r="BE151"/>
  <c r="T151"/>
  <c r="R151"/>
  <c r="P151"/>
  <c r="BK151"/>
  <c r="J151"/>
  <c r="BI148"/>
  <c r="BH148"/>
  <c r="BG148"/>
  <c r="BF148"/>
  <c r="BE148"/>
  <c r="T148"/>
  <c r="R148"/>
  <c r="P148"/>
  <c r="BK148"/>
  <c r="J148"/>
  <c r="BI146"/>
  <c r="BH146"/>
  <c r="BG146"/>
  <c r="BF146"/>
  <c r="BE146"/>
  <c r="T146"/>
  <c r="R146"/>
  <c r="P146"/>
  <c r="BK146"/>
  <c r="J146"/>
  <c r="BI141"/>
  <c r="BH141"/>
  <c r="BG141"/>
  <c r="BF141"/>
  <c r="BE141"/>
  <c r="T141"/>
  <c r="R141"/>
  <c r="P141"/>
  <c r="BK141"/>
  <c r="J141"/>
  <c r="BI137"/>
  <c r="BH137"/>
  <c r="BG137"/>
  <c r="BF137"/>
  <c r="BE137"/>
  <c r="T137"/>
  <c r="R137"/>
  <c r="P137"/>
  <c r="BK137"/>
  <c r="J137"/>
  <c r="BI134"/>
  <c r="BH134"/>
  <c r="BG134"/>
  <c r="BF134"/>
  <c r="BE134"/>
  <c r="T134"/>
  <c r="R134"/>
  <c r="P134"/>
  <c r="BK134"/>
  <c r="J134"/>
  <c r="BI122"/>
  <c r="BH122"/>
  <c r="BG122"/>
  <c r="BF122"/>
  <c r="BE122"/>
  <c r="T122"/>
  <c r="R122"/>
  <c r="P122"/>
  <c r="BK122"/>
  <c r="J122"/>
  <c r="BI104"/>
  <c r="BH104"/>
  <c r="BG104"/>
  <c r="BF104"/>
  <c r="BE104"/>
  <c r="T104"/>
  <c r="R104"/>
  <c r="P104"/>
  <c r="BK104"/>
  <c r="J104"/>
  <c r="BI99"/>
  <c r="BH99"/>
  <c r="BG99"/>
  <c r="BF99"/>
  <c r="BE99"/>
  <c r="T99"/>
  <c r="R99"/>
  <c r="P99"/>
  <c r="BK99"/>
  <c r="J99"/>
  <c r="BI94"/>
  <c r="BH94"/>
  <c r="BG94"/>
  <c r="BF94"/>
  <c r="BE94"/>
  <c r="T94"/>
  <c r="R94"/>
  <c r="P94"/>
  <c r="BK94"/>
  <c r="J94"/>
  <c r="BI90"/>
  <c r="BH90"/>
  <c r="BG90"/>
  <c r="BF90"/>
  <c r="BE90"/>
  <c r="T90"/>
  <c r="R90"/>
  <c r="P90"/>
  <c r="BK90"/>
  <c r="J90"/>
  <c r="BI85"/>
  <c r="F34" s="1"/>
  <c r="BD54" i="1" s="1"/>
  <c r="BH85" i="4"/>
  <c r="F33" s="1"/>
  <c r="BC54" i="1" s="1"/>
  <c r="BG85" i="4"/>
  <c r="F32" s="1"/>
  <c r="BB54" i="1" s="1"/>
  <c r="BF85" i="4"/>
  <c r="F31" s="1"/>
  <c r="BA54" i="1" s="1"/>
  <c r="BE85" i="4"/>
  <c r="F30" s="1"/>
  <c r="AZ54" i="1" s="1"/>
  <c r="T85" i="4"/>
  <c r="T84" s="1"/>
  <c r="T83" s="1"/>
  <c r="T82" s="1"/>
  <c r="R85"/>
  <c r="R84" s="1"/>
  <c r="R83" s="1"/>
  <c r="R82" s="1"/>
  <c r="P85"/>
  <c r="P84" s="1"/>
  <c r="P83" s="1"/>
  <c r="P82" s="1"/>
  <c r="AU54" i="1" s="1"/>
  <c r="BK85" i="4"/>
  <c r="BK84" s="1"/>
  <c r="J85"/>
  <c r="J78"/>
  <c r="F78"/>
  <c r="F76"/>
  <c r="E74"/>
  <c r="E72"/>
  <c r="J51"/>
  <c r="F51"/>
  <c r="F49"/>
  <c r="E47"/>
  <c r="J18"/>
  <c r="E18"/>
  <c r="F52" s="1"/>
  <c r="J17"/>
  <c r="J12"/>
  <c r="J76" s="1"/>
  <c r="E7"/>
  <c r="E45" s="1"/>
  <c r="BK186" i="3"/>
  <c r="J186" s="1"/>
  <c r="J60" s="1"/>
  <c r="J185"/>
  <c r="AY53" i="1"/>
  <c r="AX53"/>
  <c r="BI187" i="3"/>
  <c r="BH187"/>
  <c r="BG187"/>
  <c r="BF187"/>
  <c r="T187"/>
  <c r="T186" s="1"/>
  <c r="R187"/>
  <c r="R186" s="1"/>
  <c r="P187"/>
  <c r="P186" s="1"/>
  <c r="BK187"/>
  <c r="J187"/>
  <c r="BE187" s="1"/>
  <c r="J59"/>
  <c r="BI180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 s="1"/>
  <c r="BI176"/>
  <c r="BH176"/>
  <c r="BG176"/>
  <c r="BF176"/>
  <c r="T176"/>
  <c r="R176"/>
  <c r="P176"/>
  <c r="BK176"/>
  <c r="J176"/>
  <c r="BE176" s="1"/>
  <c r="BI172"/>
  <c r="BH172"/>
  <c r="BG172"/>
  <c r="BF172"/>
  <c r="T172"/>
  <c r="R172"/>
  <c r="P172"/>
  <c r="BK172"/>
  <c r="J172"/>
  <c r="BE172" s="1"/>
  <c r="BI169"/>
  <c r="BH169"/>
  <c r="BG169"/>
  <c r="BF169"/>
  <c r="T169"/>
  <c r="R169"/>
  <c r="P169"/>
  <c r="BK169"/>
  <c r="J169"/>
  <c r="BE169" s="1"/>
  <c r="BI166"/>
  <c r="BH166"/>
  <c r="BG166"/>
  <c r="BF166"/>
  <c r="T166"/>
  <c r="R166"/>
  <c r="P166"/>
  <c r="BK166"/>
  <c r="J166"/>
  <c r="BE166" s="1"/>
  <c r="BI163"/>
  <c r="BH163"/>
  <c r="BG163"/>
  <c r="BF163"/>
  <c r="T163"/>
  <c r="R163"/>
  <c r="P163"/>
  <c r="BK163"/>
  <c r="J163"/>
  <c r="BE163" s="1"/>
  <c r="BI160"/>
  <c r="BH160"/>
  <c r="BG160"/>
  <c r="BF160"/>
  <c r="T160"/>
  <c r="R160"/>
  <c r="P160"/>
  <c r="BK160"/>
  <c r="J160"/>
  <c r="BE160" s="1"/>
  <c r="BI157"/>
  <c r="BH157"/>
  <c r="BG157"/>
  <c r="BF157"/>
  <c r="T157"/>
  <c r="R157"/>
  <c r="P157"/>
  <c r="BK157"/>
  <c r="J157"/>
  <c r="BE157" s="1"/>
  <c r="BI154"/>
  <c r="BH154"/>
  <c r="BG154"/>
  <c r="BF154"/>
  <c r="T154"/>
  <c r="R154"/>
  <c r="P154"/>
  <c r="BK154"/>
  <c r="J154"/>
  <c r="BE154" s="1"/>
  <c r="BI151"/>
  <c r="BH151"/>
  <c r="BG151"/>
  <c r="BF151"/>
  <c r="BE151"/>
  <c r="T151"/>
  <c r="R151"/>
  <c r="P151"/>
  <c r="BK151"/>
  <c r="J151"/>
  <c r="BI148"/>
  <c r="BH148"/>
  <c r="BG148"/>
  <c r="BF148"/>
  <c r="T148"/>
  <c r="R148"/>
  <c r="P148"/>
  <c r="BK148"/>
  <c r="J148"/>
  <c r="BE148" s="1"/>
  <c r="BI145"/>
  <c r="BH145"/>
  <c r="BG145"/>
  <c r="BF145"/>
  <c r="BE145"/>
  <c r="T145"/>
  <c r="R145"/>
  <c r="P145"/>
  <c r="BK145"/>
  <c r="J145"/>
  <c r="BI142"/>
  <c r="BH142"/>
  <c r="BG142"/>
  <c r="BF142"/>
  <c r="BE142"/>
  <c r="T142"/>
  <c r="R142"/>
  <c r="P142"/>
  <c r="BK142"/>
  <c r="J142"/>
  <c r="BI139"/>
  <c r="BH139"/>
  <c r="BG139"/>
  <c r="BF139"/>
  <c r="BE139"/>
  <c r="T139"/>
  <c r="R139"/>
  <c r="P139"/>
  <c r="BK139"/>
  <c r="J139"/>
  <c r="BI136"/>
  <c r="BH136"/>
  <c r="BG136"/>
  <c r="BF136"/>
  <c r="BE136"/>
  <c r="T136"/>
  <c r="R136"/>
  <c r="P136"/>
  <c r="BK136"/>
  <c r="J136"/>
  <c r="BI133"/>
  <c r="BH133"/>
  <c r="BG133"/>
  <c r="BF133"/>
  <c r="BE133"/>
  <c r="T133"/>
  <c r="R133"/>
  <c r="P133"/>
  <c r="BK133"/>
  <c r="J133"/>
  <c r="BI130"/>
  <c r="BH130"/>
  <c r="BG130"/>
  <c r="BF130"/>
  <c r="BE130"/>
  <c r="T130"/>
  <c r="R130"/>
  <c r="P130"/>
  <c r="BK130"/>
  <c r="J130"/>
  <c r="BI127"/>
  <c r="BH127"/>
  <c r="BG127"/>
  <c r="BF127"/>
  <c r="BE127"/>
  <c r="T127"/>
  <c r="R127"/>
  <c r="P127"/>
  <c r="BK127"/>
  <c r="J127"/>
  <c r="BI124"/>
  <c r="BH124"/>
  <c r="BG124"/>
  <c r="BF124"/>
  <c r="BE124"/>
  <c r="T124"/>
  <c r="R124"/>
  <c r="P124"/>
  <c r="BK124"/>
  <c r="J124"/>
  <c r="BI121"/>
  <c r="BH121"/>
  <c r="BG121"/>
  <c r="BF121"/>
  <c r="BE121"/>
  <c r="T121"/>
  <c r="R121"/>
  <c r="P121"/>
  <c r="BK121"/>
  <c r="J121"/>
  <c r="BI118"/>
  <c r="BH118"/>
  <c r="BG118"/>
  <c r="BF118"/>
  <c r="BE118"/>
  <c r="T118"/>
  <c r="R118"/>
  <c r="P118"/>
  <c r="BK118"/>
  <c r="J118"/>
  <c r="BI115"/>
  <c r="BH115"/>
  <c r="BG115"/>
  <c r="BF115"/>
  <c r="BE115"/>
  <c r="T115"/>
  <c r="R115"/>
  <c r="P115"/>
  <c r="BK115"/>
  <c r="J115"/>
  <c r="BI112"/>
  <c r="BH112"/>
  <c r="BG112"/>
  <c r="BF112"/>
  <c r="BE112"/>
  <c r="T112"/>
  <c r="R112"/>
  <c r="P112"/>
  <c r="BK112"/>
  <c r="J112"/>
  <c r="BI108"/>
  <c r="BH108"/>
  <c r="BG108"/>
  <c r="BF108"/>
  <c r="BE108"/>
  <c r="T108"/>
  <c r="R108"/>
  <c r="P108"/>
  <c r="BK108"/>
  <c r="J108"/>
  <c r="BI105"/>
  <c r="BH105"/>
  <c r="BG105"/>
  <c r="BF105"/>
  <c r="BE105"/>
  <c r="T105"/>
  <c r="R105"/>
  <c r="P105"/>
  <c r="BK105"/>
  <c r="J105"/>
  <c r="BI102"/>
  <c r="BH102"/>
  <c r="BG102"/>
  <c r="BF102"/>
  <c r="BE102"/>
  <c r="T102"/>
  <c r="R102"/>
  <c r="P102"/>
  <c r="BK102"/>
  <c r="J102"/>
  <c r="BI91"/>
  <c r="BH91"/>
  <c r="BG91"/>
  <c r="BF91"/>
  <c r="BE91"/>
  <c r="T91"/>
  <c r="R91"/>
  <c r="P91"/>
  <c r="BK91"/>
  <c r="J91"/>
  <c r="BI88"/>
  <c r="BH88"/>
  <c r="BG88"/>
  <c r="BF88"/>
  <c r="BE88"/>
  <c r="T88"/>
  <c r="R88"/>
  <c r="P88"/>
  <c r="BK88"/>
  <c r="J88"/>
  <c r="BI83"/>
  <c r="F34" s="1"/>
  <c r="BD53" i="1" s="1"/>
  <c r="BH83" i="3"/>
  <c r="F33" s="1"/>
  <c r="BC53" i="1" s="1"/>
  <c r="BG83" i="3"/>
  <c r="F32" s="1"/>
  <c r="BB53" i="1" s="1"/>
  <c r="BF83" i="3"/>
  <c r="F31" s="1"/>
  <c r="BA53" i="1" s="1"/>
  <c r="BE83" i="3"/>
  <c r="J30" s="1"/>
  <c r="AV53" i="1" s="1"/>
  <c r="T83" i="3"/>
  <c r="T82" s="1"/>
  <c r="T81" s="1"/>
  <c r="T80" s="1"/>
  <c r="R83"/>
  <c r="R82" s="1"/>
  <c r="R81" s="1"/>
  <c r="R80" s="1"/>
  <c r="P83"/>
  <c r="P82" s="1"/>
  <c r="P81" s="1"/>
  <c r="P80" s="1"/>
  <c r="AU53" i="1" s="1"/>
  <c r="BK83" i="3"/>
  <c r="BK82" s="1"/>
  <c r="J83"/>
  <c r="J76"/>
  <c r="F76"/>
  <c r="F74"/>
  <c r="E72"/>
  <c r="E70"/>
  <c r="J51"/>
  <c r="F51"/>
  <c r="F49"/>
  <c r="E47"/>
  <c r="J18"/>
  <c r="E18"/>
  <c r="F77" s="1"/>
  <c r="J17"/>
  <c r="J12"/>
  <c r="J74" s="1"/>
  <c r="E7"/>
  <c r="E45" s="1"/>
  <c r="AY52" i="1"/>
  <c r="AX52"/>
  <c r="BI99" i="2"/>
  <c r="BH99"/>
  <c r="BG99"/>
  <c r="BF99"/>
  <c r="BE99"/>
  <c r="T99"/>
  <c r="R99"/>
  <c r="P99"/>
  <c r="BK99"/>
  <c r="J99"/>
  <c r="BI94"/>
  <c r="BH94"/>
  <c r="BG94"/>
  <c r="BF94"/>
  <c r="BE94"/>
  <c r="T94"/>
  <c r="R94"/>
  <c r="P94"/>
  <c r="BK94"/>
  <c r="J94"/>
  <c r="BI91"/>
  <c r="BH91"/>
  <c r="BG91"/>
  <c r="BF91"/>
  <c r="BE91"/>
  <c r="T91"/>
  <c r="R91"/>
  <c r="P91"/>
  <c r="BK91"/>
  <c r="J91"/>
  <c r="BI88"/>
  <c r="BH88"/>
  <c r="BG88"/>
  <c r="BF88"/>
  <c r="BE88"/>
  <c r="T88"/>
  <c r="R88"/>
  <c r="P88"/>
  <c r="BK88"/>
  <c r="J88"/>
  <c r="BI85"/>
  <c r="BH85"/>
  <c r="BG85"/>
  <c r="BF85"/>
  <c r="BE85"/>
  <c r="T85"/>
  <c r="R85"/>
  <c r="P85"/>
  <c r="BK85"/>
  <c r="J85"/>
  <c r="BI82"/>
  <c r="BH82"/>
  <c r="BG82"/>
  <c r="BF82"/>
  <c r="BE82"/>
  <c r="T82"/>
  <c r="R82"/>
  <c r="P82"/>
  <c r="BK82"/>
  <c r="J82"/>
  <c r="BI79"/>
  <c r="F34" s="1"/>
  <c r="BD52" i="1" s="1"/>
  <c r="BD51" s="1"/>
  <c r="W30" s="1"/>
  <c r="BH79" i="2"/>
  <c r="F33" s="1"/>
  <c r="BC52" i="1" s="1"/>
  <c r="BC51" s="1"/>
  <c r="BG79" i="2"/>
  <c r="F32" s="1"/>
  <c r="BB52" i="1" s="1"/>
  <c r="BB51" s="1"/>
  <c r="BF79" i="2"/>
  <c r="F31" s="1"/>
  <c r="BA52" i="1" s="1"/>
  <c r="BE79" i="2"/>
  <c r="J30" s="1"/>
  <c r="AV52" i="1" s="1"/>
  <c r="T79" i="2"/>
  <c r="T78" s="1"/>
  <c r="T77" s="1"/>
  <c r="R79"/>
  <c r="R78" s="1"/>
  <c r="R77" s="1"/>
  <c r="P79"/>
  <c r="P78" s="1"/>
  <c r="P77" s="1"/>
  <c r="AU52" i="1" s="1"/>
  <c r="AU51" s="1"/>
  <c r="BK79" i="2"/>
  <c r="BK78" s="1"/>
  <c r="J79"/>
  <c r="J73"/>
  <c r="F73"/>
  <c r="J71"/>
  <c r="F71"/>
  <c r="E69"/>
  <c r="F52"/>
  <c r="J51"/>
  <c r="F51"/>
  <c r="F49"/>
  <c r="E47"/>
  <c r="E45"/>
  <c r="J18"/>
  <c r="E18"/>
  <c r="F74" s="1"/>
  <c r="J17"/>
  <c r="J12"/>
  <c r="J49" s="1"/>
  <c r="E7"/>
  <c r="E67" s="1"/>
  <c r="AS51" i="1"/>
  <c r="L47"/>
  <c r="AM46"/>
  <c r="L46"/>
  <c r="AM44"/>
  <c r="L44"/>
  <c r="L42"/>
  <c r="L41"/>
  <c r="W28" l="1"/>
  <c r="AX51"/>
  <c r="BK81" i="3"/>
  <c r="J82"/>
  <c r="J58" s="1"/>
  <c r="J80" i="5"/>
  <c r="J58" s="1"/>
  <c r="BK79"/>
  <c r="J78" i="2"/>
  <c r="J57" s="1"/>
  <c r="BK77"/>
  <c r="J77" s="1"/>
  <c r="W29" i="1"/>
  <c r="AY51"/>
  <c r="J84" i="4"/>
  <c r="J58" s="1"/>
  <c r="BK83"/>
  <c r="F30" i="2"/>
  <c r="AZ52" i="1" s="1"/>
  <c r="F30" i="3"/>
  <c r="AZ53" i="1" s="1"/>
  <c r="F79" i="4"/>
  <c r="J30"/>
  <c r="AV54" i="1" s="1"/>
  <c r="E45" i="5"/>
  <c r="F31"/>
  <c r="BA55" i="1" s="1"/>
  <c r="BA51" s="1"/>
  <c r="J31" i="2"/>
  <c r="AW52" i="1" s="1"/>
  <c r="AT52" s="1"/>
  <c r="J49" i="3"/>
  <c r="J31"/>
  <c r="AW53" i="1" s="1"/>
  <c r="AT53" s="1"/>
  <c r="J49" i="5"/>
  <c r="J30"/>
  <c r="AV55" i="1" s="1"/>
  <c r="AT55" s="1"/>
  <c r="F52" i="3"/>
  <c r="J49" i="4"/>
  <c r="J31"/>
  <c r="AW54" i="1" s="1"/>
  <c r="F52" i="5"/>
  <c r="AW51" i="1" l="1"/>
  <c r="AK27" s="1"/>
  <c r="W27"/>
  <c r="J27" i="2"/>
  <c r="J56"/>
  <c r="BK78" i="5"/>
  <c r="J78" s="1"/>
  <c r="J79"/>
  <c r="J57" s="1"/>
  <c r="J83" i="4"/>
  <c r="J57" s="1"/>
  <c r="BK82"/>
  <c r="J82" s="1"/>
  <c r="J81" i="3"/>
  <c r="J57" s="1"/>
  <c r="BK80"/>
  <c r="J80" s="1"/>
  <c r="AT54" i="1"/>
  <c r="AZ51"/>
  <c r="J27" i="3" l="1"/>
  <c r="J56"/>
  <c r="AG52" i="1"/>
  <c r="J36" i="2"/>
  <c r="J27" i="5"/>
  <c r="J56"/>
  <c r="W26" i="1"/>
  <c r="AV51"/>
  <c r="J27" i="4"/>
  <c r="J56"/>
  <c r="AG55" i="1" l="1"/>
  <c r="AN55" s="1"/>
  <c r="J36" i="5"/>
  <c r="J36" i="4"/>
  <c r="AG54" i="1"/>
  <c r="AN54" s="1"/>
  <c r="AG53"/>
  <c r="AN53" s="1"/>
  <c r="J36" i="3"/>
  <c r="AN52" i="1"/>
  <c r="AT51"/>
  <c r="AK26"/>
  <c r="AG51" l="1"/>
  <c r="AK23" l="1"/>
  <c r="AK32" s="1"/>
  <c r="AN51"/>
</calcChain>
</file>

<file path=xl/sharedStrings.xml><?xml version="1.0" encoding="utf-8"?>
<sst xmlns="http://schemas.openxmlformats.org/spreadsheetml/2006/main" count="7093" uniqueCount="918">
  <si>
    <t>Export VZ</t>
  </si>
  <si>
    <t>List obsahuje:</t>
  </si>
  <si>
    <t>3.0</t>
  </si>
  <si>
    <t>ZAMOK</t>
  </si>
  <si>
    <t>False</t>
  </si>
  <si>
    <t>{d82115b8-a85f-4402-bfef-f63d70feb525}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</si>
  <si>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</si>
  <si>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</si>
  <si>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</si>
  <si>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</si>
  <si>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</si>
  <si>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</si>
  <si>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</si>
  <si>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</si>
  <si>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17-197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</si>
  <si>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</si>
  <si>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</si>
  <si>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Souvislá úprava pravobřežní cyklostezky Veslák</t>
  </si>
  <si>
    <t>0,1</t>
  </si>
  <si>
    <t>KSO:</t>
  </si>
  <si>
    <t/>
  </si>
  <si>
    <t>CC-CZ:</t>
  </si>
  <si>
    <t>1</t>
  </si>
  <si>
    <t>Místo:</t>
  </si>
  <si>
    <t>Nymburk</t>
  </si>
  <si>
    <t>Datum:</t>
  </si>
  <si>
    <t>28. 11. 2017</t>
  </si>
  <si>
    <t>10</t>
  </si>
  <si>
    <t>100</t>
  </si>
  <si>
    <t>Zadavatel:</t>
  </si>
  <si>
    <t>IČ:</t>
  </si>
  <si>
    <t>00239500</t>
  </si>
  <si>
    <t>Město Nymburk, Nám. Přemyslovců 163/20, 288 28</t>
  </si>
  <si>
    <t>DIČ:</t>
  </si>
  <si>
    <t xml:space="preserve">CZ00239500 </t>
  </si>
  <si>
    <t>Uchazeč:</t>
  </si>
  <si>
    <t>Vyplň údaj</t>
  </si>
  <si>
    <t>Projektant:</t>
  </si>
  <si>
    <t>10223690</t>
  </si>
  <si>
    <t>Ing. Jaroslav Čálek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</si>
  <si>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</si>
  <si>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</si>
  <si>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</si>
  <si>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</si>
  <si>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</si>
  <si>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</si>
  <si>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</si>
  <si>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</si>
  <si>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</si>
  <si>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</si>
  <si>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</si>
  <si>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</si>
  <si>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</si>
  <si>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</si>
  <si>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</si>
  <si>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</si>
  <si>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</si>
  <si>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</si>
  <si>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</si>
  <si>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</si>
  <si>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</si>
  <si>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</si>
  <si>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</si>
  <si>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</si>
  <si>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</si>
  <si>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</si>
  <si>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</si>
  <si>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</si>
  <si>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</si>
  <si>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</si>
  <si>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</si>
  <si>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</si>
  <si>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</si>
  <si>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</si>
  <si>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</si>
  <si>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</si>
  <si>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</si>
  <si>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</si>
  <si>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</si>
  <si>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</si>
  <si>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Vedlejší rozpočtové náklady</t>
  </si>
  <si>
    <t>STA</t>
  </si>
  <si>
    <t>{4458eca9-a0a4-4958-946f-c9edd562340c}</t>
  </si>
  <si>
    <t>2</t>
  </si>
  <si>
    <t>Kácení</t>
  </si>
  <si>
    <t>{faaa948b-edb3-4859-a93f-72ea023298b4}</t>
  </si>
  <si>
    <t>3</t>
  </si>
  <si>
    <t>Cyklostezka km 0,174 - 1,842</t>
  </si>
  <si>
    <t>{05a796f2-7953-4378-94b8-42c29d0913d3}</t>
  </si>
  <si>
    <t>4</t>
  </si>
  <si>
    <t>Dopravně inženýrská opatření</t>
  </si>
  <si>
    <t>{6d1844d6-c280-47e4-96d7-e58498c77634}</t>
  </si>
  <si>
    <t>Zpět na list:</t>
  </si>
  <si>
    <t>KRYCÍ LIST SOUPISU</t>
  </si>
  <si>
    <t>Objekt:</t>
  </si>
  <si>
    <t>1 - Vedlejší rozpočtové náklady</t>
  </si>
  <si>
    <t xml:space="preserve"> </t>
  </si>
  <si>
    <t>Město Nymburk</t>
  </si>
  <si>
    <t>REKAPITULACE ČLENĚNÍ SOUPISU PRACÍ</t>
  </si>
  <si>
    <t>Kód dílu - Popis</t>
  </si>
  <si>
    <t>Cena celkem [CZK]</t>
  </si>
  <si>
    <t>Náklady soupisu celkem</t>
  </si>
  <si>
    <t>-1</t>
  </si>
  <si>
    <t>D1 - Všeobecné a předběžné položky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</si>
  <si>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</si>
  <si>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</si>
  <si>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</si>
  <si>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</si>
  <si>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</si>
  <si>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</si>
  <si>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</si>
  <si>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</si>
  <si>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</si>
  <si>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</si>
  <si>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</si>
  <si>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</si>
  <si>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</si>
  <si>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</si>
  <si>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</si>
  <si>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Všeobecné a předběžné položky</t>
  </si>
  <si>
    <t>ROZPOCET</t>
  </si>
  <si>
    <t>K</t>
  </si>
  <si>
    <t>00011-0011</t>
  </si>
  <si>
    <t>Vytyčení prostorové a výškové polohy stavby</t>
  </si>
  <si>
    <t>kpl</t>
  </si>
  <si>
    <t>VV</t>
  </si>
  <si>
    <t>"před zahájením stavby odborně způsobilou osobou"   1</t>
  </si>
  <si>
    <t>Součet</t>
  </si>
  <si>
    <t>00011-0012</t>
  </si>
  <si>
    <t>Zaměření skutečného provedení stavby</t>
  </si>
  <si>
    <t>"výškopisné i polohopisné v grafické a digitální podobě"   1</t>
  </si>
  <si>
    <t>00011-0013</t>
  </si>
  <si>
    <t>Vypracování geometrického plánu</t>
  </si>
  <si>
    <t>6</t>
  </si>
  <si>
    <t>"pro návrh na vklad do KN nebo pro uzavření smluv o VB (10x)"   1</t>
  </si>
  <si>
    <t>00011-0014</t>
  </si>
  <si>
    <t>Autorský dozor projektanta</t>
  </si>
  <si>
    <t>8</t>
  </si>
  <si>
    <t>"pevná cena - 15 000,- Kč"     1</t>
  </si>
  <si>
    <t>5</t>
  </si>
  <si>
    <t>00011-0032</t>
  </si>
  <si>
    <t>Vytyčení a zaměření stávajících inženýrských sítí</t>
  </si>
  <si>
    <t>"vytyčení a zaměření stávajících inženýrských sítí před zahájením stavebních prací"     1</t>
  </si>
  <si>
    <t>00011-0051</t>
  </si>
  <si>
    <t>Informační tabule stavby</t>
  </si>
  <si>
    <t>kus</t>
  </si>
  <si>
    <t>12</t>
  </si>
  <si>
    <t>"zhotovení informační tabule (2 ks)s barevným logem poskytovatele dotace, investora,"</t>
  </si>
  <si>
    <t xml:space="preserve">"zhotovitele, projektanta atd., velkoformátové na stabilní konstrukci, plocha cca 1m2" </t>
  </si>
  <si>
    <t>"a osazení se zahájením stavby"     2</t>
  </si>
  <si>
    <t>7</t>
  </si>
  <si>
    <t>00011-0052</t>
  </si>
  <si>
    <t>Pamětní kámen s tabulkou</t>
  </si>
  <si>
    <t>14</t>
  </si>
  <si>
    <t>"se základními informacemi o poskytnuté dotaci - 2 kusy"    2</t>
  </si>
  <si>
    <t>2 - Kácení</t>
  </si>
  <si>
    <t>D1 - Práce a dodávky HSV</t>
  </si>
  <si>
    <t xml:space="preserve">    1 - Zemní práce</t>
  </si>
  <si>
    <t xml:space="preserve">    9 - Ostatní konstrukce a práce-bourání</t>
  </si>
  <si>
    <t xml:space="preserve">    99 - Přesun hmot</t>
  </si>
  <si>
    <t>Práce a dodávky HSV</t>
  </si>
  <si>
    <t>Zemní práce</t>
  </si>
  <si>
    <t>112101102</t>
  </si>
  <si>
    <t>Kácení stromů listnatých D kmene do 500 mm</t>
  </si>
  <si>
    <t>"km 0,32000 - Lípa malolistá , pr. 0,50m"        1</t>
  </si>
  <si>
    <t>"km 1,49000 - Topol kanadský , pr. 0,478m"  1</t>
  </si>
  <si>
    <t>"km 1,16600 - Lípa malolistá , pr. 0,460m"      1</t>
  </si>
  <si>
    <t>112101103</t>
  </si>
  <si>
    <t>Kácení stromů listnatých D kmene do 700 mm</t>
  </si>
  <si>
    <t>"km 0,47390 - Habr , pr. 0,621m"    1</t>
  </si>
  <si>
    <t>112101105</t>
  </si>
  <si>
    <t>Kácení stromů listnatých D kmene do 1100 mm</t>
  </si>
  <si>
    <t>"km 0,60360 - Topol balzám , pr. 1,800m"  1</t>
  </si>
  <si>
    <t>"km 0,68000 - Topol černý , pr. 1,050m"  1</t>
  </si>
  <si>
    <t>"km 0,72300 - Topol černý , pr. torzo"  1</t>
  </si>
  <si>
    <t>"km 0,93230 - Topol balzám , pr. 1,143m"  1</t>
  </si>
  <si>
    <t>"km 1,38900 - Topol černý , pr. 1,160m"  1</t>
  </si>
  <si>
    <t>"km 1,41000 - Topol černý , pr. 0,955m"  1</t>
  </si>
  <si>
    <t>"km 1,41800 - Topol černý , pr. 1,210m"  1</t>
  </si>
  <si>
    <t>"km 1,44800 - Topol černý , pr. 1,160m"  1</t>
  </si>
  <si>
    <t>"km 1,59600 - Topol , pr. 1,290m"           1</t>
  </si>
  <si>
    <t>112201102</t>
  </si>
  <si>
    <t>Odstranění pařezů D do 500 mm</t>
  </si>
  <si>
    <t>"po vykácených stromech"     3</t>
  </si>
  <si>
    <t>112201103</t>
  </si>
  <si>
    <t>Odstranění pařezů D do 700 mm</t>
  </si>
  <si>
    <t>"po vykácených stromech"     1</t>
  </si>
  <si>
    <t>112201104</t>
  </si>
  <si>
    <t>Odstranění pařezů D do 900 mm</t>
  </si>
  <si>
    <t>"po vykácených stromech"     9</t>
  </si>
  <si>
    <t>"Stávající pařezy"                     9</t>
  </si>
  <si>
    <t>162301402</t>
  </si>
  <si>
    <t>Vodorovné přemístění větví stromů listnatých do 5 km D kmene do 500 mm</t>
  </si>
  <si>
    <t>"z pokácených stromů - odvoz 6 km do TS"     3</t>
  </si>
  <si>
    <t>162301403</t>
  </si>
  <si>
    <t>Vodorovné přemístění větví stromů listnatých do 5 km D kmene do 700 mm</t>
  </si>
  <si>
    <t>16</t>
  </si>
  <si>
    <t>"z pokácených stromů - odvoz 6 km do TS"     1</t>
  </si>
  <si>
    <t>9</t>
  </si>
  <si>
    <t>162301404</t>
  </si>
  <si>
    <t>Vodorovné přemístění větví stromů listnatých do 5 km D kmene do 900 mm</t>
  </si>
  <si>
    <t>18</t>
  </si>
  <si>
    <t>"z pokácených stromů - odvoz 6 km do TS"     9</t>
  </si>
  <si>
    <t>162301412</t>
  </si>
  <si>
    <t>Vodorovné přemístění kmenů stromů listnatých do 5 km D kmene do 500 mm</t>
  </si>
  <si>
    <t>20</t>
  </si>
  <si>
    <t>11</t>
  </si>
  <si>
    <t>162301413</t>
  </si>
  <si>
    <t>Vodorovné přemístění kmenů stromů listnatých do 5 km D kmene do 700 mm</t>
  </si>
  <si>
    <t>22</t>
  </si>
  <si>
    <t>162301414</t>
  </si>
  <si>
    <t>Vodorovné přemístění kmenů stromů listnatých do 5 km D kmene do 900 mm</t>
  </si>
  <si>
    <t>24</t>
  </si>
  <si>
    <t>13</t>
  </si>
  <si>
    <t>162301422</t>
  </si>
  <si>
    <t>Vodorovné přemístění pařezů do 5 km D do 500 mm</t>
  </si>
  <si>
    <t>26</t>
  </si>
  <si>
    <t>162301423</t>
  </si>
  <si>
    <t>Vodorovné přemístění pařezů do 5 km D do 700 mm</t>
  </si>
  <si>
    <t>28</t>
  </si>
  <si>
    <t>162301424</t>
  </si>
  <si>
    <t>Vodorovné přemístění pařezů do 5 km D do 900 mm</t>
  </si>
  <si>
    <t>30</t>
  </si>
  <si>
    <t>"z pokácených stromů - odvoz 6 km do TS"     18</t>
  </si>
  <si>
    <t>162301902</t>
  </si>
  <si>
    <t>Příplatek k vodorovnému přemístění větví stromů listnatých D kmene do 500 mm ZKD 5 km</t>
  </si>
  <si>
    <t>32</t>
  </si>
  <si>
    <t>"za další 1 km - z pokácených stromů - odvoz 6 km do TS"     3</t>
  </si>
  <si>
    <t>17</t>
  </si>
  <si>
    <t>162301903</t>
  </si>
  <si>
    <t>Příplatek k vodorovnému přemístění větví stromů listnatých D kmene do 700 mm ZKD 5 km</t>
  </si>
  <si>
    <t>34</t>
  </si>
  <si>
    <t>"za další 1 km - z pokácených stromů - odvoz 6 km do TS"     1</t>
  </si>
  <si>
    <t>162301904</t>
  </si>
  <si>
    <t>Příplatek k vodorovnému přemístění větví stromů listnatých D kmene do 900 mm ZKD 5 km</t>
  </si>
  <si>
    <t>36</t>
  </si>
  <si>
    <t>"za další 1 km - z pokácených stromů - odvoz 6 km do TS"     9</t>
  </si>
  <si>
    <t>19</t>
  </si>
  <si>
    <t>162301912</t>
  </si>
  <si>
    <t>Příplatek k vodorovnému přemístění kmenů stromů listnatých D kmene do 500 mm ZKD 5 km</t>
  </si>
  <si>
    <t>38</t>
  </si>
  <si>
    <t>162301913</t>
  </si>
  <si>
    <t>Příplatek k vodorovnému přemístění kmenů stromů listnatých D kmene do 700 mm ZKD 5 km</t>
  </si>
  <si>
    <t>40</t>
  </si>
  <si>
    <t>162301914</t>
  </si>
  <si>
    <t>Příplatek k vodorovnému přemístění kmenů stromů listnatých D kmene do 900 mm ZKD 5 km</t>
  </si>
  <si>
    <t>42</t>
  </si>
  <si>
    <t>162301922</t>
  </si>
  <si>
    <t>Příplatek k vodorovnému přemístění pařezů D 500 mm ZKD 5 km</t>
  </si>
  <si>
    <t>44</t>
  </si>
  <si>
    <t>23</t>
  </si>
  <si>
    <t>162301923</t>
  </si>
  <si>
    <t>Příplatek k vodorovnému přemístění pařezů D 700 mm ZKD 5 km</t>
  </si>
  <si>
    <t>46</t>
  </si>
  <si>
    <t>162301924</t>
  </si>
  <si>
    <t>Příplatek k vodorovnému přemístění pařezů D 900 mm ZKD 5 km</t>
  </si>
  <si>
    <t>48</t>
  </si>
  <si>
    <t>"za další 1 km - z pokácených stromů - odvoz 6 km do TS"     18</t>
  </si>
  <si>
    <t>25</t>
  </si>
  <si>
    <t>174201202</t>
  </si>
  <si>
    <t>Zásyp jam po pařezech D pařezů do 500 mm</t>
  </si>
  <si>
    <t>50</t>
  </si>
  <si>
    <t>174201203</t>
  </si>
  <si>
    <t>Zásyp jam po pařezech D pařezů do 700 mm</t>
  </si>
  <si>
    <t>52</t>
  </si>
  <si>
    <t>27</t>
  </si>
  <si>
    <t>174201204</t>
  </si>
  <si>
    <t>Zásyp jam po pařezech D pařezů do 900 mm</t>
  </si>
  <si>
    <t>54</t>
  </si>
  <si>
    <t>183101315</t>
  </si>
  <si>
    <t>Jamky pro výsadbu s výměnou 100 % půdy zeminy tř 1 až 4 objem do 0,4 m3 v rovině a svahu do 1:5</t>
  </si>
  <si>
    <t>56</t>
  </si>
  <si>
    <t>"Jamky pro přesazení stromů 1,20x1,20x1,20m se 100% výměnou zeminy"        3</t>
  </si>
  <si>
    <t>29</t>
  </si>
  <si>
    <t>184102110</t>
  </si>
  <si>
    <t>Výsadba dřeviny s balem D do 0,1 m do jamky se zalitím v rovině a svahu do 1:5</t>
  </si>
  <si>
    <t>58</t>
  </si>
  <si>
    <t>184401132</t>
  </si>
  <si>
    <t>Příprava dřevin k přesazení s vyhnojením s balem D do 1,8 m ve svahu do 1:1</t>
  </si>
  <si>
    <t>60</t>
  </si>
  <si>
    <t>"km 0,66340 - vrba"    1</t>
  </si>
  <si>
    <t>"km 0,80900 - topol"   1</t>
  </si>
  <si>
    <t>"km 1,33900 - dub"     1</t>
  </si>
  <si>
    <t>Ostatní konstrukce a práce-bourání</t>
  </si>
  <si>
    <t>99</t>
  </si>
  <si>
    <t>Přesun hmot</t>
  </si>
  <si>
    <t>31</t>
  </si>
  <si>
    <t>998231311</t>
  </si>
  <si>
    <t>Přesun hmot pro sadovnické a krajinářské úpravy vodorovně do 5000 m</t>
  </si>
  <si>
    <t>t</t>
  </si>
  <si>
    <t>62</t>
  </si>
  <si>
    <t>3 - Cyklostezka km 0,174 - 1,842</t>
  </si>
  <si>
    <t xml:space="preserve">    4 - Vodorovné konstrukce</t>
  </si>
  <si>
    <t xml:space="preserve">    5 - Komunikace</t>
  </si>
  <si>
    <t>113106241</t>
  </si>
  <si>
    <t>Rozebrání vozovek ze silničních dílců</t>
  </si>
  <si>
    <t>m2</t>
  </si>
  <si>
    <t>"rozebrání vozovky ze silničních panelů 3000x1000x150"</t>
  </si>
  <si>
    <t>"1,61700 - 1,72400"   107,0*2,5</t>
  </si>
  <si>
    <t>"1,72400 - 1,84200"   118,0*2,5</t>
  </si>
  <si>
    <t>113107132</t>
  </si>
  <si>
    <t>Odstranění podkladu pl do 50 m2 z betonu prostého tl 300 mm</t>
  </si>
  <si>
    <t>"1.úsek"    6*0,2</t>
  </si>
  <si>
    <t>"2.úsek"   (2,5+2,5)*0,2</t>
  </si>
  <si>
    <t>113151114</t>
  </si>
  <si>
    <t>Odstranění živičného krytu frézováním pl do 500 m2 tl 50 mm s naložením</t>
  </si>
  <si>
    <t>"2.úsek - frézování kobercové úpravy tl. 50-60 mm"</t>
  </si>
  <si>
    <t>113151120</t>
  </si>
  <si>
    <t>Odstranění živičného krytu frézováním pl do 500 m2 tl 100 mm s naložením</t>
  </si>
  <si>
    <t>"1.úsek - frézování kobercové úpravy tl. 100 mm"</t>
  </si>
  <si>
    <t>"0,17400 - 1,00000"   826,0*3,0</t>
  </si>
  <si>
    <t>"1,00000 - 1,61700"   617,0*3,0</t>
  </si>
  <si>
    <t>122202201</t>
  </si>
  <si>
    <t>Odkopávky a prokopávky nezapažené pro silnice objemu do 100 m3 v hornině tř. 3</t>
  </si>
  <si>
    <t>m3</t>
  </si>
  <si>
    <t>"odkopávka - š.0,50 m - úprava konstrukce v místech úprav až na břehovou hranu a odstraněných velkých pařezů"</t>
  </si>
  <si>
    <t>"0,17400 - 0,44050"   (266,5*0,50)*0,40</t>
  </si>
  <si>
    <t>"0,45050 - 0,54000"   (89,5*0,50)*0,40</t>
  </si>
  <si>
    <t>"0,88000 - 0,92200"   (34,0*0,50)*0,40</t>
  </si>
  <si>
    <t>Mezisoučet</t>
  </si>
  <si>
    <t>"odkopávka - š.1,0 m - úprava konstrukce v místech úprav až na břehovou hranu a odstraněných velkých pařezů"</t>
  </si>
  <si>
    <t>"0,54000 - 0,74900"   (209,0*1,0)*0,40</t>
  </si>
  <si>
    <t>"0,75900 - 0,78100"   (22,0*1,0)*0,40</t>
  </si>
  <si>
    <t>"0,79100 - 0,88000"   (89,0*1,0)*0,40</t>
  </si>
  <si>
    <t>"0,92200 - 1,00000"   (78,0*1,0)*0,40</t>
  </si>
  <si>
    <t xml:space="preserve">"Odkopávka pro břehové opevnění" </t>
  </si>
  <si>
    <t>"0,44050 - 0,45050"  (10,0*2,5)*0,15</t>
  </si>
  <si>
    <t>"0,78100 - 0,79100"  (10,0*2,5)*0,15</t>
  </si>
  <si>
    <t>"0,74900 - 0,75900"  (10,0*2,5)*0,15</t>
  </si>
  <si>
    <t>"2.úsek - odkopávka pro novou konstrukci vozovky"</t>
  </si>
  <si>
    <t>"1,61700 - 1,72400"   (107,0*(2,5+0,7))*0,15</t>
  </si>
  <si>
    <t>"1,724 - 1,842"   (118,0*(2,5+0,7))*0,15</t>
  </si>
  <si>
    <t>"1,00300 - 1,08800"   (85,0*0,50)*0,40</t>
  </si>
  <si>
    <t>"1,00000 - 1,00300"   (3,0*1,0)*0,40</t>
  </si>
  <si>
    <t>122202209</t>
  </si>
  <si>
    <t>Příplatek k odkopávkám a prokopávkám pro silnice v hornině tř. 3 za lepivost</t>
  </si>
  <si>
    <t>248,45+56,64+18,20+51,36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</si>
  <si>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</si>
  <si>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</si>
  <si>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CS ÚRS 2016 01</t>
  </si>
  <si>
    <t>1811774373</t>
  </si>
  <si>
    <t>"Vodorovné přemístění přebytku recyklace na meziskládku a zpět na zemní krajnice"</t>
  </si>
  <si>
    <t>100,08*2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</si>
  <si>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</si>
  <si>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</si>
  <si>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1239697539</t>
  </si>
  <si>
    <t>"Odkopávky ze zemních prací" 248,45+126,2</t>
  </si>
  <si>
    <t>"Ze stržení krajnic"   1000,8*0,1</t>
  </si>
  <si>
    <t>"Přebytek z recyklace podkladu za studena" (4689,75*0,05)-100,08"zpět na zemní krajnice"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</si>
  <si>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</si>
  <si>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</si>
  <si>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1440142814</t>
  </si>
  <si>
    <t>609,138*5</t>
  </si>
  <si>
    <t>167101102</t>
  </si>
  <si>
    <t>Nakládání, skládání a překládání neulehlého výkopku nebo sypaniny nakládání, množství přes 100 m3, z hornin tř. 1 až 4</t>
  </si>
  <si>
    <t>-1325552010</t>
  </si>
  <si>
    <t>"Naložení přebytku recyklace z meziskládky, na zemní krajnice"</t>
  </si>
  <si>
    <t>100,08</t>
  </si>
  <si>
    <t>171201201</t>
  </si>
  <si>
    <t>Uložení sypaniny na skládky</t>
  </si>
  <si>
    <t>"Přebytek z recyklace podkladu za studena" (4689,75*0,05)</t>
  </si>
  <si>
    <t>171201211</t>
  </si>
  <si>
    <t>Uložení sypaniny poplatek za uložení sypaniny na skládce (skládkovné)</t>
  </si>
  <si>
    <t>-1955055932</t>
  </si>
  <si>
    <t>609,138*1,8</t>
  </si>
  <si>
    <t>180402111</t>
  </si>
  <si>
    <t>Založení parkového trávníku výsevem v rovině a ve svahu do 1:5</t>
  </si>
  <si>
    <t>"1.úsek - 0,17400 - 1,00000 - krajnice z přebytku recyklované směsi doplněné ŠD zahliněné 30% - osetí"</t>
  </si>
  <si>
    <t>"0,17400 - 0,44050"   266,50*(0,25+0,70)</t>
  </si>
  <si>
    <t>"0,44050 - 0,45050"   10,0*(0,25+0,70)</t>
  </si>
  <si>
    <t>"0,45050 - 0,54000"   89,50*(0,25+0,70)</t>
  </si>
  <si>
    <t>"0,54000 - 0,74900"   209,0*(0,25+0,70)</t>
  </si>
  <si>
    <t>"0,74900 - 0,75900"   10,0*1,0</t>
  </si>
  <si>
    <t>"0,75900 - 0,78100"   22,0*(0,25+0,70)</t>
  </si>
  <si>
    <t>"0,78100 - 0,79100"   10,0*1,0</t>
  </si>
  <si>
    <t>"0,79100 - 0,88000"   97,0*(0,25+0,70)</t>
  </si>
  <si>
    <t>"0,88000 - 0,92200"   42,0*(0,25+0,70)</t>
  </si>
  <si>
    <t>"0,92200 - 1,00000"   78,0*(0,25+0,70)</t>
  </si>
  <si>
    <t>"1.úsek - 0,17400 - 1,00000 - Krajnice zeminou z odkopávek - osetí"</t>
  </si>
  <si>
    <t>"0,17400 - 0,44050"   266,50*0,40</t>
  </si>
  <si>
    <t>"0,44050 - 0,45050"   10,0*0,40</t>
  </si>
  <si>
    <t>"0,45050 - 0,54000"   89,50*0,40</t>
  </si>
  <si>
    <t>"0,54000 - 0,74900"   209,0*0,40</t>
  </si>
  <si>
    <t>"0,74900 - 0,75900"   10,0*0,40</t>
  </si>
  <si>
    <t>"0,75900 - 0,78100"   22,0*0,40</t>
  </si>
  <si>
    <t>"0,78100 - 0,79100"   10,0*0,40</t>
  </si>
  <si>
    <t>"0,79100 - 0,88000"   97,0*0,40</t>
  </si>
  <si>
    <t>"0,88000 - 0,92200"   42,0*0,40</t>
  </si>
  <si>
    <t>"0,92200 - 1,00000"   78,0*0,40</t>
  </si>
  <si>
    <t>"úsek - 1,00000 - 1,72400 - krajnice z přebytku recyklované směsi doplněné ŠD zahliněné 30% - osetí"</t>
  </si>
  <si>
    <t>"1,00000 - 1,00300"   3,0*(0,25+0,70)</t>
  </si>
  <si>
    <t>"1,00300 - 1,05800"   55,0*(0,25+0,70)</t>
  </si>
  <si>
    <t>"1,05800 - 1,06800"   10,0*(0,25+0,70)</t>
  </si>
  <si>
    <t>"1,06800 - 1,61750"   549,50*(0,25+0,70)</t>
  </si>
  <si>
    <t>"1,61750 - 1,72400"   106,50*(0,25+0,70)</t>
  </si>
  <si>
    <t>"úsek - 1,00000 - 1,72400 - krajnice zeminou z odkopávek - osetí"</t>
  </si>
  <si>
    <t>"1,00000 - 1,00300"   3,0*0,40</t>
  </si>
  <si>
    <t>"1,00300 - 1,05800"   55,0*0,40</t>
  </si>
  <si>
    <t>"1,05800 - 1,06800"   10,0*0,40</t>
  </si>
  <si>
    <t>"1,06800 - 1,61750"   549,50*0,40</t>
  </si>
  <si>
    <t>"1,61750 - 1,72400"   106,50*(0,50+0,35)</t>
  </si>
  <si>
    <t>"2.úsek - 1,72400 - 1,84200 - krajnice z přebytku recyklované směsi doplněné ŠD zahliněné 30% - osetí"</t>
  </si>
  <si>
    <t>"1,72400 - 1,84200"   118,0*(0,25+0,70)</t>
  </si>
  <si>
    <t>"2.úsek - 1,72400 - 1,84200 - krajnice zeminou z odkopávek - osetí"</t>
  </si>
  <si>
    <t>"1,72400 - 1,84200"   118,0*(0,35+0,50)</t>
  </si>
  <si>
    <t>M</t>
  </si>
  <si>
    <t>005724100</t>
  </si>
  <si>
    <t>osivo směs travní parková rekreační</t>
  </si>
  <si>
    <t>kg</t>
  </si>
  <si>
    <t>"osetí krajnic"     (1339+1025,325)*0,035</t>
  </si>
  <si>
    <t>181101102</t>
  </si>
  <si>
    <t>Úprava pláně v hornině tř. 1 až 4 se zhutněním</t>
  </si>
  <si>
    <t xml:space="preserve">"1.úsek - 0,17400 - 1,00000 - po recyklaci vozovky"          2684,5                  </t>
  </si>
  <si>
    <t xml:space="preserve">"1.úsek - 1,00000 - 1,61700 - po recyklaci vozovky"          2005,25              </t>
  </si>
  <si>
    <t xml:space="preserve">"2.úsek - 1,61700 - 1,72400 - nová konstrukce vozovky"     342,0          </t>
  </si>
  <si>
    <t xml:space="preserve">"2.úsek - 1,72400 - 1,84200 - nová konstrukce vozovky"     377,6                  </t>
  </si>
  <si>
    <t>"Pro břehové opevnění"   75</t>
  </si>
  <si>
    <t>181301101</t>
  </si>
  <si>
    <t>Rozprostření ornice tl vrstvy do 100 mm pl do 500 m2 v rovině nebo ve svahu do 1:5</t>
  </si>
  <si>
    <t>"1.úsek - 0,17400 - 1,00000 - krajnice zeminou z odkopávek - ohumusování"</t>
  </si>
  <si>
    <t>"úsek - 1,00000 - 1,72400 - krajnice zeminou z odkopávek - ohumusování"</t>
  </si>
  <si>
    <t>"2.úsek - 1,72400 - 1,84200 - krajnice zeminou z odkopávek - ohumusování"</t>
  </si>
  <si>
    <t>103111000</t>
  </si>
  <si>
    <t>Nákup ornice</t>
  </si>
  <si>
    <t>"ornice na ohumusování krajnic"  (433,90+337,525)*0,1</t>
  </si>
  <si>
    <t>182101101</t>
  </si>
  <si>
    <t>Svahování v zářezech v hornině tř. 1 až 4</t>
  </si>
  <si>
    <t>"Svahová ůprava břehové strany pro osetí"</t>
  </si>
  <si>
    <t>"1.úsek - 0,17400 - 1,00000 "</t>
  </si>
  <si>
    <t>"0,17400 - 0,44050"   266,50*0,70</t>
  </si>
  <si>
    <t>"0,44050 - 0,45050"   10,0*0,70</t>
  </si>
  <si>
    <t>"0,45050 - 0,54000"   89,50*0,70</t>
  </si>
  <si>
    <t>"0,54000 - 0,74900"   209,0*0,70</t>
  </si>
  <si>
    <t>"0,75900 - 0,78100"   22,0*0,70</t>
  </si>
  <si>
    <t>"0,79100 - 0,88000"   97,0*0,70</t>
  </si>
  <si>
    <t>"0,88000 - 0,92200"   42,0*0,70</t>
  </si>
  <si>
    <t>"0,92200 - 1,00000"   78,0*0,70</t>
  </si>
  <si>
    <t>"1,00000 - 1,00300"   3,0*0,70</t>
  </si>
  <si>
    <t>"1,00300 - 1,05800"   55,0*0,70</t>
  </si>
  <si>
    <t>"1,05800 - 1,06800"   10,0*0,70</t>
  </si>
  <si>
    <t>"1,06800 - 1,61750"   549,50*0,70</t>
  </si>
  <si>
    <t>"1,61750 - 1,72400"   106,50*0,70</t>
  </si>
  <si>
    <t>"2.úsek - 1,72400 - 1,84200"</t>
  </si>
  <si>
    <t>"1,72400 - 1,84200"   118,0*0,70</t>
  </si>
  <si>
    <t>Vodorovné konstrukce</t>
  </si>
  <si>
    <t>465511523</t>
  </si>
  <si>
    <t>Dlažba z lomového kamene do malty s vyplněním spár maltou a vyspárováním tl 300 mm</t>
  </si>
  <si>
    <t>"Úprava břehové hrany"</t>
  </si>
  <si>
    <t>"0,14655 - 0,15655"  (10,0*2,0)</t>
  </si>
  <si>
    <t>"0,44050 - 0,45050"  (10,0*2,0)</t>
  </si>
  <si>
    <t>"0,78100 - 0,79100"  (10,0*2,0)</t>
  </si>
  <si>
    <t>"0,74900 - 0,75900"  (10,0*2,0)</t>
  </si>
  <si>
    <t>Komunikace</t>
  </si>
  <si>
    <t>564851111</t>
  </si>
  <si>
    <t>Podklad ze štěrkodrtě ŠD tl 150 mm</t>
  </si>
  <si>
    <t>"2.úsek - nová konstrukce vozovky"</t>
  </si>
  <si>
    <t>"1,61700 - 1,72400"   (107,0*3,2)</t>
  </si>
  <si>
    <t>"1,72400 - 1,84200"   (118,0*3,2)</t>
  </si>
  <si>
    <t>564861141</t>
  </si>
  <si>
    <t>Podklad ze štěrkodrtě ŠD tl 400 mm</t>
  </si>
  <si>
    <t>"š.0,50 m - úprava konstrukce v místech úprav až na břehovou hranu a odstraněných velkých pařezů"</t>
  </si>
  <si>
    <t>"0,17400 - 0,44050"   (266,5*0,50)</t>
  </si>
  <si>
    <t>"0,45050 - 0,54000"   (89,5*0,50)</t>
  </si>
  <si>
    <t>"0,88000 - 0,92200"   (34,0*0,50)</t>
  </si>
  <si>
    <t>"1,00300 - 1,08800"   (85,0*0,50)</t>
  </si>
  <si>
    <t>"š.1,0 m - úprava konstrukce v místech úprav až na břehovou hranu a odstraněných velkých pařezů"</t>
  </si>
  <si>
    <t>"0,54000 - 0,74900"   (209,0*1,0)</t>
  </si>
  <si>
    <t>"0,75900 - 0,78100"   (22,0*1,0)</t>
  </si>
  <si>
    <t>"0,79100 - 0,88000"   (89,0*1,0)</t>
  </si>
  <si>
    <t>"0,92200 - 1,00000"   (78,0*1,0)</t>
  </si>
  <si>
    <t>"1,00000 - 1,00300"   (3,0*1,0)</t>
  </si>
  <si>
    <t>567114111</t>
  </si>
  <si>
    <t>Podklad z podkladového betonu tř. PB I (C 25/30) tl 100 mm</t>
  </si>
  <si>
    <t>"Podkladní vrstva břehového opevnění"</t>
  </si>
  <si>
    <t>"0,14655 - 0,15655"  (10,0*2,250)</t>
  </si>
  <si>
    <t>"0,44050 - 0,45050"  (10,0*2,250)</t>
  </si>
  <si>
    <t>"0,78100 - 0,79100"  (10,0*2,250)</t>
  </si>
  <si>
    <t>"0,74900 - 0,75900"  (10,0*2,250)</t>
  </si>
  <si>
    <t>567122111</t>
  </si>
  <si>
    <t>Podklad z kameniva zpevněného cementem KSC I tl 120 mm</t>
  </si>
  <si>
    <t>"1,61700 - 1,72400"   (107,0*3,12)</t>
  </si>
  <si>
    <t>"1,72400 - 1,84200"   (118,0*3,12)</t>
  </si>
  <si>
    <t>567511131</t>
  </si>
  <si>
    <t>Recyklace podkladu za studena na místě SROSM - rozpojení a reprofilace tl 150 mm plochy do 6000 m2</t>
  </si>
  <si>
    <t>"Recyklace stávajícího podkladu za studena SROSM + cement.suspenze tl.150 mm"</t>
  </si>
  <si>
    <t>"0,17400 - 1,00000"   826,0*3,25</t>
  </si>
  <si>
    <t>"1,00000 - 1,61700"   617,0*3,25</t>
  </si>
  <si>
    <t>585221100</t>
  </si>
  <si>
    <t>cement struskoportlandský CEM II/A-S 42.5 R VL</t>
  </si>
  <si>
    <t>2684,50*0,15*1,9*0,05</t>
  </si>
  <si>
    <t>2005,25*0,15*1,9*0,05</t>
  </si>
  <si>
    <t>567512132</t>
  </si>
  <si>
    <t>Recyklace podkladu za studena na místě SROSM - promísení s pojivem, kamenivem tl 150 mm do 6000 m2</t>
  </si>
  <si>
    <t>2684,5+2005,25</t>
  </si>
  <si>
    <t>569903311</t>
  </si>
  <si>
    <t>Zřízení zemních krajnic se zhutněním</t>
  </si>
  <si>
    <t>"1.úsek - 0,17400 - 1,00000 - z přebytku recyklované směsi doplněné ŠD zahliněné 30% pro osetí"</t>
  </si>
  <si>
    <t>"0,17400 - 0,44050"   266,50*(0,25*0,25/2)</t>
  </si>
  <si>
    <t>"0,44050 - 0,45050"   10,0*(0,25*0,25/2)</t>
  </si>
  <si>
    <t>"0,45050 - 0,54000"   89,50*(0,25*0,25/2)</t>
  </si>
  <si>
    <t>"0,54000 - 0,74900"   209,0*(0,25*0,25/2)</t>
  </si>
  <si>
    <t>"0,74900 - 0,75900"   10,0*(0,50*0,30)</t>
  </si>
  <si>
    <t>"0,75900 - 0,78100"   22,0*(0,25*0,25/2)</t>
  </si>
  <si>
    <t>"0,78100 - 0,79100"   10,0*(0,50*0,30)</t>
  </si>
  <si>
    <t>"0,79100 - 0,88000"   97,0*(0,25*0,25/2)</t>
  </si>
  <si>
    <t>"0,88000 - 0,92200"   42,0*(0,25*0,25/2)</t>
  </si>
  <si>
    <t>"0,92200 - 1,00000"   78,0*(0,25*0,25/2)</t>
  </si>
  <si>
    <t>"1,00000 - 1,00300"   3,0*(0,25*0,25/2)</t>
  </si>
  <si>
    <t>"1,00300 - 1,05800"   55,0*(0,25*0,25/2)</t>
  </si>
  <si>
    <t>"1,05800 - 1,06800"   10,0*(0,25*0,25/2)</t>
  </si>
  <si>
    <t>"1,06800 - 1,61750"   549,50*(0,25*0,25/2)</t>
  </si>
  <si>
    <t>"1,61750 - 1,72400"   106,50*(0,55*0,55/2)</t>
  </si>
  <si>
    <t>"1.úsek - 0,17400 - 1,00000 - zeminou z odkopávek + ohumusování + osetí"</t>
  </si>
  <si>
    <t>"0,17400 - 0,44050"   266,50*(0,55*0,55/2)</t>
  </si>
  <si>
    <t>"0,45050 - 0,54000"   89,50*(0,55*0,55/2)</t>
  </si>
  <si>
    <t>"0,54000 - 0,74900"   209,0*(0,55*0,55/2)</t>
  </si>
  <si>
    <t>"0,74900 - 0,75900"   10,0*(0,25*0,25/2)</t>
  </si>
  <si>
    <t>"0,75900 - 0,78100"   22,0*(0,55*0,55/2)</t>
  </si>
  <si>
    <t>"0,78100 - 0,79100"   10,0*(0,25*0,25/2)</t>
  </si>
  <si>
    <t>"0,79100 - 0,88000"   97,0*(0,55*0,55/2)</t>
  </si>
  <si>
    <t>"0,88000 - 0,92200"   42,0*(0,55*0,55/2)</t>
  </si>
  <si>
    <t>"0,92200 - 1,00000"   78,0*(0,55*0,55/2)</t>
  </si>
  <si>
    <t>"1,00000 - 1,00300"   3,0*(0,55*0,55/2)</t>
  </si>
  <si>
    <t>"1,00300 - 1,05800"   55,0*(0,55*0,55/2)</t>
  </si>
  <si>
    <t>"1,06800 - 1,61750"   549,50*(0,55*0,55/2)</t>
  </si>
  <si>
    <t>"2.úsek - 1,72400 - 1,84200 - z přebytku recyklované směsi doplněné ŠD zahliněné 30% pro osetí"</t>
  </si>
  <si>
    <t>"1,72400 - 1,84200"   118,0*(0,55*0,55/2)</t>
  </si>
  <si>
    <t>"2.úsek - 1,72400 - 1,84200 - zeminou z odkopávek + ohumusování + osetí"</t>
  </si>
  <si>
    <t>573211111</t>
  </si>
  <si>
    <t>Postřik živičný spojovací z asfaltu v množství do 0,70 kg/m2</t>
  </si>
  <si>
    <t>"1.úsek - nová konstrukce"</t>
  </si>
  <si>
    <t>"0,17400 - 1,00000"   826,0*3,05</t>
  </si>
  <si>
    <t>"1,00000 - 1,61700"   617,0*3,05</t>
  </si>
  <si>
    <t>"2.úsek - nová konstrukce"</t>
  </si>
  <si>
    <t>"1,61700 - 1,72400"   (107,0*3,05)</t>
  </si>
  <si>
    <t>"1,72400 - 1,84200"   (118,0*3,05)</t>
  </si>
  <si>
    <t>577143111</t>
  </si>
  <si>
    <t>Asfaltový beton vrstva obrusná ACO 8 (ABJ) tl 50 mm š do 3 m z nemodifikovaného asfaltu</t>
  </si>
  <si>
    <t>"1,61700 - 1,72400"   (107,0*3,0)</t>
  </si>
  <si>
    <t>"1,72400 - 1,84200"   (118,0*3,0)</t>
  </si>
  <si>
    <t>577155112</t>
  </si>
  <si>
    <t>Asfaltový beton vrstva ložní ACL 16 (ABH) tl 60 mm š do 3 m z nemodifikovaného asfaltu</t>
  </si>
  <si>
    <t>596841120</t>
  </si>
  <si>
    <t>Kladení betonové dlažby komunikací pro pěší do lože z cement malty vel do 0,09 m2 plochy do 50 m2</t>
  </si>
  <si>
    <t>"Varovný pás š. 400mm - napojení na komunikaci - polymerbetonová dlažba s výstupky 200/200/60mm do lože tl.100mm"</t>
  </si>
  <si>
    <t>"km 1,70620 - 1,72400"        17,8*0,40</t>
  </si>
  <si>
    <t>"km 1,82700 - 1,84200"        15,0*0,40</t>
  </si>
  <si>
    <t>"vstup ze sousedních parcel - varovný pás"  (4,0*0,4)*20</t>
  </si>
  <si>
    <t>"vstup z ppč. 415/6 - varovný pás"  6,0*0,40</t>
  </si>
  <si>
    <t xml:space="preserve">"varovný pás u 6 kusů přemístěných laviček - km 0,18620; 0,68800; 0,85850; 0,97100; 0,36000; 0,52000"  </t>
  </si>
  <si>
    <t>(2,20*0,40)*6</t>
  </si>
  <si>
    <t>33</t>
  </si>
  <si>
    <t>592452620</t>
  </si>
  <si>
    <t>Polymerbetonová dlažba s výstupky 20/20/6 cm bílá</t>
  </si>
  <si>
    <t>914111111</t>
  </si>
  <si>
    <t>Montáž svislé dopravní značky do velikosti 1 m2 objímkami na sloupek nebo konzolu</t>
  </si>
  <si>
    <t>"Nová dopravní značka dle PD - C9a Stezka pro chodce a cyklisty"     4</t>
  </si>
  <si>
    <t>"Nová dopravní značka dle PD - C9b Konec stezky pro chodce a cyklisty"     4</t>
  </si>
  <si>
    <t>"Nová dopravní značka dle PD - B11 Zákaz vjezdu"     2</t>
  </si>
  <si>
    <t>"Nová dopravní značka dle PD - dodatková E13-1 Neplatí pro Povodí Labe"     2</t>
  </si>
  <si>
    <t>"Zpětná montáž stávajích dopravních značek"</t>
  </si>
  <si>
    <t>"A22 Jiné nebezpečí"   2</t>
  </si>
  <si>
    <t>"E13 Pozor přenášení lodí"  2</t>
  </si>
  <si>
    <t>35</t>
  </si>
  <si>
    <t>404441020</t>
  </si>
  <si>
    <t>značka svislá reflexní C9a a C9b FeZn NK 500 mm</t>
  </si>
  <si>
    <t>64</t>
  </si>
  <si>
    <t>404441020.1</t>
  </si>
  <si>
    <t>značka svislá reflexní zákazová B11 FeZn NK 500 mm</t>
  </si>
  <si>
    <t>66</t>
  </si>
  <si>
    <t>37</t>
  </si>
  <si>
    <t>404443320</t>
  </si>
  <si>
    <t>značka svislá E13-1 FeZn NK 500 x 150 mm</t>
  </si>
  <si>
    <t>68</t>
  </si>
  <si>
    <t>404452250</t>
  </si>
  <si>
    <t>sloupek Zn 60 - 350</t>
  </si>
  <si>
    <t>70</t>
  </si>
  <si>
    <t>"Nosiče pro nové dopravní značky"   10</t>
  </si>
  <si>
    <t>39</t>
  </si>
  <si>
    <t>404452400</t>
  </si>
  <si>
    <t>patka hliníková HP 60</t>
  </si>
  <si>
    <t>72</t>
  </si>
  <si>
    <t>"Patky pro nové značky"    12</t>
  </si>
  <si>
    <t>404452530</t>
  </si>
  <si>
    <t>víčko plastové na sloupek 60</t>
  </si>
  <si>
    <t>74</t>
  </si>
  <si>
    <t>41</t>
  </si>
  <si>
    <t>916111113</t>
  </si>
  <si>
    <t>Osazení obruby z velkých kostek s boční opěrou do lože z betonu prostého</t>
  </si>
  <si>
    <t>m</t>
  </si>
  <si>
    <t>76</t>
  </si>
  <si>
    <t>"Linka u varovného pásu - napojení na komunikaci "</t>
  </si>
  <si>
    <t>"km 1,70620 - 1,72400"        17,8</t>
  </si>
  <si>
    <t>"km 1,82700 - 1,84200"        15,0</t>
  </si>
  <si>
    <t>583801590</t>
  </si>
  <si>
    <t>kostka dlažební velká, žula velikost 12/12/12</t>
  </si>
  <si>
    <t>78</t>
  </si>
  <si>
    <t>0,425+0,505</t>
  </si>
  <si>
    <t>43</t>
  </si>
  <si>
    <t>916231213</t>
  </si>
  <si>
    <t>Osazení chodníkového obrubníku betonového stojatého s boční opěrou do lože z betonu prostého</t>
  </si>
  <si>
    <t>80</t>
  </si>
  <si>
    <t>"Vodící linie cyklostezky - parkové obruby 500x250x50mm"</t>
  </si>
  <si>
    <t>"Úsek km 0,73500 - 1,22045"  485,45</t>
  </si>
  <si>
    <t>"Úsek km 1,38700 - 1,84200"  455</t>
  </si>
  <si>
    <t>592173050</t>
  </si>
  <si>
    <t>obrubník betonový zahradní přírodní šedá 50x5x25 cm</t>
  </si>
  <si>
    <t>82</t>
  </si>
  <si>
    <t>940,45*2*1,01</t>
  </si>
  <si>
    <t>45</t>
  </si>
  <si>
    <t>916991121</t>
  </si>
  <si>
    <t>Lože pod obrubníky, krajníky nebo obruby z dlažebních kostek z betonu prostého</t>
  </si>
  <si>
    <t>84</t>
  </si>
  <si>
    <t>"Úsek km 0,73500 - 1,22045"  485,45*0,4*0,05</t>
  </si>
  <si>
    <t>"Úsek km 1,38700 - 1,84200"  455*0,4*0,05</t>
  </si>
  <si>
    <t>" Lože pod varovný pás a linku z lom.kamene"</t>
  </si>
  <si>
    <t>"km 1,70620 - 1,72400"        17,8*0,60*0,1</t>
  </si>
  <si>
    <t>"km 1,82700 - 1,84200"        15,0*0,60*0,1</t>
  </si>
  <si>
    <t>"vstup ze sousedních parcel - varovný pás"  (4,0*0,4)*20*0,1</t>
  </si>
  <si>
    <t>"vstup z ppč. 415/6 - varovný pás"  6,0*0,40*0,1</t>
  </si>
  <si>
    <t>"varovný pás u 6 kusů přemístěných laviček - km 0,18620; 0,68800; 0,85850; 0,97100; 0,36000; 0,52000"  (2,20*0,40)*6*0,1</t>
  </si>
  <si>
    <t>919121122</t>
  </si>
  <si>
    <t>Těsnění spár asfaltovou zálivkou za studena</t>
  </si>
  <si>
    <t>86</t>
  </si>
  <si>
    <t>47</t>
  </si>
  <si>
    <t>919735124</t>
  </si>
  <si>
    <t>Řezání stávajícího betonového krytu hl do 200 mm</t>
  </si>
  <si>
    <t>88</t>
  </si>
  <si>
    <t>"1.úsek"    6</t>
  </si>
  <si>
    <t>"2.úsek"   2,5+2,5+15</t>
  </si>
  <si>
    <t>17,8</t>
  </si>
  <si>
    <t>938909611</t>
  </si>
  <si>
    <t>Odstranění nánosu na krajnicích tl do 100 mm</t>
  </si>
  <si>
    <t>90</t>
  </si>
  <si>
    <t>"Seříznutí krajnic v celé délce trasy"</t>
  </si>
  <si>
    <t>"1.úsek - 0,17400 - 1,00000"   826,0*0,60</t>
  </si>
  <si>
    <t>"úsek - 1,00000 - 1,72400"   724,0*0,60</t>
  </si>
  <si>
    <t>"2.úsek - 1,72400 - 1,84200"     118,0*0,60</t>
  </si>
  <si>
    <t>49</t>
  </si>
  <si>
    <t>966006211</t>
  </si>
  <si>
    <t>Odstranění svislých dopravních značek ze sloupů, sloupků nebo konzol</t>
  </si>
  <si>
    <t>92</t>
  </si>
  <si>
    <t>"Demontáž stávajích dopravních značek včetně nosičů pro zpětnou montáž"</t>
  </si>
  <si>
    <t>997221551</t>
  </si>
  <si>
    <t>Vodorovná doprava suti bez naložení, ale se složením a s hrubým urovnáním ze sypkých materiálů, na vzdálenost do 1 km</t>
  </si>
  <si>
    <t>-1267456517</t>
  </si>
  <si>
    <t>"Odvoz vyfrézovaného asfaltu na skládku"</t>
  </si>
  <si>
    <t>1108,224</t>
  </si>
  <si>
    <t>51</t>
  </si>
  <si>
    <t>997221559</t>
  </si>
  <si>
    <t>Vodorovná doprava suti bez naložení, ale se složením a s hrubým urovnáním Příplatek k ceně za každý další i započatý 1 km přes 1 km</t>
  </si>
  <si>
    <t>-134399672</t>
  </si>
  <si>
    <t>1180,224*14</t>
  </si>
  <si>
    <t>997221845</t>
  </si>
  <si>
    <t>Poplatek za uložení stavebního odpadu na skládce (skládkovné) z asfaltových povrchů</t>
  </si>
  <si>
    <t>1099831148</t>
  </si>
  <si>
    <t xml:space="preserve">"Poplatek za uložení vyfrézovaného asfaltu na skládce" </t>
  </si>
  <si>
    <t>1180,224</t>
  </si>
  <si>
    <t>53</t>
  </si>
  <si>
    <t>997221571</t>
  </si>
  <si>
    <t>Vodorovná doprava vybouraných hmot bez naložení, ale se složením a s hrubým urovnáním na vzdálenost do 1 km</t>
  </si>
  <si>
    <t>-972564637</t>
  </si>
  <si>
    <t>"Odvoz rozebraných panelů na skládku"</t>
  </si>
  <si>
    <t>229,5</t>
  </si>
  <si>
    <t>997221579</t>
  </si>
  <si>
    <t>Vodorovná doprava vybouraných hmot bez naložení, ale se složením a s hrubým urovnáním na vzdálenost Příplatek k ceně za každý další i započatý 1 km přes 1 km</t>
  </si>
  <si>
    <t>-1840393658</t>
  </si>
  <si>
    <t>229,5*14</t>
  </si>
  <si>
    <t>55</t>
  </si>
  <si>
    <t>979087213</t>
  </si>
  <si>
    <t>Nakládání na dopravní prostředky pro vodorovnou dopravu vybouraných hmot</t>
  </si>
  <si>
    <t>104</t>
  </si>
  <si>
    <t>"Nakládání silničních panelů pro odvoz na skládku"</t>
  </si>
  <si>
    <t>120,36+109,14</t>
  </si>
  <si>
    <t>979099125</t>
  </si>
  <si>
    <t>Poplatek za uložení železobetonového odpadu na skládce (skládkovné)</t>
  </si>
  <si>
    <t>106</t>
  </si>
  <si>
    <t xml:space="preserve">"Poplatek za uložení panelů na skládce" </t>
  </si>
  <si>
    <t>57</t>
  </si>
  <si>
    <t>980087900</t>
  </si>
  <si>
    <t>Přemístění parkové lavičky včetně základů</t>
  </si>
  <si>
    <t>108</t>
  </si>
  <si>
    <t xml:space="preserve">"Přemístění parkové lavičky - demontáž a zpětná včetně zákldů a zemních prací - viz. detail osazení PD"   </t>
  </si>
  <si>
    <t>"km 0,18620"  1</t>
  </si>
  <si>
    <t>"km 0,36000"  1</t>
  </si>
  <si>
    <t>"km 0,52000"  1</t>
  </si>
  <si>
    <t>"km 0,68800"  1</t>
  </si>
  <si>
    <t>"km 0,85850"  1</t>
  </si>
  <si>
    <t>"km 0,97100"  1</t>
  </si>
  <si>
    <t>998225111</t>
  </si>
  <si>
    <t>Přesun hmot pro pozemní komunikace a letiště s krytem živičným</t>
  </si>
  <si>
    <t>110</t>
  </si>
  <si>
    <t>4 - Dopravně inženýrská opatření</t>
  </si>
  <si>
    <t>913111111</t>
  </si>
  <si>
    <t>Montáž a demontáž plastového podstavce dočasné dopravní značky</t>
  </si>
  <si>
    <t>"Dle výkresu PD provedení dopravních opatření - projednané s PČR  - viz zpráva a výkr.č.11"</t>
  </si>
  <si>
    <t>"Dopravní značky - plastové podstavce"</t>
  </si>
  <si>
    <t>"ozn.č.2 - IP10a + IP22 - Pozor cyklostezka v úseku Sánský kanál - Veslák Neprůjezdná - 5x"   5</t>
  </si>
  <si>
    <t>"ozn.č.3 - B1 + Z2 + IP22 - 3x"    3</t>
  </si>
  <si>
    <t>913111211</t>
  </si>
  <si>
    <t>Příplatek k dočasnému podstavci plastovému za první a ZKD den použití</t>
  </si>
  <si>
    <t>"Předpoklad realizace 90 dnů"   8*90</t>
  </si>
  <si>
    <t>913111112</t>
  </si>
  <si>
    <t>Montáž a demontáž sloupku délky do 2 m dočasné dopravní značky</t>
  </si>
  <si>
    <t>"Dopravní značky - sloupky"</t>
  </si>
  <si>
    <t>"ozn.č.4 - sloupky pro výstražnou pásku¨ mezi cyklostezkou a parcelami "  1668/3</t>
  </si>
  <si>
    <t>913111212</t>
  </si>
  <si>
    <t>Příplatek k dočasnému sloupku délky do 2 m za první a ZKD den použití</t>
  </si>
  <si>
    <t>913121111</t>
  </si>
  <si>
    <t>Montáž a demontáž dočasné dopravní značky kompletní základní</t>
  </si>
  <si>
    <t>"Dopravní značky"</t>
  </si>
  <si>
    <t xml:space="preserve">"ozn.č.1 - Stávající DZ - B11 + E13 Mimo dopravní obsluhy - 2x"  </t>
  </si>
  <si>
    <t>"ozn.č.2 - IP10a + IP22 - Pozor cyklostezka v úseku Sánský kanál - Veslák Neprůjezdná - 5x"   5*2</t>
  </si>
  <si>
    <t>"ozn.č.3 - B1 + Z2 + IP22 - 3x"    3*2</t>
  </si>
  <si>
    <t>"ozn.č.4 - Z2 nebo výstražná páska mezi cyklostezkou a parcelami "</t>
  </si>
  <si>
    <t>913111215</t>
  </si>
  <si>
    <t>Příplatek k dočasné dopravní značce samostatné základní za první a ZKD den použití</t>
  </si>
  <si>
    <t>"Předpoklad realizace 90 dnů"   16*90</t>
  </si>
  <si>
    <t>913211113</t>
  </si>
  <si>
    <t>Montáž a demontáž dočasné dopravní zábraně Z2 reflexní 3 m</t>
  </si>
  <si>
    <t>"Dopravní zábrany"</t>
  </si>
  <si>
    <t>913211213</t>
  </si>
  <si>
    <t>Příplatek k dočasné dopravní zábraně Z2 reflexní 3 m za první a ZKD den použití</t>
  </si>
  <si>
    <t>"Předpoklad realizace 90 dnů"   3*90</t>
  </si>
  <si>
    <t>913211124</t>
  </si>
  <si>
    <t>Montáž a demontáž dočasné dopravní zábrany z reflexní pásky vč.tyčí na upevnění</t>
  </si>
  <si>
    <t>"Dopravní zábrany - výstražná páska mezi cyklostezkou a parcelami vč. dodání pásky a tyčí na upevnění"</t>
  </si>
  <si>
    <t>"ozn.č.4 - výstražná páska mezi cyklostezkou a parcelami po celé délce"  1668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</si>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</sst>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10"/>
      <color rgb="FF003366"/>
      <name val="Trebuchet MS"/>
    </font>
    <font>
      <sz val="8"/>
      <color rgb="FF0000A8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40" fillId="0" borderId="0" applyAlignment="0">
      <alignment vertical="top" wrapText="1"/>
      <protection locked="0"/>
    </xf>
  </cellStyleXfs>
  <cellXfs count="40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7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6" fillId="0" borderId="17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22" xfId="0" applyNumberFormat="1" applyFont="1" applyBorder="1" applyAlignment="1" applyProtection="1">
      <alignment vertical="center"/>
    </xf>
    <xf numFmtId="4" fontId="26" fillId="0" borderId="23" xfId="0" applyNumberFormat="1" applyFont="1" applyBorder="1" applyAlignment="1" applyProtection="1">
      <alignment vertical="center"/>
    </xf>
    <xf numFmtId="166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8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5" xfId="0" applyNumberFormat="1" applyFont="1" applyBorder="1" applyAlignment="1" applyProtection="1"/>
    <xf numFmtId="166" fontId="29" fillId="0" borderId="16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6" fillId="0" borderId="4" xfId="0" applyFont="1" applyBorder="1" applyAlignment="1"/>
    <xf numFmtId="0" fontId="6" fillId="0" borderId="17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8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7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horizontal="left" vertical="center"/>
    </xf>
    <xf numFmtId="0" fontId="10" fillId="0" borderId="23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  <protection locked="0"/>
    </xf>
    <xf numFmtId="4" fontId="10" fillId="0" borderId="23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10" fillId="0" borderId="0" xfId="0" applyFont="1" applyBorder="1" applyAlignment="1" applyProtection="1">
      <alignment horizontal="left"/>
    </xf>
    <xf numFmtId="4" fontId="10" fillId="0" borderId="0" xfId="0" applyNumberFormat="1" applyFont="1" applyBorder="1" applyAlignment="1" applyProtection="1"/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 wrapText="1"/>
    </xf>
    <xf numFmtId="167" fontId="7" fillId="0" borderId="0" xfId="0" applyNumberFormat="1" applyFont="1" applyBorder="1" applyAlignment="1" applyProtection="1">
      <alignment vertical="center"/>
    </xf>
    <xf numFmtId="0" fontId="34" fillId="0" borderId="27" xfId="0" applyFont="1" applyBorder="1" applyAlignment="1" applyProtection="1">
      <alignment horizontal="center" vertical="center"/>
    </xf>
    <xf numFmtId="49" fontId="34" fillId="0" borderId="27" xfId="0" applyNumberFormat="1" applyFont="1" applyBorder="1" applyAlignment="1" applyProtection="1">
      <alignment horizontal="left" vertical="center" wrapText="1"/>
    </xf>
    <xf numFmtId="0" fontId="34" fillId="0" borderId="27" xfId="0" applyFont="1" applyBorder="1" applyAlignment="1" applyProtection="1">
      <alignment horizontal="left" vertical="center" wrapText="1"/>
    </xf>
    <xf numFmtId="0" fontId="34" fillId="0" borderId="27" xfId="0" applyFont="1" applyBorder="1" applyAlignment="1" applyProtection="1">
      <alignment horizontal="center" vertical="center" wrapText="1"/>
    </xf>
    <xf numFmtId="167" fontId="34" fillId="0" borderId="27" xfId="0" applyNumberFormat="1" applyFont="1" applyBorder="1" applyAlignment="1" applyProtection="1">
      <alignment vertical="center"/>
    </xf>
    <xf numFmtId="4" fontId="34" fillId="3" borderId="27" xfId="0" applyNumberFormat="1" applyFont="1" applyFill="1" applyBorder="1" applyAlignment="1" applyProtection="1">
      <alignment vertical="center"/>
      <protection locked="0"/>
    </xf>
    <xf numFmtId="4" fontId="34" fillId="0" borderId="27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4" fillId="3" borderId="27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7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16" fillId="0" borderId="0" xfId="0" applyFont="1" applyAlignment="1" applyProtection="1">
      <alignment horizontal="left" vertical="center" wrapText="1"/>
    </xf>
    <xf numFmtId="0" fontId="35" fillId="2" borderId="0" xfId="1" applyFill="1" applyAlignment="1" applyProtection="1"/>
    <xf numFmtId="0" fontId="36" fillId="0" borderId="0" xfId="1" applyFont="1" applyAlignment="1" applyProtection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39" fillId="2" borderId="0" xfId="1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38" fillId="2" borderId="0" xfId="0" applyFont="1" applyFill="1" applyAlignment="1" applyProtection="1">
      <alignment vertical="center"/>
      <protection locked="0"/>
    </xf>
    <xf numFmtId="0" fontId="40" fillId="0" borderId="0" xfId="2" applyAlignment="1">
      <alignment vertical="top"/>
      <protection locked="0"/>
    </xf>
    <xf numFmtId="0" fontId="41" fillId="0" borderId="28" xfId="2" applyFont="1" applyBorder="1" applyAlignment="1">
      <alignment vertical="center" wrapText="1"/>
      <protection locked="0"/>
    </xf>
    <xf numFmtId="0" fontId="41" fillId="0" borderId="29" xfId="2" applyFont="1" applyBorder="1" applyAlignment="1">
      <alignment vertical="center" wrapText="1"/>
      <protection locked="0"/>
    </xf>
    <xf numFmtId="0" fontId="41" fillId="0" borderId="30" xfId="2" applyFont="1" applyBorder="1" applyAlignment="1">
      <alignment vertical="center" wrapText="1"/>
      <protection locked="0"/>
    </xf>
    <xf numFmtId="0" fontId="41" fillId="0" borderId="31" xfId="2" applyFont="1" applyBorder="1" applyAlignment="1">
      <alignment horizontal="center" vertical="center" wrapText="1"/>
      <protection locked="0"/>
    </xf>
    <xf numFmtId="0" fontId="42" fillId="0" borderId="0" xfId="2" applyFont="1" applyBorder="1" applyAlignment="1">
      <alignment horizontal="center" vertical="center" wrapText="1"/>
      <protection locked="0"/>
    </xf>
    <xf numFmtId="0" fontId="41" fillId="0" borderId="32" xfId="2" applyFont="1" applyBorder="1" applyAlignment="1">
      <alignment horizontal="center" vertical="center" wrapText="1"/>
      <protection locked="0"/>
    </xf>
    <xf numFmtId="0" fontId="40" fillId="0" borderId="0" xfId="2" applyAlignment="1">
      <alignment horizontal="center" vertical="center"/>
      <protection locked="0"/>
    </xf>
    <xf numFmtId="0" fontId="41" fillId="0" borderId="31" xfId="2" applyFont="1" applyBorder="1" applyAlignment="1">
      <alignment vertical="center" wrapText="1"/>
      <protection locked="0"/>
    </xf>
    <xf numFmtId="0" fontId="43" fillId="0" borderId="33" xfId="2" applyFont="1" applyBorder="1" applyAlignment="1">
      <alignment horizontal="left" wrapText="1"/>
      <protection locked="0"/>
    </xf>
    <xf numFmtId="0" fontId="41" fillId="0" borderId="32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vertical="center" wrapText="1"/>
      <protection locked="0"/>
    </xf>
    <xf numFmtId="0" fontId="44" fillId="0" borderId="0" xfId="2" applyFont="1" applyBorder="1" applyAlignment="1">
      <alignment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49" fontId="44" fillId="0" borderId="0" xfId="2" applyNumberFormat="1" applyFont="1" applyBorder="1" applyAlignment="1">
      <alignment horizontal="left" vertical="center" wrapText="1"/>
      <protection locked="0"/>
    </xf>
    <xf numFmtId="49" fontId="44" fillId="0" borderId="0" xfId="2" applyNumberFormat="1" applyFont="1" applyBorder="1" applyAlignment="1">
      <alignment vertical="center" wrapText="1"/>
      <protection locked="0"/>
    </xf>
    <xf numFmtId="0" fontId="41" fillId="0" borderId="34" xfId="2" applyFont="1" applyBorder="1" applyAlignment="1">
      <alignment vertical="center" wrapText="1"/>
      <protection locked="0"/>
    </xf>
    <xf numFmtId="0" fontId="47" fillId="0" borderId="33" xfId="2" applyFont="1" applyBorder="1" applyAlignment="1">
      <alignment vertical="center" wrapText="1"/>
      <protection locked="0"/>
    </xf>
    <xf numFmtId="0" fontId="41" fillId="0" borderId="35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vertical="top"/>
      <protection locked="0"/>
    </xf>
    <xf numFmtId="0" fontId="41" fillId="0" borderId="0" xfId="2" applyFont="1" applyAlignment="1">
      <alignment vertical="top"/>
      <protection locked="0"/>
    </xf>
    <xf numFmtId="0" fontId="41" fillId="0" borderId="28" xfId="2" applyFont="1" applyBorder="1" applyAlignment="1">
      <alignment horizontal="left" vertical="center"/>
      <protection locked="0"/>
    </xf>
    <xf numFmtId="0" fontId="41" fillId="0" borderId="29" xfId="2" applyFont="1" applyBorder="1" applyAlignment="1">
      <alignment horizontal="left" vertical="center"/>
      <protection locked="0"/>
    </xf>
    <xf numFmtId="0" fontId="41" fillId="0" borderId="30" xfId="2" applyFont="1" applyBorder="1" applyAlignment="1">
      <alignment horizontal="left" vertical="center"/>
      <protection locked="0"/>
    </xf>
    <xf numFmtId="0" fontId="41" fillId="0" borderId="31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center" vertical="center"/>
      <protection locked="0"/>
    </xf>
    <xf numFmtId="0" fontId="41" fillId="0" borderId="32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8" fillId="0" borderId="0" xfId="2" applyFont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center" vertical="center"/>
      <protection locked="0"/>
    </xf>
    <xf numFmtId="0" fontId="48" fillId="0" borderId="33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4" fillId="0" borderId="0" xfId="2" applyFont="1" applyAlignment="1">
      <alignment horizontal="left" vertical="center"/>
      <protection locked="0"/>
    </xf>
    <xf numFmtId="0" fontId="44" fillId="0" borderId="0" xfId="2" applyFont="1" applyBorder="1" applyAlignment="1">
      <alignment horizontal="center" vertical="center"/>
      <protection locked="0"/>
    </xf>
    <xf numFmtId="0" fontId="44" fillId="0" borderId="31" xfId="2" applyFont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left" vertical="center"/>
      <protection locked="0"/>
    </xf>
    <xf numFmtId="0" fontId="44" fillId="0" borderId="0" xfId="2" applyFont="1" applyFill="1" applyBorder="1" applyAlignment="1">
      <alignment horizontal="center" vertical="center"/>
      <protection locked="0"/>
    </xf>
    <xf numFmtId="0" fontId="41" fillId="0" borderId="34" xfId="2" applyFont="1" applyBorder="1" applyAlignment="1">
      <alignment horizontal="left" vertical="center"/>
      <protection locked="0"/>
    </xf>
    <xf numFmtId="0" fontId="47" fillId="0" borderId="33" xfId="2" applyFont="1" applyBorder="1" applyAlignment="1">
      <alignment horizontal="left" vertical="center"/>
      <protection locked="0"/>
    </xf>
    <xf numFmtId="0" fontId="41" fillId="0" borderId="35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7" fillId="0" borderId="0" xfId="2" applyFont="1" applyBorder="1" applyAlignment="1">
      <alignment horizontal="left" vertical="center"/>
      <protection locked="0"/>
    </xf>
    <xf numFmtId="0" fontId="48" fillId="0" borderId="0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center" vertical="center" wrapText="1"/>
      <protection locked="0"/>
    </xf>
    <xf numFmtId="0" fontId="41" fillId="0" borderId="28" xfId="2" applyFont="1" applyBorder="1" applyAlignment="1">
      <alignment horizontal="left" vertical="center" wrapText="1"/>
      <protection locked="0"/>
    </xf>
    <xf numFmtId="0" fontId="41" fillId="0" borderId="29" xfId="2" applyFont="1" applyBorder="1" applyAlignment="1">
      <alignment horizontal="left" vertical="center" wrapText="1"/>
      <protection locked="0"/>
    </xf>
    <xf numFmtId="0" fontId="41" fillId="0" borderId="30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 wrapText="1"/>
      <protection locked="0"/>
    </xf>
    <xf numFmtId="0" fontId="48" fillId="0" borderId="31" xfId="2" applyFont="1" applyBorder="1" applyAlignment="1">
      <alignment horizontal="left" vertical="center" wrapText="1"/>
      <protection locked="0"/>
    </xf>
    <xf numFmtId="0" fontId="48" fillId="0" borderId="32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/>
      <protection locked="0"/>
    </xf>
    <xf numFmtId="0" fontId="44" fillId="0" borderId="34" xfId="2" applyFont="1" applyBorder="1" applyAlignment="1">
      <alignment horizontal="left" vertical="center" wrapText="1"/>
      <protection locked="0"/>
    </xf>
    <xf numFmtId="0" fontId="44" fillId="0" borderId="33" xfId="2" applyFont="1" applyBorder="1" applyAlignment="1">
      <alignment horizontal="left" vertical="center" wrapText="1"/>
      <protection locked="0"/>
    </xf>
    <xf numFmtId="0" fontId="44" fillId="0" borderId="35" xfId="2" applyFont="1" applyBorder="1" applyAlignment="1">
      <alignment horizontal="left" vertical="center" wrapText="1"/>
      <protection locked="0"/>
    </xf>
    <xf numFmtId="0" fontId="44" fillId="0" borderId="0" xfId="2" applyFont="1" applyBorder="1" applyAlignment="1">
      <alignment horizontal="left" vertical="top"/>
      <protection locked="0"/>
    </xf>
    <xf numFmtId="0" fontId="44" fillId="0" borderId="0" xfId="2" applyFont="1" applyBorder="1" applyAlignment="1">
      <alignment horizontal="center" vertical="top"/>
      <protection locked="0"/>
    </xf>
    <xf numFmtId="0" fontId="44" fillId="0" borderId="34" xfId="2" applyFont="1" applyBorder="1" applyAlignment="1">
      <alignment horizontal="left" vertical="center"/>
      <protection locked="0"/>
    </xf>
    <xf numFmtId="0" fontId="44" fillId="0" borderId="35" xfId="2" applyFont="1" applyBorder="1" applyAlignment="1">
      <alignment horizontal="left" vertical="center"/>
      <protection locked="0"/>
    </xf>
    <xf numFmtId="0" fontId="48" fillId="0" borderId="0" xfId="2" applyFont="1" applyAlignment="1">
      <alignment vertical="center"/>
      <protection locked="0"/>
    </xf>
    <xf numFmtId="0" fontId="43" fillId="0" borderId="0" xfId="2" applyFont="1" applyBorder="1" applyAlignment="1">
      <alignment vertical="center"/>
      <protection locked="0"/>
    </xf>
    <xf numFmtId="0" fontId="48" fillId="0" borderId="33" xfId="2" applyFont="1" applyBorder="1" applyAlignment="1">
      <alignment vertical="center"/>
      <protection locked="0"/>
    </xf>
    <xf numFmtId="0" fontId="43" fillId="0" borderId="33" xfId="2" applyFont="1" applyBorder="1" applyAlignment="1">
      <alignment vertical="center"/>
      <protection locked="0"/>
    </xf>
    <xf numFmtId="0" fontId="40" fillId="0" borderId="0" xfId="2" applyBorder="1" applyAlignment="1">
      <alignment vertical="top"/>
      <protection locked="0"/>
    </xf>
    <xf numFmtId="49" fontId="44" fillId="0" borderId="0" xfId="2" applyNumberFormat="1" applyFont="1" applyBorder="1" applyAlignment="1">
      <alignment horizontal="left" vertical="center"/>
      <protection locked="0"/>
    </xf>
    <xf numFmtId="0" fontId="40" fillId="0" borderId="33" xfId="2" applyBorder="1" applyAlignment="1">
      <alignment vertical="top"/>
      <protection locked="0"/>
    </xf>
    <xf numFmtId="0" fontId="43" fillId="0" borderId="33" xfId="2" applyFont="1" applyBorder="1" applyAlignment="1">
      <alignment horizontal="left"/>
      <protection locked="0"/>
    </xf>
    <xf numFmtId="0" fontId="48" fillId="0" borderId="33" xfId="2" applyFont="1" applyBorder="1" applyAlignment="1">
      <protection locked="0"/>
    </xf>
    <xf numFmtId="0" fontId="43" fillId="0" borderId="33" xfId="2" applyFont="1" applyBorder="1" applyAlignment="1">
      <alignment horizontal="left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1" fillId="0" borderId="31" xfId="2" applyFont="1" applyBorder="1" applyAlignment="1">
      <alignment vertical="top"/>
      <protection locked="0"/>
    </xf>
    <xf numFmtId="0" fontId="44" fillId="0" borderId="0" xfId="2" applyFont="1" applyBorder="1" applyAlignment="1">
      <alignment horizontal="left" vertical="top"/>
      <protection locked="0"/>
    </xf>
    <xf numFmtId="0" fontId="41" fillId="0" borderId="32" xfId="2" applyFont="1" applyBorder="1" applyAlignment="1">
      <alignment vertical="top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41" fillId="0" borderId="34" xfId="2" applyFont="1" applyBorder="1" applyAlignment="1">
      <alignment vertical="top"/>
      <protection locked="0"/>
    </xf>
    <xf numFmtId="0" fontId="41" fillId="0" borderId="33" xfId="2" applyFont="1" applyBorder="1" applyAlignment="1">
      <alignment vertical="top"/>
      <protection locked="0"/>
    </xf>
    <xf numFmtId="0" fontId="41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315" t="s">
        <v>0</v>
      </c>
      <c r="B1" s="316"/>
      <c r="C1" s="316"/>
      <c r="D1" s="317" t="s">
        <v>1</v>
      </c>
      <c r="E1" s="316"/>
      <c r="F1" s="316"/>
      <c r="G1" s="316"/>
      <c r="H1" s="316"/>
      <c r="I1" s="316"/>
      <c r="J1" s="316"/>
      <c r="K1" s="314" t="s">
        <v>728</v>
      </c>
      <c r="L1" s="314"/>
      <c r="M1" s="314"/>
      <c r="N1" s="314"/>
      <c r="O1" s="314"/>
      <c r="P1" s="314"/>
      <c r="Q1" s="314"/>
      <c r="R1" s="314"/>
      <c r="S1" s="314"/>
      <c r="T1" s="316"/>
      <c r="U1" s="316"/>
      <c r="V1" s="316"/>
      <c r="W1" s="314" t="s">
        <v>729</v>
      </c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0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5" t="s">
        <v>2</v>
      </c>
      <c r="BB1" s="15" t="s">
        <v>3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6</v>
      </c>
      <c r="BT3" s="18" t="s">
        <v>8</v>
      </c>
    </row>
    <row r="4" spans="1:74" ht="36.950000000000003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5"/>
      <c r="AS4" s="26" t="s">
        <v>10</v>
      </c>
      <c r="BE4" s="27" t="s">
        <v>11</v>
      </c>
      <c r="BS4" s="18" t="s">
        <v>12</v>
      </c>
    </row>
    <row r="5" spans="1:74" ht="14.45" customHeight="1">
      <c r="B5" s="22"/>
      <c r="C5" s="23"/>
      <c r="D5" s="28" t="s">
        <v>13</v>
      </c>
      <c r="E5" s="23"/>
      <c r="F5" s="23"/>
      <c r="G5" s="23"/>
      <c r="H5" s="23"/>
      <c r="I5" s="23"/>
      <c r="J5" s="23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3"/>
      <c r="AQ5" s="25"/>
      <c r="BE5" s="267" t="s">
        <v>15</v>
      </c>
      <c r="BS5" s="18" t="s">
        <v>6</v>
      </c>
    </row>
    <row r="6" spans="1:74" ht="36.950000000000003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3"/>
      <c r="AQ6" s="25"/>
      <c r="BE6" s="268"/>
      <c r="BS6" s="18" t="s">
        <v>18</v>
      </c>
    </row>
    <row r="7" spans="1:74" ht="14.45" customHeight="1">
      <c r="B7" s="22"/>
      <c r="C7" s="23"/>
      <c r="D7" s="31" t="s">
        <v>19</v>
      </c>
      <c r="E7" s="23"/>
      <c r="F7" s="23"/>
      <c r="G7" s="23"/>
      <c r="H7" s="23"/>
      <c r="I7" s="23"/>
      <c r="J7" s="23"/>
      <c r="K7" s="29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1" t="s">
        <v>21</v>
      </c>
      <c r="AL7" s="23"/>
      <c r="AM7" s="23"/>
      <c r="AN7" s="29" t="s">
        <v>20</v>
      </c>
      <c r="AO7" s="23"/>
      <c r="AP7" s="23"/>
      <c r="AQ7" s="25"/>
      <c r="BE7" s="268"/>
      <c r="BS7" s="18" t="s">
        <v>22</v>
      </c>
    </row>
    <row r="8" spans="1:74" ht="14.45" customHeight="1">
      <c r="B8" s="22"/>
      <c r="C8" s="23"/>
      <c r="D8" s="31" t="s">
        <v>23</v>
      </c>
      <c r="E8" s="23"/>
      <c r="F8" s="23"/>
      <c r="G8" s="23"/>
      <c r="H8" s="23"/>
      <c r="I8" s="23"/>
      <c r="J8" s="23"/>
      <c r="K8" s="29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1" t="s">
        <v>25</v>
      </c>
      <c r="AL8" s="23"/>
      <c r="AM8" s="23"/>
      <c r="AN8" s="32" t="s">
        <v>26</v>
      </c>
      <c r="AO8" s="23"/>
      <c r="AP8" s="23"/>
      <c r="AQ8" s="25"/>
      <c r="BE8" s="268"/>
      <c r="BS8" s="18" t="s">
        <v>27</v>
      </c>
    </row>
    <row r="9" spans="1:74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5"/>
      <c r="BE9" s="268"/>
      <c r="BS9" s="18" t="s">
        <v>28</v>
      </c>
    </row>
    <row r="10" spans="1:74" ht="14.45" customHeight="1">
      <c r="B10" s="22"/>
      <c r="C10" s="23"/>
      <c r="D10" s="31" t="s">
        <v>29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1" t="s">
        <v>30</v>
      </c>
      <c r="AL10" s="23"/>
      <c r="AM10" s="23"/>
      <c r="AN10" s="29" t="s">
        <v>31</v>
      </c>
      <c r="AO10" s="23"/>
      <c r="AP10" s="23"/>
      <c r="AQ10" s="25"/>
      <c r="BE10" s="268"/>
      <c r="BS10" s="18" t="s">
        <v>18</v>
      </c>
    </row>
    <row r="11" spans="1:74" ht="18.399999999999999" customHeight="1">
      <c r="B11" s="22"/>
      <c r="C11" s="23"/>
      <c r="D11" s="23"/>
      <c r="E11" s="29" t="s">
        <v>32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1" t="s">
        <v>33</v>
      </c>
      <c r="AL11" s="23"/>
      <c r="AM11" s="23"/>
      <c r="AN11" s="29" t="s">
        <v>34</v>
      </c>
      <c r="AO11" s="23"/>
      <c r="AP11" s="23"/>
      <c r="AQ11" s="25"/>
      <c r="BE11" s="268"/>
      <c r="BS11" s="18" t="s">
        <v>18</v>
      </c>
    </row>
    <row r="12" spans="1:74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5"/>
      <c r="BE12" s="268"/>
      <c r="BS12" s="18" t="s">
        <v>18</v>
      </c>
    </row>
    <row r="13" spans="1:74" ht="14.45" customHeight="1">
      <c r="B13" s="22"/>
      <c r="C13" s="23"/>
      <c r="D13" s="31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1" t="s">
        <v>30</v>
      </c>
      <c r="AL13" s="23"/>
      <c r="AM13" s="23"/>
      <c r="AN13" s="33" t="s">
        <v>36</v>
      </c>
      <c r="AO13" s="23"/>
      <c r="AP13" s="23"/>
      <c r="AQ13" s="25"/>
      <c r="BE13" s="268"/>
      <c r="BS13" s="18" t="s">
        <v>18</v>
      </c>
    </row>
    <row r="14" spans="1:74">
      <c r="B14" s="22"/>
      <c r="C14" s="23"/>
      <c r="D14" s="23"/>
      <c r="E14" s="274" t="s">
        <v>36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31" t="s">
        <v>33</v>
      </c>
      <c r="AL14" s="23"/>
      <c r="AM14" s="23"/>
      <c r="AN14" s="33" t="s">
        <v>36</v>
      </c>
      <c r="AO14" s="23"/>
      <c r="AP14" s="23"/>
      <c r="AQ14" s="25"/>
      <c r="BE14" s="268"/>
      <c r="BS14" s="18" t="s">
        <v>18</v>
      </c>
    </row>
    <row r="15" spans="1:74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5"/>
      <c r="BE15" s="268"/>
      <c r="BS15" s="18" t="s">
        <v>4</v>
      </c>
    </row>
    <row r="16" spans="1:74" ht="14.45" customHeight="1">
      <c r="B16" s="22"/>
      <c r="C16" s="23"/>
      <c r="D16" s="31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1" t="s">
        <v>30</v>
      </c>
      <c r="AL16" s="23"/>
      <c r="AM16" s="23"/>
      <c r="AN16" s="29" t="s">
        <v>38</v>
      </c>
      <c r="AO16" s="23"/>
      <c r="AP16" s="23"/>
      <c r="AQ16" s="25"/>
      <c r="BE16" s="268"/>
      <c r="BS16" s="18" t="s">
        <v>4</v>
      </c>
    </row>
    <row r="17" spans="2:71" ht="18.399999999999999" customHeight="1">
      <c r="B17" s="22"/>
      <c r="C17" s="23"/>
      <c r="D17" s="23"/>
      <c r="E17" s="29" t="s">
        <v>39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1" t="s">
        <v>33</v>
      </c>
      <c r="AL17" s="23"/>
      <c r="AM17" s="23"/>
      <c r="AN17" s="29" t="s">
        <v>20</v>
      </c>
      <c r="AO17" s="23"/>
      <c r="AP17" s="23"/>
      <c r="AQ17" s="25"/>
      <c r="BE17" s="268"/>
      <c r="BS17" s="18" t="s">
        <v>40</v>
      </c>
    </row>
    <row r="18" spans="2:7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5"/>
      <c r="BE18" s="268"/>
      <c r="BS18" s="18" t="s">
        <v>6</v>
      </c>
    </row>
    <row r="19" spans="2:71" ht="14.45" customHeight="1">
      <c r="B19" s="22"/>
      <c r="C19" s="23"/>
      <c r="D19" s="31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5"/>
      <c r="BE19" s="268"/>
      <c r="BS19" s="18" t="s">
        <v>6</v>
      </c>
    </row>
    <row r="20" spans="2:71" ht="22.5" customHeight="1">
      <c r="B20" s="22"/>
      <c r="C20" s="23"/>
      <c r="D20" s="23"/>
      <c r="E20" s="275" t="s">
        <v>20</v>
      </c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2"/>
      <c r="AF20" s="272"/>
      <c r="AG20" s="272"/>
      <c r="AH20" s="272"/>
      <c r="AI20" s="272"/>
      <c r="AJ20" s="272"/>
      <c r="AK20" s="272"/>
      <c r="AL20" s="272"/>
      <c r="AM20" s="272"/>
      <c r="AN20" s="272"/>
      <c r="AO20" s="23"/>
      <c r="AP20" s="23"/>
      <c r="AQ20" s="25"/>
      <c r="BE20" s="268"/>
      <c r="BS20" s="18" t="s">
        <v>4</v>
      </c>
    </row>
    <row r="21" spans="2:7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5"/>
      <c r="BE21" s="268"/>
    </row>
    <row r="22" spans="2:71" ht="6.95" customHeight="1">
      <c r="B22" s="22"/>
      <c r="C22" s="23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3"/>
      <c r="AQ22" s="25"/>
      <c r="BE22" s="268"/>
    </row>
    <row r="23" spans="2:71" s="1" customFormat="1" ht="25.9" customHeight="1">
      <c r="B23" s="35"/>
      <c r="C23" s="36"/>
      <c r="D23" s="37" t="s">
        <v>42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76">
        <f>ROUND(AG51,2)</f>
        <v>0</v>
      </c>
      <c r="AL23" s="277"/>
      <c r="AM23" s="277"/>
      <c r="AN23" s="277"/>
      <c r="AO23" s="277"/>
      <c r="AP23" s="36"/>
      <c r="AQ23" s="39"/>
      <c r="BE23" s="269"/>
    </row>
    <row r="24" spans="2:71" s="1" customFormat="1" ht="6.95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  <c r="BE24" s="269"/>
    </row>
    <row r="25" spans="2:71" s="1" customFormat="1" ht="13.5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78" t="s">
        <v>43</v>
      </c>
      <c r="M25" s="279"/>
      <c r="N25" s="279"/>
      <c r="O25" s="279"/>
      <c r="P25" s="36"/>
      <c r="Q25" s="36"/>
      <c r="R25" s="36"/>
      <c r="S25" s="36"/>
      <c r="T25" s="36"/>
      <c r="U25" s="36"/>
      <c r="V25" s="36"/>
      <c r="W25" s="278" t="s">
        <v>44</v>
      </c>
      <c r="X25" s="279"/>
      <c r="Y25" s="279"/>
      <c r="Z25" s="279"/>
      <c r="AA25" s="279"/>
      <c r="AB25" s="279"/>
      <c r="AC25" s="279"/>
      <c r="AD25" s="279"/>
      <c r="AE25" s="279"/>
      <c r="AF25" s="36"/>
      <c r="AG25" s="36"/>
      <c r="AH25" s="36"/>
      <c r="AI25" s="36"/>
      <c r="AJ25" s="36"/>
      <c r="AK25" s="278" t="s">
        <v>45</v>
      </c>
      <c r="AL25" s="279"/>
      <c r="AM25" s="279"/>
      <c r="AN25" s="279"/>
      <c r="AO25" s="279"/>
      <c r="AP25" s="36"/>
      <c r="AQ25" s="39"/>
      <c r="BE25" s="269"/>
    </row>
    <row r="26" spans="2:71" s="2" customFormat="1" ht="14.45" customHeight="1">
      <c r="B26" s="41"/>
      <c r="C26" s="42"/>
      <c r="D26" s="43" t="s">
        <v>46</v>
      </c>
      <c r="E26" s="42"/>
      <c r="F26" s="43" t="s">
        <v>47</v>
      </c>
      <c r="G26" s="42"/>
      <c r="H26" s="42"/>
      <c r="I26" s="42"/>
      <c r="J26" s="42"/>
      <c r="K26" s="42"/>
      <c r="L26" s="280">
        <v>0.21</v>
      </c>
      <c r="M26" s="281"/>
      <c r="N26" s="281"/>
      <c r="O26" s="281"/>
      <c r="P26" s="42"/>
      <c r="Q26" s="42"/>
      <c r="R26" s="42"/>
      <c r="S26" s="42"/>
      <c r="T26" s="42"/>
      <c r="U26" s="42"/>
      <c r="V26" s="42"/>
      <c r="W26" s="282">
        <f>ROUND(AZ51,2)</f>
        <v>0</v>
      </c>
      <c r="X26" s="281"/>
      <c r="Y26" s="281"/>
      <c r="Z26" s="281"/>
      <c r="AA26" s="281"/>
      <c r="AB26" s="281"/>
      <c r="AC26" s="281"/>
      <c r="AD26" s="281"/>
      <c r="AE26" s="281"/>
      <c r="AF26" s="42"/>
      <c r="AG26" s="42"/>
      <c r="AH26" s="42"/>
      <c r="AI26" s="42"/>
      <c r="AJ26" s="42"/>
      <c r="AK26" s="282">
        <f>ROUND(AV51,2)</f>
        <v>0</v>
      </c>
      <c r="AL26" s="281"/>
      <c r="AM26" s="281"/>
      <c r="AN26" s="281"/>
      <c r="AO26" s="281"/>
      <c r="AP26" s="42"/>
      <c r="AQ26" s="44"/>
      <c r="BE26" s="270"/>
    </row>
    <row r="27" spans="2:71" s="2" customFormat="1" ht="14.45" customHeight="1">
      <c r="B27" s="41"/>
      <c r="C27" s="42"/>
      <c r="D27" s="42"/>
      <c r="E27" s="42"/>
      <c r="F27" s="43" t="s">
        <v>48</v>
      </c>
      <c r="G27" s="42"/>
      <c r="H27" s="42"/>
      <c r="I27" s="42"/>
      <c r="J27" s="42"/>
      <c r="K27" s="42"/>
      <c r="L27" s="280">
        <v>0.15</v>
      </c>
      <c r="M27" s="281"/>
      <c r="N27" s="281"/>
      <c r="O27" s="281"/>
      <c r="P27" s="42"/>
      <c r="Q27" s="42"/>
      <c r="R27" s="42"/>
      <c r="S27" s="42"/>
      <c r="T27" s="42"/>
      <c r="U27" s="42"/>
      <c r="V27" s="42"/>
      <c r="W27" s="282">
        <f>ROUND(BA51,2)</f>
        <v>0</v>
      </c>
      <c r="X27" s="281"/>
      <c r="Y27" s="281"/>
      <c r="Z27" s="281"/>
      <c r="AA27" s="281"/>
      <c r="AB27" s="281"/>
      <c r="AC27" s="281"/>
      <c r="AD27" s="281"/>
      <c r="AE27" s="281"/>
      <c r="AF27" s="42"/>
      <c r="AG27" s="42"/>
      <c r="AH27" s="42"/>
      <c r="AI27" s="42"/>
      <c r="AJ27" s="42"/>
      <c r="AK27" s="282">
        <f>ROUND(AW51,2)</f>
        <v>0</v>
      </c>
      <c r="AL27" s="281"/>
      <c r="AM27" s="281"/>
      <c r="AN27" s="281"/>
      <c r="AO27" s="281"/>
      <c r="AP27" s="42"/>
      <c r="AQ27" s="44"/>
      <c r="BE27" s="270"/>
    </row>
    <row r="28" spans="2:71" s="2" customFormat="1" ht="14.45" hidden="1" customHeight="1">
      <c r="B28" s="41"/>
      <c r="C28" s="42"/>
      <c r="D28" s="42"/>
      <c r="E28" s="42"/>
      <c r="F28" s="43" t="s">
        <v>49</v>
      </c>
      <c r="G28" s="42"/>
      <c r="H28" s="42"/>
      <c r="I28" s="42"/>
      <c r="J28" s="42"/>
      <c r="K28" s="42"/>
      <c r="L28" s="280">
        <v>0.21</v>
      </c>
      <c r="M28" s="281"/>
      <c r="N28" s="281"/>
      <c r="O28" s="281"/>
      <c r="P28" s="42"/>
      <c r="Q28" s="42"/>
      <c r="R28" s="42"/>
      <c r="S28" s="42"/>
      <c r="T28" s="42"/>
      <c r="U28" s="42"/>
      <c r="V28" s="42"/>
      <c r="W28" s="282">
        <f>ROUND(BB51,2)</f>
        <v>0</v>
      </c>
      <c r="X28" s="281"/>
      <c r="Y28" s="281"/>
      <c r="Z28" s="281"/>
      <c r="AA28" s="281"/>
      <c r="AB28" s="281"/>
      <c r="AC28" s="281"/>
      <c r="AD28" s="281"/>
      <c r="AE28" s="281"/>
      <c r="AF28" s="42"/>
      <c r="AG28" s="42"/>
      <c r="AH28" s="42"/>
      <c r="AI28" s="42"/>
      <c r="AJ28" s="42"/>
      <c r="AK28" s="282">
        <v>0</v>
      </c>
      <c r="AL28" s="281"/>
      <c r="AM28" s="281"/>
      <c r="AN28" s="281"/>
      <c r="AO28" s="281"/>
      <c r="AP28" s="42"/>
      <c r="AQ28" s="44"/>
      <c r="BE28" s="270"/>
    </row>
    <row r="29" spans="2:71" s="2" customFormat="1" ht="14.45" hidden="1" customHeight="1">
      <c r="B29" s="41"/>
      <c r="C29" s="42"/>
      <c r="D29" s="42"/>
      <c r="E29" s="42"/>
      <c r="F29" s="43" t="s">
        <v>50</v>
      </c>
      <c r="G29" s="42"/>
      <c r="H29" s="42"/>
      <c r="I29" s="42"/>
      <c r="J29" s="42"/>
      <c r="K29" s="42"/>
      <c r="L29" s="280">
        <v>0.15</v>
      </c>
      <c r="M29" s="281"/>
      <c r="N29" s="281"/>
      <c r="O29" s="281"/>
      <c r="P29" s="42"/>
      <c r="Q29" s="42"/>
      <c r="R29" s="42"/>
      <c r="S29" s="42"/>
      <c r="T29" s="42"/>
      <c r="U29" s="42"/>
      <c r="V29" s="42"/>
      <c r="W29" s="282">
        <f>ROUND(BC51,2)</f>
        <v>0</v>
      </c>
      <c r="X29" s="281"/>
      <c r="Y29" s="281"/>
      <c r="Z29" s="281"/>
      <c r="AA29" s="281"/>
      <c r="AB29" s="281"/>
      <c r="AC29" s="281"/>
      <c r="AD29" s="281"/>
      <c r="AE29" s="281"/>
      <c r="AF29" s="42"/>
      <c r="AG29" s="42"/>
      <c r="AH29" s="42"/>
      <c r="AI29" s="42"/>
      <c r="AJ29" s="42"/>
      <c r="AK29" s="282">
        <v>0</v>
      </c>
      <c r="AL29" s="281"/>
      <c r="AM29" s="281"/>
      <c r="AN29" s="281"/>
      <c r="AO29" s="281"/>
      <c r="AP29" s="42"/>
      <c r="AQ29" s="44"/>
      <c r="BE29" s="270"/>
    </row>
    <row r="30" spans="2:71" s="2" customFormat="1" ht="14.45" hidden="1" customHeight="1">
      <c r="B30" s="41"/>
      <c r="C30" s="42"/>
      <c r="D30" s="42"/>
      <c r="E30" s="42"/>
      <c r="F30" s="43" t="s">
        <v>51</v>
      </c>
      <c r="G30" s="42"/>
      <c r="H30" s="42"/>
      <c r="I30" s="42"/>
      <c r="J30" s="42"/>
      <c r="K30" s="42"/>
      <c r="L30" s="280">
        <v>0</v>
      </c>
      <c r="M30" s="281"/>
      <c r="N30" s="281"/>
      <c r="O30" s="281"/>
      <c r="P30" s="42"/>
      <c r="Q30" s="42"/>
      <c r="R30" s="42"/>
      <c r="S30" s="42"/>
      <c r="T30" s="42"/>
      <c r="U30" s="42"/>
      <c r="V30" s="42"/>
      <c r="W30" s="282">
        <f>ROUND(BD51,2)</f>
        <v>0</v>
      </c>
      <c r="X30" s="281"/>
      <c r="Y30" s="281"/>
      <c r="Z30" s="281"/>
      <c r="AA30" s="281"/>
      <c r="AB30" s="281"/>
      <c r="AC30" s="281"/>
      <c r="AD30" s="281"/>
      <c r="AE30" s="281"/>
      <c r="AF30" s="42"/>
      <c r="AG30" s="42"/>
      <c r="AH30" s="42"/>
      <c r="AI30" s="42"/>
      <c r="AJ30" s="42"/>
      <c r="AK30" s="282">
        <v>0</v>
      </c>
      <c r="AL30" s="281"/>
      <c r="AM30" s="281"/>
      <c r="AN30" s="281"/>
      <c r="AO30" s="281"/>
      <c r="AP30" s="42"/>
      <c r="AQ30" s="44"/>
      <c r="BE30" s="270"/>
    </row>
    <row r="31" spans="2:71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  <c r="BE31" s="269"/>
    </row>
    <row r="32" spans="2:71" s="1" customFormat="1" ht="25.9" customHeight="1">
      <c r="B32" s="35"/>
      <c r="C32" s="45"/>
      <c r="D32" s="46" t="s">
        <v>52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53</v>
      </c>
      <c r="U32" s="47"/>
      <c r="V32" s="47"/>
      <c r="W32" s="47"/>
      <c r="X32" s="283" t="s">
        <v>54</v>
      </c>
      <c r="Y32" s="284"/>
      <c r="Z32" s="284"/>
      <c r="AA32" s="284"/>
      <c r="AB32" s="284"/>
      <c r="AC32" s="47"/>
      <c r="AD32" s="47"/>
      <c r="AE32" s="47"/>
      <c r="AF32" s="47"/>
      <c r="AG32" s="47"/>
      <c r="AH32" s="47"/>
      <c r="AI32" s="47"/>
      <c r="AJ32" s="47"/>
      <c r="AK32" s="285">
        <f>SUM(AK23:AK30)</f>
        <v>0</v>
      </c>
      <c r="AL32" s="284"/>
      <c r="AM32" s="284"/>
      <c r="AN32" s="284"/>
      <c r="AO32" s="286"/>
      <c r="AP32" s="45"/>
      <c r="AQ32" s="49"/>
      <c r="BE32" s="269"/>
    </row>
    <row r="33" spans="2:56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5"/>
    </row>
    <row r="39" spans="2:56" s="1" customFormat="1" ht="36.950000000000003" customHeight="1">
      <c r="B39" s="35"/>
      <c r="C39" s="56" t="s">
        <v>55</v>
      </c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5"/>
    </row>
    <row r="40" spans="2:56" s="1" customFormat="1" ht="6.95" customHeight="1">
      <c r="B40" s="35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5"/>
    </row>
    <row r="41" spans="2:56" s="3" customFormat="1" ht="14.45" customHeight="1">
      <c r="B41" s="58"/>
      <c r="C41" s="59" t="s">
        <v>13</v>
      </c>
      <c r="D41" s="60"/>
      <c r="E41" s="60"/>
      <c r="F41" s="60"/>
      <c r="G41" s="60"/>
      <c r="H41" s="60"/>
      <c r="I41" s="60"/>
      <c r="J41" s="60"/>
      <c r="K41" s="60"/>
      <c r="L41" s="60" t="str">
        <f>K5</f>
        <v>17-197</v>
      </c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1"/>
    </row>
    <row r="42" spans="2:56" s="4" customFormat="1" ht="36.950000000000003" customHeight="1">
      <c r="B42" s="62"/>
      <c r="C42" s="63" t="s">
        <v>16</v>
      </c>
      <c r="D42" s="64"/>
      <c r="E42" s="64"/>
      <c r="F42" s="64"/>
      <c r="G42" s="64"/>
      <c r="H42" s="64"/>
      <c r="I42" s="64"/>
      <c r="J42" s="64"/>
      <c r="K42" s="64"/>
      <c r="L42" s="287" t="str">
        <f>K6</f>
        <v>Souvislá úprava pravobřežní cyklostezky Veslák</v>
      </c>
      <c r="M42" s="288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  <c r="AE42" s="288"/>
      <c r="AF42" s="288"/>
      <c r="AG42" s="288"/>
      <c r="AH42" s="288"/>
      <c r="AI42" s="288"/>
      <c r="AJ42" s="288"/>
      <c r="AK42" s="288"/>
      <c r="AL42" s="288"/>
      <c r="AM42" s="288"/>
      <c r="AN42" s="288"/>
      <c r="AO42" s="288"/>
      <c r="AP42" s="64"/>
      <c r="AQ42" s="64"/>
      <c r="AR42" s="65"/>
    </row>
    <row r="43" spans="2:56" s="1" customFormat="1" ht="6.95" customHeight="1">
      <c r="B43" s="35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5"/>
    </row>
    <row r="44" spans="2:56" s="1" customFormat="1">
      <c r="B44" s="35"/>
      <c r="C44" s="59" t="s">
        <v>23</v>
      </c>
      <c r="D44" s="57"/>
      <c r="E44" s="57"/>
      <c r="F44" s="57"/>
      <c r="G44" s="57"/>
      <c r="H44" s="57"/>
      <c r="I44" s="57"/>
      <c r="J44" s="57"/>
      <c r="K44" s="57"/>
      <c r="L44" s="66" t="str">
        <f>IF(K8="","",K8)</f>
        <v>Nymburk</v>
      </c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9" t="s">
        <v>25</v>
      </c>
      <c r="AJ44" s="57"/>
      <c r="AK44" s="57"/>
      <c r="AL44" s="57"/>
      <c r="AM44" s="289" t="str">
        <f>IF(AN8= "","",AN8)</f>
        <v>28. 11. 2017</v>
      </c>
      <c r="AN44" s="290"/>
      <c r="AO44" s="57"/>
      <c r="AP44" s="57"/>
      <c r="AQ44" s="57"/>
      <c r="AR44" s="55"/>
    </row>
    <row r="45" spans="2:56" s="1" customFormat="1" ht="6.95" customHeight="1">
      <c r="B45" s="35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5"/>
    </row>
    <row r="46" spans="2:56" s="1" customFormat="1">
      <c r="B46" s="35"/>
      <c r="C46" s="59" t="s">
        <v>29</v>
      </c>
      <c r="D46" s="57"/>
      <c r="E46" s="57"/>
      <c r="F46" s="57"/>
      <c r="G46" s="57"/>
      <c r="H46" s="57"/>
      <c r="I46" s="57"/>
      <c r="J46" s="57"/>
      <c r="K46" s="57"/>
      <c r="L46" s="60" t="str">
        <f>IF(E11= "","",E11)</f>
        <v>Město Nymburk, Nám. Přemyslovců 163/20, 288 28</v>
      </c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9" t="s">
        <v>37</v>
      </c>
      <c r="AJ46" s="57"/>
      <c r="AK46" s="57"/>
      <c r="AL46" s="57"/>
      <c r="AM46" s="291" t="str">
        <f>IF(E17="","",E17)</f>
        <v>Ing. Jaroslav Čálek</v>
      </c>
      <c r="AN46" s="290"/>
      <c r="AO46" s="290"/>
      <c r="AP46" s="290"/>
      <c r="AQ46" s="57"/>
      <c r="AR46" s="55"/>
      <c r="AS46" s="292" t="s">
        <v>56</v>
      </c>
      <c r="AT46" s="293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35"/>
      <c r="C47" s="59" t="s">
        <v>35</v>
      </c>
      <c r="D47" s="57"/>
      <c r="E47" s="57"/>
      <c r="F47" s="57"/>
      <c r="G47" s="57"/>
      <c r="H47" s="57"/>
      <c r="I47" s="57"/>
      <c r="J47" s="57"/>
      <c r="K47" s="57"/>
      <c r="L47" s="60" t="str">
        <f>IF(E14= "Vyplň údaj","",E14)</f>
        <v/>
      </c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5"/>
      <c r="AS47" s="294"/>
      <c r="AT47" s="295"/>
      <c r="AU47" s="70"/>
      <c r="AV47" s="70"/>
      <c r="AW47" s="70"/>
      <c r="AX47" s="70"/>
      <c r="AY47" s="70"/>
      <c r="AZ47" s="70"/>
      <c r="BA47" s="70"/>
      <c r="BB47" s="70"/>
      <c r="BC47" s="70"/>
      <c r="BD47" s="71"/>
    </row>
    <row r="48" spans="2:56" s="1" customFormat="1" ht="10.9" customHeight="1">
      <c r="B48" s="35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5"/>
      <c r="AS48" s="296"/>
      <c r="AT48" s="279"/>
      <c r="AU48" s="36"/>
      <c r="AV48" s="36"/>
      <c r="AW48" s="36"/>
      <c r="AX48" s="36"/>
      <c r="AY48" s="36"/>
      <c r="AZ48" s="36"/>
      <c r="BA48" s="36"/>
      <c r="BB48" s="36"/>
      <c r="BC48" s="36"/>
      <c r="BD48" s="72"/>
    </row>
    <row r="49" spans="1:91" s="1" customFormat="1" ht="29.25" customHeight="1">
      <c r="B49" s="35"/>
      <c r="C49" s="297" t="s">
        <v>57</v>
      </c>
      <c r="D49" s="298"/>
      <c r="E49" s="298"/>
      <c r="F49" s="298"/>
      <c r="G49" s="298"/>
      <c r="H49" s="73"/>
      <c r="I49" s="299" t="s">
        <v>58</v>
      </c>
      <c r="J49" s="298"/>
      <c r="K49" s="298"/>
      <c r="L49" s="298"/>
      <c r="M49" s="298"/>
      <c r="N49" s="298"/>
      <c r="O49" s="298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  <c r="AA49" s="298"/>
      <c r="AB49" s="298"/>
      <c r="AC49" s="298"/>
      <c r="AD49" s="298"/>
      <c r="AE49" s="298"/>
      <c r="AF49" s="298"/>
      <c r="AG49" s="300" t="s">
        <v>59</v>
      </c>
      <c r="AH49" s="298"/>
      <c r="AI49" s="298"/>
      <c r="AJ49" s="298"/>
      <c r="AK49" s="298"/>
      <c r="AL49" s="298"/>
      <c r="AM49" s="298"/>
      <c r="AN49" s="299" t="s">
        <v>60</v>
      </c>
      <c r="AO49" s="298"/>
      <c r="AP49" s="298"/>
      <c r="AQ49" s="74" t="s">
        <v>61</v>
      </c>
      <c r="AR49" s="55"/>
      <c r="AS49" s="75" t="s">
        <v>62</v>
      </c>
      <c r="AT49" s="76" t="s">
        <v>63</v>
      </c>
      <c r="AU49" s="76" t="s">
        <v>64</v>
      </c>
      <c r="AV49" s="76" t="s">
        <v>65</v>
      </c>
      <c r="AW49" s="76" t="s">
        <v>66</v>
      </c>
      <c r="AX49" s="76" t="s">
        <v>67</v>
      </c>
      <c r="AY49" s="76" t="s">
        <v>68</v>
      </c>
      <c r="AZ49" s="76" t="s">
        <v>69</v>
      </c>
      <c r="BA49" s="76" t="s">
        <v>70</v>
      </c>
      <c r="BB49" s="76" t="s">
        <v>71</v>
      </c>
      <c r="BC49" s="76" t="s">
        <v>72</v>
      </c>
      <c r="BD49" s="77" t="s">
        <v>73</v>
      </c>
    </row>
    <row r="50" spans="1:91" s="1" customFormat="1" ht="10.9" customHeight="1">
      <c r="B50" s="35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5"/>
      <c r="AS50" s="78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pans="1:91" s="4" customFormat="1" ht="32.450000000000003" customHeight="1">
      <c r="B51" s="62"/>
      <c r="C51" s="81" t="s">
        <v>74</v>
      </c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304">
        <f>ROUND(SUM(AG52:AG55),2)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83" t="s">
        <v>20</v>
      </c>
      <c r="AR51" s="65"/>
      <c r="AS51" s="84">
        <f>ROUND(SUM(AS52:AS55),2)</f>
        <v>0</v>
      </c>
      <c r="AT51" s="85">
        <f>ROUND(SUM(AV51:AW51),2)</f>
        <v>0</v>
      </c>
      <c r="AU51" s="86">
        <f>ROUND(SUM(AU52:AU55),5)</f>
        <v>0</v>
      </c>
      <c r="AV51" s="85">
        <f>ROUND(AZ51*L26,2)</f>
        <v>0</v>
      </c>
      <c r="AW51" s="85">
        <f>ROUND(BA51*L27,2)</f>
        <v>0</v>
      </c>
      <c r="AX51" s="85">
        <f>ROUND(BB51*L26,2)</f>
        <v>0</v>
      </c>
      <c r="AY51" s="85">
        <f>ROUND(BC51*L27,2)</f>
        <v>0</v>
      </c>
      <c r="AZ51" s="85">
        <f>ROUND(SUM(AZ52:AZ55),2)</f>
        <v>0</v>
      </c>
      <c r="BA51" s="85">
        <f>ROUND(SUM(BA52:BA55),2)</f>
        <v>0</v>
      </c>
      <c r="BB51" s="85">
        <f>ROUND(SUM(BB52:BB55),2)</f>
        <v>0</v>
      </c>
      <c r="BC51" s="85">
        <f>ROUND(SUM(BC52:BC55),2)</f>
        <v>0</v>
      </c>
      <c r="BD51" s="87">
        <f>ROUND(SUM(BD52:BD55),2)</f>
        <v>0</v>
      </c>
      <c r="BS51" s="88" t="s">
        <v>75</v>
      </c>
      <c r="BT51" s="88" t="s">
        <v>76</v>
      </c>
      <c r="BU51" s="89" t="s">
        <v>77</v>
      </c>
      <c r="BV51" s="88" t="s">
        <v>78</v>
      </c>
      <c r="BW51" s="88" t="s">
        <v>5</v>
      </c>
      <c r="BX51" s="88" t="s">
        <v>79</v>
      </c>
      <c r="CL51" s="88" t="s">
        <v>20</v>
      </c>
    </row>
    <row r="52" spans="1:91" s="5" customFormat="1" ht="22.5" customHeight="1">
      <c r="A52" s="311" t="s">
        <v>730</v>
      </c>
      <c r="B52" s="90"/>
      <c r="C52" s="91"/>
      <c r="D52" s="303" t="s">
        <v>22</v>
      </c>
      <c r="E52" s="302"/>
      <c r="F52" s="302"/>
      <c r="G52" s="302"/>
      <c r="H52" s="302"/>
      <c r="I52" s="92"/>
      <c r="J52" s="303" t="s">
        <v>80</v>
      </c>
      <c r="K52" s="302"/>
      <c r="L52" s="302"/>
      <c r="M52" s="302"/>
      <c r="N52" s="302"/>
      <c r="O52" s="302"/>
      <c r="P52" s="302"/>
      <c r="Q52" s="302"/>
      <c r="R52" s="302"/>
      <c r="S52" s="302"/>
      <c r="T52" s="302"/>
      <c r="U52" s="302"/>
      <c r="V52" s="302"/>
      <c r="W52" s="302"/>
      <c r="X52" s="302"/>
      <c r="Y52" s="302"/>
      <c r="Z52" s="302"/>
      <c r="AA52" s="302"/>
      <c r="AB52" s="302"/>
      <c r="AC52" s="302"/>
      <c r="AD52" s="302"/>
      <c r="AE52" s="302"/>
      <c r="AF52" s="302"/>
      <c r="AG52" s="301">
        <f>'1 - Vedlejší rozpočtové n...'!J27</f>
        <v>0</v>
      </c>
      <c r="AH52" s="302"/>
      <c r="AI52" s="302"/>
      <c r="AJ52" s="302"/>
      <c r="AK52" s="302"/>
      <c r="AL52" s="302"/>
      <c r="AM52" s="302"/>
      <c r="AN52" s="301">
        <f>SUM(AG52,AT52)</f>
        <v>0</v>
      </c>
      <c r="AO52" s="302"/>
      <c r="AP52" s="302"/>
      <c r="AQ52" s="93" t="s">
        <v>81</v>
      </c>
      <c r="AR52" s="94"/>
      <c r="AS52" s="95">
        <v>0</v>
      </c>
      <c r="AT52" s="96">
        <f>ROUND(SUM(AV52:AW52),2)</f>
        <v>0</v>
      </c>
      <c r="AU52" s="97">
        <f>'1 - Vedlejší rozpočtové n...'!P77</f>
        <v>0</v>
      </c>
      <c r="AV52" s="96">
        <f>'1 - Vedlejší rozpočtové n...'!J30</f>
        <v>0</v>
      </c>
      <c r="AW52" s="96">
        <f>'1 - Vedlejší rozpočtové n...'!J31</f>
        <v>0</v>
      </c>
      <c r="AX52" s="96">
        <f>'1 - Vedlejší rozpočtové n...'!J32</f>
        <v>0</v>
      </c>
      <c r="AY52" s="96">
        <f>'1 - Vedlejší rozpočtové n...'!J33</f>
        <v>0</v>
      </c>
      <c r="AZ52" s="96">
        <f>'1 - Vedlejší rozpočtové n...'!F30</f>
        <v>0</v>
      </c>
      <c r="BA52" s="96">
        <f>'1 - Vedlejší rozpočtové n...'!F31</f>
        <v>0</v>
      </c>
      <c r="BB52" s="96">
        <f>'1 - Vedlejší rozpočtové n...'!F32</f>
        <v>0</v>
      </c>
      <c r="BC52" s="96">
        <f>'1 - Vedlejší rozpočtové n...'!F33</f>
        <v>0</v>
      </c>
      <c r="BD52" s="98">
        <f>'1 - Vedlejší rozpočtové n...'!F34</f>
        <v>0</v>
      </c>
      <c r="BT52" s="99" t="s">
        <v>22</v>
      </c>
      <c r="BV52" s="99" t="s">
        <v>78</v>
      </c>
      <c r="BW52" s="99" t="s">
        <v>82</v>
      </c>
      <c r="BX52" s="99" t="s">
        <v>5</v>
      </c>
      <c r="CL52" s="99" t="s">
        <v>20</v>
      </c>
      <c r="CM52" s="99" t="s">
        <v>83</v>
      </c>
    </row>
    <row r="53" spans="1:91" s="5" customFormat="1" ht="22.5" customHeight="1">
      <c r="A53" s="311" t="s">
        <v>730</v>
      </c>
      <c r="B53" s="90"/>
      <c r="C53" s="91"/>
      <c r="D53" s="303" t="s">
        <v>83</v>
      </c>
      <c r="E53" s="302"/>
      <c r="F53" s="302"/>
      <c r="G53" s="302"/>
      <c r="H53" s="302"/>
      <c r="I53" s="92"/>
      <c r="J53" s="303" t="s">
        <v>84</v>
      </c>
      <c r="K53" s="302"/>
      <c r="L53" s="302"/>
      <c r="M53" s="302"/>
      <c r="N53" s="302"/>
      <c r="O53" s="302"/>
      <c r="P53" s="302"/>
      <c r="Q53" s="302"/>
      <c r="R53" s="302"/>
      <c r="S53" s="302"/>
      <c r="T53" s="302"/>
      <c r="U53" s="302"/>
      <c r="V53" s="302"/>
      <c r="W53" s="302"/>
      <c r="X53" s="302"/>
      <c r="Y53" s="302"/>
      <c r="Z53" s="302"/>
      <c r="AA53" s="302"/>
      <c r="AB53" s="302"/>
      <c r="AC53" s="302"/>
      <c r="AD53" s="302"/>
      <c r="AE53" s="302"/>
      <c r="AF53" s="302"/>
      <c r="AG53" s="301">
        <f>'2 - Kácení'!J27</f>
        <v>0</v>
      </c>
      <c r="AH53" s="302"/>
      <c r="AI53" s="302"/>
      <c r="AJ53" s="302"/>
      <c r="AK53" s="302"/>
      <c r="AL53" s="302"/>
      <c r="AM53" s="302"/>
      <c r="AN53" s="301">
        <f>SUM(AG53,AT53)</f>
        <v>0</v>
      </c>
      <c r="AO53" s="302"/>
      <c r="AP53" s="302"/>
      <c r="AQ53" s="93" t="s">
        <v>81</v>
      </c>
      <c r="AR53" s="94"/>
      <c r="AS53" s="95">
        <v>0</v>
      </c>
      <c r="AT53" s="96">
        <f>ROUND(SUM(AV53:AW53),2)</f>
        <v>0</v>
      </c>
      <c r="AU53" s="97">
        <f>'2 - Kácení'!P80</f>
        <v>0</v>
      </c>
      <c r="AV53" s="96">
        <f>'2 - Kácení'!J30</f>
        <v>0</v>
      </c>
      <c r="AW53" s="96">
        <f>'2 - Kácení'!J31</f>
        <v>0</v>
      </c>
      <c r="AX53" s="96">
        <f>'2 - Kácení'!J32</f>
        <v>0</v>
      </c>
      <c r="AY53" s="96">
        <f>'2 - Kácení'!J33</f>
        <v>0</v>
      </c>
      <c r="AZ53" s="96">
        <f>'2 - Kácení'!F30</f>
        <v>0</v>
      </c>
      <c r="BA53" s="96">
        <f>'2 - Kácení'!F31</f>
        <v>0</v>
      </c>
      <c r="BB53" s="96">
        <f>'2 - Kácení'!F32</f>
        <v>0</v>
      </c>
      <c r="BC53" s="96">
        <f>'2 - Kácení'!F33</f>
        <v>0</v>
      </c>
      <c r="BD53" s="98">
        <f>'2 - Kácení'!F34</f>
        <v>0</v>
      </c>
      <c r="BT53" s="99" t="s">
        <v>22</v>
      </c>
      <c r="BV53" s="99" t="s">
        <v>78</v>
      </c>
      <c r="BW53" s="99" t="s">
        <v>85</v>
      </c>
      <c r="BX53" s="99" t="s">
        <v>5</v>
      </c>
      <c r="CL53" s="99" t="s">
        <v>20</v>
      </c>
      <c r="CM53" s="99" t="s">
        <v>83</v>
      </c>
    </row>
    <row r="54" spans="1:91" s="5" customFormat="1" ht="22.5" customHeight="1">
      <c r="A54" s="311" t="s">
        <v>730</v>
      </c>
      <c r="B54" s="90"/>
      <c r="C54" s="91"/>
      <c r="D54" s="303" t="s">
        <v>86</v>
      </c>
      <c r="E54" s="302"/>
      <c r="F54" s="302"/>
      <c r="G54" s="302"/>
      <c r="H54" s="302"/>
      <c r="I54" s="92"/>
      <c r="J54" s="303" t="s">
        <v>87</v>
      </c>
      <c r="K54" s="302"/>
      <c r="L54" s="302"/>
      <c r="M54" s="302"/>
      <c r="N54" s="302"/>
      <c r="O54" s="302"/>
      <c r="P54" s="302"/>
      <c r="Q54" s="302"/>
      <c r="R54" s="302"/>
      <c r="S54" s="302"/>
      <c r="T54" s="302"/>
      <c r="U54" s="302"/>
      <c r="V54" s="302"/>
      <c r="W54" s="302"/>
      <c r="X54" s="302"/>
      <c r="Y54" s="302"/>
      <c r="Z54" s="302"/>
      <c r="AA54" s="302"/>
      <c r="AB54" s="302"/>
      <c r="AC54" s="302"/>
      <c r="AD54" s="302"/>
      <c r="AE54" s="302"/>
      <c r="AF54" s="302"/>
      <c r="AG54" s="301">
        <f>'3 - Cyklostezka km 0,174 ...'!J27</f>
        <v>0</v>
      </c>
      <c r="AH54" s="302"/>
      <c r="AI54" s="302"/>
      <c r="AJ54" s="302"/>
      <c r="AK54" s="302"/>
      <c r="AL54" s="302"/>
      <c r="AM54" s="302"/>
      <c r="AN54" s="301">
        <f>SUM(AG54,AT54)</f>
        <v>0</v>
      </c>
      <c r="AO54" s="302"/>
      <c r="AP54" s="302"/>
      <c r="AQ54" s="93" t="s">
        <v>81</v>
      </c>
      <c r="AR54" s="94"/>
      <c r="AS54" s="95">
        <v>0</v>
      </c>
      <c r="AT54" s="96">
        <f>ROUND(SUM(AV54:AW54),2)</f>
        <v>0</v>
      </c>
      <c r="AU54" s="97">
        <f>'3 - Cyklostezka km 0,174 ...'!P82</f>
        <v>0</v>
      </c>
      <c r="AV54" s="96">
        <f>'3 - Cyklostezka km 0,174 ...'!J30</f>
        <v>0</v>
      </c>
      <c r="AW54" s="96">
        <f>'3 - Cyklostezka km 0,174 ...'!J31</f>
        <v>0</v>
      </c>
      <c r="AX54" s="96">
        <f>'3 - Cyklostezka km 0,174 ...'!J32</f>
        <v>0</v>
      </c>
      <c r="AY54" s="96">
        <f>'3 - Cyklostezka km 0,174 ...'!J33</f>
        <v>0</v>
      </c>
      <c r="AZ54" s="96">
        <f>'3 - Cyklostezka km 0,174 ...'!F30</f>
        <v>0</v>
      </c>
      <c r="BA54" s="96">
        <f>'3 - Cyklostezka km 0,174 ...'!F31</f>
        <v>0</v>
      </c>
      <c r="BB54" s="96">
        <f>'3 - Cyklostezka km 0,174 ...'!F32</f>
        <v>0</v>
      </c>
      <c r="BC54" s="96">
        <f>'3 - Cyklostezka km 0,174 ...'!F33</f>
        <v>0</v>
      </c>
      <c r="BD54" s="98">
        <f>'3 - Cyklostezka km 0,174 ...'!F34</f>
        <v>0</v>
      </c>
      <c r="BT54" s="99" t="s">
        <v>22</v>
      </c>
      <c r="BV54" s="99" t="s">
        <v>78</v>
      </c>
      <c r="BW54" s="99" t="s">
        <v>88</v>
      </c>
      <c r="BX54" s="99" t="s">
        <v>5</v>
      </c>
      <c r="CL54" s="99" t="s">
        <v>20</v>
      </c>
      <c r="CM54" s="99" t="s">
        <v>83</v>
      </c>
    </row>
    <row r="55" spans="1:91" s="5" customFormat="1" ht="22.5" customHeight="1">
      <c r="A55" s="311" t="s">
        <v>730</v>
      </c>
      <c r="B55" s="90"/>
      <c r="C55" s="91"/>
      <c r="D55" s="303" t="s">
        <v>89</v>
      </c>
      <c r="E55" s="302"/>
      <c r="F55" s="302"/>
      <c r="G55" s="302"/>
      <c r="H55" s="302"/>
      <c r="I55" s="92"/>
      <c r="J55" s="303" t="s">
        <v>90</v>
      </c>
      <c r="K55" s="302"/>
      <c r="L55" s="302"/>
      <c r="M55" s="302"/>
      <c r="N55" s="30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  <c r="AA55" s="302"/>
      <c r="AB55" s="302"/>
      <c r="AC55" s="302"/>
      <c r="AD55" s="302"/>
      <c r="AE55" s="302"/>
      <c r="AF55" s="302"/>
      <c r="AG55" s="301">
        <f>'4 - Dopravně inženýrská o...'!J27</f>
        <v>0</v>
      </c>
      <c r="AH55" s="302"/>
      <c r="AI55" s="302"/>
      <c r="AJ55" s="302"/>
      <c r="AK55" s="302"/>
      <c r="AL55" s="302"/>
      <c r="AM55" s="302"/>
      <c r="AN55" s="301">
        <f>SUM(AG55,AT55)</f>
        <v>0</v>
      </c>
      <c r="AO55" s="302"/>
      <c r="AP55" s="302"/>
      <c r="AQ55" s="93" t="s">
        <v>81</v>
      </c>
      <c r="AR55" s="94"/>
      <c r="AS55" s="100">
        <v>0</v>
      </c>
      <c r="AT55" s="101">
        <f>ROUND(SUM(AV55:AW55),2)</f>
        <v>0</v>
      </c>
      <c r="AU55" s="102">
        <f>'4 - Dopravně inženýrská o...'!P78</f>
        <v>0</v>
      </c>
      <c r="AV55" s="101">
        <f>'4 - Dopravně inženýrská o...'!J30</f>
        <v>0</v>
      </c>
      <c r="AW55" s="101">
        <f>'4 - Dopravně inženýrská o...'!J31</f>
        <v>0</v>
      </c>
      <c r="AX55" s="101">
        <f>'4 - Dopravně inženýrská o...'!J32</f>
        <v>0</v>
      </c>
      <c r="AY55" s="101">
        <f>'4 - Dopravně inženýrská o...'!J33</f>
        <v>0</v>
      </c>
      <c r="AZ55" s="101">
        <f>'4 - Dopravně inženýrská o...'!F30</f>
        <v>0</v>
      </c>
      <c r="BA55" s="101">
        <f>'4 - Dopravně inženýrská o...'!F31</f>
        <v>0</v>
      </c>
      <c r="BB55" s="101">
        <f>'4 - Dopravně inženýrská o...'!F32</f>
        <v>0</v>
      </c>
      <c r="BC55" s="101">
        <f>'4 - Dopravně inženýrská o...'!F33</f>
        <v>0</v>
      </c>
      <c r="BD55" s="103">
        <f>'4 - Dopravně inženýrská o...'!F34</f>
        <v>0</v>
      </c>
      <c r="BT55" s="99" t="s">
        <v>22</v>
      </c>
      <c r="BV55" s="99" t="s">
        <v>78</v>
      </c>
      <c r="BW55" s="99" t="s">
        <v>91</v>
      </c>
      <c r="BX55" s="99" t="s">
        <v>5</v>
      </c>
      <c r="CL55" s="99" t="s">
        <v>20</v>
      </c>
      <c r="CM55" s="99" t="s">
        <v>83</v>
      </c>
    </row>
    <row r="56" spans="1:91" s="1" customFormat="1" ht="30" customHeight="1">
      <c r="B56" s="35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5"/>
    </row>
    <row r="57" spans="1:91" s="1" customFormat="1" ht="6.95" customHeight="1">
      <c r="B57" s="50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5"/>
    </row>
  </sheetData>
  <sheetProtection password="CC35" sheet="1" objects="1" scenarios="1" formatColumns="0" formatRows="0" sort="0" autoFilter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 - Vedlejší rozpočtové n...'!C2" tooltip="1 - Vedlejší rozpočtové n..." display="/"/>
    <hyperlink ref="A53" location="'2 - Kácení'!C2" tooltip="2 - Kácení" display="/"/>
    <hyperlink ref="A54" location="'3 - Cyklostezka km 0,174 ...'!C2" tooltip="3 - Cyklostezka km 0,174 ..." display="/"/>
    <hyperlink ref="A55" location="'4 - Dopravně inženýrská o...'!C2" tooltip="4 - Dopravně inženýrská o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313"/>
      <c r="C1" s="313"/>
      <c r="D1" s="312" t="s">
        <v>1</v>
      </c>
      <c r="E1" s="313"/>
      <c r="F1" s="314" t="s">
        <v>731</v>
      </c>
      <c r="G1" s="318" t="s">
        <v>732</v>
      </c>
      <c r="H1" s="318"/>
      <c r="I1" s="319"/>
      <c r="J1" s="314" t="s">
        <v>733</v>
      </c>
      <c r="K1" s="312" t="s">
        <v>92</v>
      </c>
      <c r="L1" s="314" t="s">
        <v>734</v>
      </c>
      <c r="M1" s="314"/>
      <c r="N1" s="314"/>
      <c r="O1" s="314"/>
      <c r="P1" s="314"/>
      <c r="Q1" s="314"/>
      <c r="R1" s="314"/>
      <c r="S1" s="314"/>
      <c r="T1" s="314"/>
      <c r="U1" s="310"/>
      <c r="V1" s="31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8" t="s">
        <v>82</v>
      </c>
    </row>
    <row r="3" spans="1:70" ht="6.95" customHeight="1">
      <c r="B3" s="19"/>
      <c r="C3" s="20"/>
      <c r="D3" s="20"/>
      <c r="E3" s="20"/>
      <c r="F3" s="20"/>
      <c r="G3" s="20"/>
      <c r="H3" s="20"/>
      <c r="I3" s="105"/>
      <c r="J3" s="20"/>
      <c r="K3" s="21"/>
      <c r="AT3" s="18" t="s">
        <v>83</v>
      </c>
    </row>
    <row r="4" spans="1:70" ht="36.950000000000003" customHeight="1">
      <c r="B4" s="22"/>
      <c r="C4" s="23"/>
      <c r="D4" s="24" t="s">
        <v>93</v>
      </c>
      <c r="E4" s="23"/>
      <c r="F4" s="23"/>
      <c r="G4" s="23"/>
      <c r="H4" s="23"/>
      <c r="I4" s="106"/>
      <c r="J4" s="23"/>
      <c r="K4" s="25"/>
      <c r="M4" s="26" t="s">
        <v>10</v>
      </c>
      <c r="AT4" s="18" t="s">
        <v>4</v>
      </c>
    </row>
    <row r="5" spans="1:70" ht="6.95" customHeight="1">
      <c r="B5" s="22"/>
      <c r="C5" s="23"/>
      <c r="D5" s="23"/>
      <c r="E5" s="23"/>
      <c r="F5" s="23"/>
      <c r="G5" s="23"/>
      <c r="H5" s="23"/>
      <c r="I5" s="106"/>
      <c r="J5" s="23"/>
      <c r="K5" s="25"/>
    </row>
    <row r="6" spans="1:70">
      <c r="B6" s="22"/>
      <c r="C6" s="23"/>
      <c r="D6" s="31" t="s">
        <v>16</v>
      </c>
      <c r="E6" s="23"/>
      <c r="F6" s="23"/>
      <c r="G6" s="23"/>
      <c r="H6" s="23"/>
      <c r="I6" s="106"/>
      <c r="J6" s="23"/>
      <c r="K6" s="25"/>
    </row>
    <row r="7" spans="1:70" ht="22.5" customHeight="1">
      <c r="B7" s="22"/>
      <c r="C7" s="23"/>
      <c r="D7" s="23"/>
      <c r="E7" s="306" t="str">
        <f>'Rekapitulace stavby'!K6</f>
        <v>Souvislá úprava pravobřežní cyklostezky Veslák</v>
      </c>
      <c r="F7" s="272"/>
      <c r="G7" s="272"/>
      <c r="H7" s="272"/>
      <c r="I7" s="106"/>
      <c r="J7" s="23"/>
      <c r="K7" s="25"/>
    </row>
    <row r="8" spans="1:70" s="1" customFormat="1">
      <c r="B8" s="35"/>
      <c r="C8" s="36"/>
      <c r="D8" s="31" t="s">
        <v>94</v>
      </c>
      <c r="E8" s="36"/>
      <c r="F8" s="36"/>
      <c r="G8" s="36"/>
      <c r="H8" s="36"/>
      <c r="I8" s="107"/>
      <c r="J8" s="36"/>
      <c r="K8" s="39"/>
    </row>
    <row r="9" spans="1:70" s="1" customFormat="1" ht="36.950000000000003" customHeight="1">
      <c r="B9" s="35"/>
      <c r="C9" s="36"/>
      <c r="D9" s="36"/>
      <c r="E9" s="307" t="s">
        <v>95</v>
      </c>
      <c r="F9" s="279"/>
      <c r="G9" s="279"/>
      <c r="H9" s="279"/>
      <c r="I9" s="107"/>
      <c r="J9" s="36"/>
      <c r="K9" s="39"/>
    </row>
    <row r="10" spans="1:70" s="1" customFormat="1" ht="13.5">
      <c r="B10" s="35"/>
      <c r="C10" s="36"/>
      <c r="D10" s="36"/>
      <c r="E10" s="36"/>
      <c r="F10" s="36"/>
      <c r="G10" s="36"/>
      <c r="H10" s="36"/>
      <c r="I10" s="107"/>
      <c r="J10" s="36"/>
      <c r="K10" s="39"/>
    </row>
    <row r="11" spans="1:70" s="1" customFormat="1" ht="14.45" customHeight="1">
      <c r="B11" s="35"/>
      <c r="C11" s="36"/>
      <c r="D11" s="31" t="s">
        <v>19</v>
      </c>
      <c r="E11" s="36"/>
      <c r="F11" s="29" t="s">
        <v>20</v>
      </c>
      <c r="G11" s="36"/>
      <c r="H11" s="36"/>
      <c r="I11" s="108" t="s">
        <v>21</v>
      </c>
      <c r="J11" s="29" t="s">
        <v>20</v>
      </c>
      <c r="K11" s="39"/>
    </row>
    <row r="12" spans="1:70" s="1" customFormat="1" ht="14.45" customHeight="1">
      <c r="B12" s="35"/>
      <c r="C12" s="36"/>
      <c r="D12" s="31" t="s">
        <v>23</v>
      </c>
      <c r="E12" s="36"/>
      <c r="F12" s="29" t="s">
        <v>96</v>
      </c>
      <c r="G12" s="36"/>
      <c r="H12" s="36"/>
      <c r="I12" s="108" t="s">
        <v>25</v>
      </c>
      <c r="J12" s="109" t="str">
        <f>'Rekapitulace stavby'!AN8</f>
        <v>28. 11. 2017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107"/>
      <c r="J13" s="36"/>
      <c r="K13" s="39"/>
    </row>
    <row r="14" spans="1:70" s="1" customFormat="1" ht="14.45" customHeight="1">
      <c r="B14" s="35"/>
      <c r="C14" s="36"/>
      <c r="D14" s="31" t="s">
        <v>29</v>
      </c>
      <c r="E14" s="36"/>
      <c r="F14" s="36"/>
      <c r="G14" s="36"/>
      <c r="H14" s="36"/>
      <c r="I14" s="108" t="s">
        <v>30</v>
      </c>
      <c r="J14" s="29" t="s">
        <v>20</v>
      </c>
      <c r="K14" s="39"/>
    </row>
    <row r="15" spans="1:70" s="1" customFormat="1" ht="18" customHeight="1">
      <c r="B15" s="35"/>
      <c r="C15" s="36"/>
      <c r="D15" s="36"/>
      <c r="E15" s="29" t="s">
        <v>97</v>
      </c>
      <c r="F15" s="36"/>
      <c r="G15" s="36"/>
      <c r="H15" s="36"/>
      <c r="I15" s="108" t="s">
        <v>33</v>
      </c>
      <c r="J15" s="29" t="s">
        <v>20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07"/>
      <c r="J16" s="36"/>
      <c r="K16" s="39"/>
    </row>
    <row r="17" spans="2:11" s="1" customFormat="1" ht="14.45" customHeight="1">
      <c r="B17" s="35"/>
      <c r="C17" s="36"/>
      <c r="D17" s="31" t="s">
        <v>35</v>
      </c>
      <c r="E17" s="36"/>
      <c r="F17" s="36"/>
      <c r="G17" s="36"/>
      <c r="H17" s="36"/>
      <c r="I17" s="10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08" t="s">
        <v>33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07"/>
      <c r="J19" s="36"/>
      <c r="K19" s="39"/>
    </row>
    <row r="20" spans="2:11" s="1" customFormat="1" ht="14.45" customHeight="1">
      <c r="B20" s="35"/>
      <c r="C20" s="36"/>
      <c r="D20" s="31" t="s">
        <v>37</v>
      </c>
      <c r="E20" s="36"/>
      <c r="F20" s="36"/>
      <c r="G20" s="36"/>
      <c r="H20" s="36"/>
      <c r="I20" s="108" t="s">
        <v>30</v>
      </c>
      <c r="J20" s="29" t="s">
        <v>20</v>
      </c>
      <c r="K20" s="39"/>
    </row>
    <row r="21" spans="2:11" s="1" customFormat="1" ht="18" customHeight="1">
      <c r="B21" s="35"/>
      <c r="C21" s="36"/>
      <c r="D21" s="36"/>
      <c r="E21" s="29" t="s">
        <v>39</v>
      </c>
      <c r="F21" s="36"/>
      <c r="G21" s="36"/>
      <c r="H21" s="36"/>
      <c r="I21" s="108" t="s">
        <v>33</v>
      </c>
      <c r="J21" s="29" t="s">
        <v>20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07"/>
      <c r="J22" s="36"/>
      <c r="K22" s="39"/>
    </row>
    <row r="23" spans="2:11" s="1" customFormat="1" ht="14.45" customHeight="1">
      <c r="B23" s="35"/>
      <c r="C23" s="36"/>
      <c r="D23" s="31" t="s">
        <v>41</v>
      </c>
      <c r="E23" s="36"/>
      <c r="F23" s="36"/>
      <c r="G23" s="36"/>
      <c r="H23" s="36"/>
      <c r="I23" s="107"/>
      <c r="J23" s="36"/>
      <c r="K23" s="39"/>
    </row>
    <row r="24" spans="2:11" s="6" customFormat="1" ht="22.5" customHeight="1">
      <c r="B24" s="110"/>
      <c r="C24" s="111"/>
      <c r="D24" s="111"/>
      <c r="E24" s="275" t="s">
        <v>20</v>
      </c>
      <c r="F24" s="308"/>
      <c r="G24" s="308"/>
      <c r="H24" s="308"/>
      <c r="I24" s="112"/>
      <c r="J24" s="111"/>
      <c r="K24" s="11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07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14"/>
      <c r="J26" s="79"/>
      <c r="K26" s="115"/>
    </row>
    <row r="27" spans="2:11" s="1" customFormat="1" ht="25.35" customHeight="1">
      <c r="B27" s="35"/>
      <c r="C27" s="36"/>
      <c r="D27" s="116" t="s">
        <v>42</v>
      </c>
      <c r="E27" s="36"/>
      <c r="F27" s="36"/>
      <c r="G27" s="36"/>
      <c r="H27" s="36"/>
      <c r="I27" s="107"/>
      <c r="J27" s="117">
        <f>ROUND(J77,2)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14"/>
      <c r="J28" s="79"/>
      <c r="K28" s="115"/>
    </row>
    <row r="29" spans="2:11" s="1" customFormat="1" ht="14.45" customHeight="1">
      <c r="B29" s="35"/>
      <c r="C29" s="36"/>
      <c r="D29" s="36"/>
      <c r="E29" s="36"/>
      <c r="F29" s="40" t="s">
        <v>44</v>
      </c>
      <c r="G29" s="36"/>
      <c r="H29" s="36"/>
      <c r="I29" s="118" t="s">
        <v>43</v>
      </c>
      <c r="J29" s="40" t="s">
        <v>45</v>
      </c>
      <c r="K29" s="39"/>
    </row>
    <row r="30" spans="2:11" s="1" customFormat="1" ht="14.45" customHeight="1">
      <c r="B30" s="35"/>
      <c r="C30" s="36"/>
      <c r="D30" s="43" t="s">
        <v>46</v>
      </c>
      <c r="E30" s="43" t="s">
        <v>47</v>
      </c>
      <c r="F30" s="119">
        <f>ROUND(SUM(BE77:BE101), 2)</f>
        <v>0</v>
      </c>
      <c r="G30" s="36"/>
      <c r="H30" s="36"/>
      <c r="I30" s="120">
        <v>0.21</v>
      </c>
      <c r="J30" s="119">
        <f>ROUND(ROUND((SUM(BE77:BE101)), 2)*I30, 2)</f>
        <v>0</v>
      </c>
      <c r="K30" s="39"/>
    </row>
    <row r="31" spans="2:11" s="1" customFormat="1" ht="14.45" customHeight="1">
      <c r="B31" s="35"/>
      <c r="C31" s="36"/>
      <c r="D31" s="36"/>
      <c r="E31" s="43" t="s">
        <v>48</v>
      </c>
      <c r="F31" s="119">
        <f>ROUND(SUM(BF77:BF101), 2)</f>
        <v>0</v>
      </c>
      <c r="G31" s="36"/>
      <c r="H31" s="36"/>
      <c r="I31" s="120">
        <v>0.15</v>
      </c>
      <c r="J31" s="119">
        <f>ROUND(ROUND((SUM(BF77:BF101)), 2)*I31, 2)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49</v>
      </c>
      <c r="F32" s="119">
        <f>ROUND(SUM(BG77:BG101), 2)</f>
        <v>0</v>
      </c>
      <c r="G32" s="36"/>
      <c r="H32" s="36"/>
      <c r="I32" s="120">
        <v>0.21</v>
      </c>
      <c r="J32" s="11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50</v>
      </c>
      <c r="F33" s="119">
        <f>ROUND(SUM(BH77:BH101), 2)</f>
        <v>0</v>
      </c>
      <c r="G33" s="36"/>
      <c r="H33" s="36"/>
      <c r="I33" s="120">
        <v>0.15</v>
      </c>
      <c r="J33" s="11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51</v>
      </c>
      <c r="F34" s="119">
        <f>ROUND(SUM(BI77:BI101), 2)</f>
        <v>0</v>
      </c>
      <c r="G34" s="36"/>
      <c r="H34" s="36"/>
      <c r="I34" s="120">
        <v>0</v>
      </c>
      <c r="J34" s="11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07"/>
      <c r="J35" s="36"/>
      <c r="K35" s="39"/>
    </row>
    <row r="36" spans="2:11" s="1" customFormat="1" ht="25.35" customHeight="1">
      <c r="B36" s="35"/>
      <c r="C36" s="121"/>
      <c r="D36" s="122" t="s">
        <v>52</v>
      </c>
      <c r="E36" s="73"/>
      <c r="F36" s="73"/>
      <c r="G36" s="123" t="s">
        <v>53</v>
      </c>
      <c r="H36" s="124" t="s">
        <v>54</v>
      </c>
      <c r="I36" s="125"/>
      <c r="J36" s="126">
        <f>SUM(J27:J34)</f>
        <v>0</v>
      </c>
      <c r="K36" s="127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28"/>
      <c r="J37" s="51"/>
      <c r="K37" s="52"/>
    </row>
    <row r="41" spans="2:11" s="1" customFormat="1" ht="6.95" customHeight="1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50000000000003" customHeight="1">
      <c r="B42" s="35"/>
      <c r="C42" s="24" t="s">
        <v>98</v>
      </c>
      <c r="D42" s="36"/>
      <c r="E42" s="36"/>
      <c r="F42" s="36"/>
      <c r="G42" s="36"/>
      <c r="H42" s="36"/>
      <c r="I42" s="107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07"/>
      <c r="J43" s="36"/>
      <c r="K43" s="39"/>
    </row>
    <row r="44" spans="2:11" s="1" customFormat="1" ht="14.45" customHeight="1">
      <c r="B44" s="35"/>
      <c r="C44" s="31" t="s">
        <v>16</v>
      </c>
      <c r="D44" s="36"/>
      <c r="E44" s="36"/>
      <c r="F44" s="36"/>
      <c r="G44" s="36"/>
      <c r="H44" s="36"/>
      <c r="I44" s="107"/>
      <c r="J44" s="36"/>
      <c r="K44" s="39"/>
    </row>
    <row r="45" spans="2:11" s="1" customFormat="1" ht="22.5" customHeight="1">
      <c r="B45" s="35"/>
      <c r="C45" s="36"/>
      <c r="D45" s="36"/>
      <c r="E45" s="306" t="str">
        <f>E7</f>
        <v>Souvislá úprava pravobřežní cyklostezky Veslák</v>
      </c>
      <c r="F45" s="279"/>
      <c r="G45" s="279"/>
      <c r="H45" s="279"/>
      <c r="I45" s="107"/>
      <c r="J45" s="36"/>
      <c r="K45" s="39"/>
    </row>
    <row r="46" spans="2:11" s="1" customFormat="1" ht="14.45" customHeight="1">
      <c r="B46" s="35"/>
      <c r="C46" s="31" t="s">
        <v>94</v>
      </c>
      <c r="D46" s="36"/>
      <c r="E46" s="36"/>
      <c r="F46" s="36"/>
      <c r="G46" s="36"/>
      <c r="H46" s="36"/>
      <c r="I46" s="107"/>
      <c r="J46" s="36"/>
      <c r="K46" s="39"/>
    </row>
    <row r="47" spans="2:11" s="1" customFormat="1" ht="23.25" customHeight="1">
      <c r="B47" s="35"/>
      <c r="C47" s="36"/>
      <c r="D47" s="36"/>
      <c r="E47" s="307" t="str">
        <f>E9</f>
        <v>1 - Vedlejší rozpočtové náklady</v>
      </c>
      <c r="F47" s="279"/>
      <c r="G47" s="279"/>
      <c r="H47" s="279"/>
      <c r="I47" s="107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07"/>
      <c r="J48" s="36"/>
      <c r="K48" s="39"/>
    </row>
    <row r="49" spans="2:47" s="1" customFormat="1" ht="18" customHeight="1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08" t="s">
        <v>25</v>
      </c>
      <c r="J49" s="109" t="str">
        <f>IF(J12="","",J12)</f>
        <v>28. 11. 2017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07"/>
      <c r="J50" s="36"/>
      <c r="K50" s="39"/>
    </row>
    <row r="51" spans="2:47" s="1" customFormat="1">
      <c r="B51" s="35"/>
      <c r="C51" s="31" t="s">
        <v>29</v>
      </c>
      <c r="D51" s="36"/>
      <c r="E51" s="36"/>
      <c r="F51" s="29" t="str">
        <f>E15</f>
        <v>Město Nymburk</v>
      </c>
      <c r="G51" s="36"/>
      <c r="H51" s="36"/>
      <c r="I51" s="108" t="s">
        <v>37</v>
      </c>
      <c r="J51" s="29" t="str">
        <f>E21</f>
        <v>Ing. Jaroslav Čálek</v>
      </c>
      <c r="K51" s="39"/>
    </row>
    <row r="52" spans="2:47" s="1" customFormat="1" ht="14.45" customHeight="1">
      <c r="B52" s="35"/>
      <c r="C52" s="31" t="s">
        <v>35</v>
      </c>
      <c r="D52" s="36"/>
      <c r="E52" s="36"/>
      <c r="F52" s="29" t="str">
        <f>IF(E18="","",E18)</f>
        <v/>
      </c>
      <c r="G52" s="36"/>
      <c r="H52" s="36"/>
      <c r="I52" s="107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07"/>
      <c r="J53" s="36"/>
      <c r="K53" s="39"/>
    </row>
    <row r="54" spans="2:47" s="1" customFormat="1" ht="29.25" customHeight="1">
      <c r="B54" s="35"/>
      <c r="C54" s="133" t="s">
        <v>99</v>
      </c>
      <c r="D54" s="121"/>
      <c r="E54" s="121"/>
      <c r="F54" s="121"/>
      <c r="G54" s="121"/>
      <c r="H54" s="121"/>
      <c r="I54" s="134"/>
      <c r="J54" s="135" t="s">
        <v>100</v>
      </c>
      <c r="K54" s="136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07"/>
      <c r="J55" s="36"/>
      <c r="K55" s="39"/>
    </row>
    <row r="56" spans="2:47" s="1" customFormat="1" ht="29.25" customHeight="1">
      <c r="B56" s="35"/>
      <c r="C56" s="137" t="s">
        <v>101</v>
      </c>
      <c r="D56" s="36"/>
      <c r="E56" s="36"/>
      <c r="F56" s="36"/>
      <c r="G56" s="36"/>
      <c r="H56" s="36"/>
      <c r="I56" s="107"/>
      <c r="J56" s="117">
        <f>J77</f>
        <v>0</v>
      </c>
      <c r="K56" s="39"/>
      <c r="AU56" s="18" t="s">
        <v>102</v>
      </c>
    </row>
    <row r="57" spans="2:47" s="7" customFormat="1" ht="24.95" customHeight="1">
      <c r="B57" s="138"/>
      <c r="C57" s="139"/>
      <c r="D57" s="140" t="s">
        <v>103</v>
      </c>
      <c r="E57" s="141"/>
      <c r="F57" s="141"/>
      <c r="G57" s="141"/>
      <c r="H57" s="141"/>
      <c r="I57" s="142"/>
      <c r="J57" s="143">
        <f>J78</f>
        <v>0</v>
      </c>
      <c r="K57" s="144"/>
    </row>
    <row r="58" spans="2:47" s="1" customFormat="1" ht="21.75" customHeight="1">
      <c r="B58" s="35"/>
      <c r="C58" s="36"/>
      <c r="D58" s="36"/>
      <c r="E58" s="36"/>
      <c r="F58" s="36"/>
      <c r="G58" s="36"/>
      <c r="H58" s="36"/>
      <c r="I58" s="107"/>
      <c r="J58" s="36"/>
      <c r="K58" s="39"/>
    </row>
    <row r="59" spans="2:47" s="1" customFormat="1" ht="6.95" customHeight="1">
      <c r="B59" s="50"/>
      <c r="C59" s="51"/>
      <c r="D59" s="51"/>
      <c r="E59" s="51"/>
      <c r="F59" s="51"/>
      <c r="G59" s="51"/>
      <c r="H59" s="51"/>
      <c r="I59" s="128"/>
      <c r="J59" s="51"/>
      <c r="K59" s="5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31"/>
      <c r="J63" s="54"/>
      <c r="K63" s="54"/>
      <c r="L63" s="55"/>
    </row>
    <row r="64" spans="2:47" s="1" customFormat="1" ht="36.950000000000003" customHeight="1">
      <c r="B64" s="35"/>
      <c r="C64" s="56" t="s">
        <v>104</v>
      </c>
      <c r="D64" s="57"/>
      <c r="E64" s="57"/>
      <c r="F64" s="57"/>
      <c r="G64" s="57"/>
      <c r="H64" s="57"/>
      <c r="I64" s="145"/>
      <c r="J64" s="57"/>
      <c r="K64" s="57"/>
      <c r="L64" s="55"/>
    </row>
    <row r="65" spans="2:65" s="1" customFormat="1" ht="6.95" customHeight="1">
      <c r="B65" s="35"/>
      <c r="C65" s="57"/>
      <c r="D65" s="57"/>
      <c r="E65" s="57"/>
      <c r="F65" s="57"/>
      <c r="G65" s="57"/>
      <c r="H65" s="57"/>
      <c r="I65" s="145"/>
      <c r="J65" s="57"/>
      <c r="K65" s="57"/>
      <c r="L65" s="55"/>
    </row>
    <row r="66" spans="2:65" s="1" customFormat="1" ht="14.45" customHeight="1">
      <c r="B66" s="35"/>
      <c r="C66" s="59" t="s">
        <v>16</v>
      </c>
      <c r="D66" s="57"/>
      <c r="E66" s="57"/>
      <c r="F66" s="57"/>
      <c r="G66" s="57"/>
      <c r="H66" s="57"/>
      <c r="I66" s="145"/>
      <c r="J66" s="57"/>
      <c r="K66" s="57"/>
      <c r="L66" s="55"/>
    </row>
    <row r="67" spans="2:65" s="1" customFormat="1" ht="22.5" customHeight="1">
      <c r="B67" s="35"/>
      <c r="C67" s="57"/>
      <c r="D67" s="57"/>
      <c r="E67" s="309" t="str">
        <f>E7</f>
        <v>Souvislá úprava pravobřežní cyklostezky Veslák</v>
      </c>
      <c r="F67" s="290"/>
      <c r="G67" s="290"/>
      <c r="H67" s="290"/>
      <c r="I67" s="145"/>
      <c r="J67" s="57"/>
      <c r="K67" s="57"/>
      <c r="L67" s="55"/>
    </row>
    <row r="68" spans="2:65" s="1" customFormat="1" ht="14.45" customHeight="1">
      <c r="B68" s="35"/>
      <c r="C68" s="59" t="s">
        <v>94</v>
      </c>
      <c r="D68" s="57"/>
      <c r="E68" s="57"/>
      <c r="F68" s="57"/>
      <c r="G68" s="57"/>
      <c r="H68" s="57"/>
      <c r="I68" s="145"/>
      <c r="J68" s="57"/>
      <c r="K68" s="57"/>
      <c r="L68" s="55"/>
    </row>
    <row r="69" spans="2:65" s="1" customFormat="1" ht="23.25" customHeight="1">
      <c r="B69" s="35"/>
      <c r="C69" s="57"/>
      <c r="D69" s="57"/>
      <c r="E69" s="287" t="str">
        <f>E9</f>
        <v>1 - Vedlejší rozpočtové náklady</v>
      </c>
      <c r="F69" s="290"/>
      <c r="G69" s="290"/>
      <c r="H69" s="290"/>
      <c r="I69" s="145"/>
      <c r="J69" s="57"/>
      <c r="K69" s="57"/>
      <c r="L69" s="55"/>
    </row>
    <row r="70" spans="2:65" s="1" customFormat="1" ht="6.95" customHeight="1">
      <c r="B70" s="35"/>
      <c r="C70" s="57"/>
      <c r="D70" s="57"/>
      <c r="E70" s="57"/>
      <c r="F70" s="57"/>
      <c r="G70" s="57"/>
      <c r="H70" s="57"/>
      <c r="I70" s="145"/>
      <c r="J70" s="57"/>
      <c r="K70" s="57"/>
      <c r="L70" s="55"/>
    </row>
    <row r="71" spans="2:65" s="1" customFormat="1" ht="18" customHeight="1">
      <c r="B71" s="35"/>
      <c r="C71" s="59" t="s">
        <v>23</v>
      </c>
      <c r="D71" s="57"/>
      <c r="E71" s="57"/>
      <c r="F71" s="146" t="str">
        <f>F12</f>
        <v xml:space="preserve"> </v>
      </c>
      <c r="G71" s="57"/>
      <c r="H71" s="57"/>
      <c r="I71" s="147" t="s">
        <v>25</v>
      </c>
      <c r="J71" s="67" t="str">
        <f>IF(J12="","",J12)</f>
        <v>28. 11. 2017</v>
      </c>
      <c r="K71" s="57"/>
      <c r="L71" s="55"/>
    </row>
    <row r="72" spans="2:65" s="1" customFormat="1" ht="6.95" customHeight="1">
      <c r="B72" s="35"/>
      <c r="C72" s="57"/>
      <c r="D72" s="57"/>
      <c r="E72" s="57"/>
      <c r="F72" s="57"/>
      <c r="G72" s="57"/>
      <c r="H72" s="57"/>
      <c r="I72" s="145"/>
      <c r="J72" s="57"/>
      <c r="K72" s="57"/>
      <c r="L72" s="55"/>
    </row>
    <row r="73" spans="2:65" s="1" customFormat="1">
      <c r="B73" s="35"/>
      <c r="C73" s="59" t="s">
        <v>29</v>
      </c>
      <c r="D73" s="57"/>
      <c r="E73" s="57"/>
      <c r="F73" s="146" t="str">
        <f>E15</f>
        <v>Město Nymburk</v>
      </c>
      <c r="G73" s="57"/>
      <c r="H73" s="57"/>
      <c r="I73" s="147" t="s">
        <v>37</v>
      </c>
      <c r="J73" s="146" t="str">
        <f>E21</f>
        <v>Ing. Jaroslav Čálek</v>
      </c>
      <c r="K73" s="57"/>
      <c r="L73" s="55"/>
    </row>
    <row r="74" spans="2:65" s="1" customFormat="1" ht="14.45" customHeight="1">
      <c r="B74" s="35"/>
      <c r="C74" s="59" t="s">
        <v>35</v>
      </c>
      <c r="D74" s="57"/>
      <c r="E74" s="57"/>
      <c r="F74" s="146" t="str">
        <f>IF(E18="","",E18)</f>
        <v/>
      </c>
      <c r="G74" s="57"/>
      <c r="H74" s="57"/>
      <c r="I74" s="145"/>
      <c r="J74" s="57"/>
      <c r="K74" s="57"/>
      <c r="L74" s="55"/>
    </row>
    <row r="75" spans="2:65" s="1" customFormat="1" ht="10.35" customHeight="1">
      <c r="B75" s="35"/>
      <c r="C75" s="57"/>
      <c r="D75" s="57"/>
      <c r="E75" s="57"/>
      <c r="F75" s="57"/>
      <c r="G75" s="57"/>
      <c r="H75" s="57"/>
      <c r="I75" s="145"/>
      <c r="J75" s="57"/>
      <c r="K75" s="57"/>
      <c r="L75" s="55"/>
    </row>
    <row r="76" spans="2:65" s="8" customFormat="1" ht="29.25" customHeight="1">
      <c r="B76" s="148"/>
      <c r="C76" s="149" t="s">
        <v>105</v>
      </c>
      <c r="D76" s="150" t="s">
        <v>61</v>
      </c>
      <c r="E76" s="150" t="s">
        <v>57</v>
      </c>
      <c r="F76" s="150" t="s">
        <v>106</v>
      </c>
      <c r="G76" s="150" t="s">
        <v>107</v>
      </c>
      <c r="H76" s="150" t="s">
        <v>108</v>
      </c>
      <c r="I76" s="151" t="s">
        <v>109</v>
      </c>
      <c r="J76" s="150" t="s">
        <v>100</v>
      </c>
      <c r="K76" s="152" t="s">
        <v>110</v>
      </c>
      <c r="L76" s="153"/>
      <c r="M76" s="75" t="s">
        <v>111</v>
      </c>
      <c r="N76" s="76" t="s">
        <v>46</v>
      </c>
      <c r="O76" s="76" t="s">
        <v>112</v>
      </c>
      <c r="P76" s="76" t="s">
        <v>113</v>
      </c>
      <c r="Q76" s="76" t="s">
        <v>114</v>
      </c>
      <c r="R76" s="76" t="s">
        <v>115</v>
      </c>
      <c r="S76" s="76" t="s">
        <v>116</v>
      </c>
      <c r="T76" s="77" t="s">
        <v>117</v>
      </c>
    </row>
    <row r="77" spans="2:65" s="1" customFormat="1" ht="29.25" customHeight="1">
      <c r="B77" s="35"/>
      <c r="C77" s="81" t="s">
        <v>101</v>
      </c>
      <c r="D77" s="57"/>
      <c r="E77" s="57"/>
      <c r="F77" s="57"/>
      <c r="G77" s="57"/>
      <c r="H77" s="57"/>
      <c r="I77" s="145"/>
      <c r="J77" s="154">
        <f>BK77</f>
        <v>0</v>
      </c>
      <c r="K77" s="57"/>
      <c r="L77" s="55"/>
      <c r="M77" s="78"/>
      <c r="N77" s="79"/>
      <c r="O77" s="79"/>
      <c r="P77" s="155">
        <f>P78</f>
        <v>0</v>
      </c>
      <c r="Q77" s="79"/>
      <c r="R77" s="155">
        <f>R78</f>
        <v>0</v>
      </c>
      <c r="S77" s="79"/>
      <c r="T77" s="156">
        <f>T78</f>
        <v>0</v>
      </c>
      <c r="AT77" s="18" t="s">
        <v>75</v>
      </c>
      <c r="AU77" s="18" t="s">
        <v>102</v>
      </c>
      <c r="BK77" s="157">
        <f>BK78</f>
        <v>0</v>
      </c>
    </row>
    <row r="78" spans="2:65" s="9" customFormat="1" ht="37.35" customHeight="1">
      <c r="B78" s="158"/>
      <c r="C78" s="159"/>
      <c r="D78" s="160" t="s">
        <v>75</v>
      </c>
      <c r="E78" s="161" t="s">
        <v>118</v>
      </c>
      <c r="F78" s="161" t="s">
        <v>119</v>
      </c>
      <c r="G78" s="159"/>
      <c r="H78" s="159"/>
      <c r="I78" s="162"/>
      <c r="J78" s="163">
        <f>BK78</f>
        <v>0</v>
      </c>
      <c r="K78" s="159"/>
      <c r="L78" s="164"/>
      <c r="M78" s="165"/>
      <c r="N78" s="166"/>
      <c r="O78" s="166"/>
      <c r="P78" s="167">
        <f>SUM(P79:P101)</f>
        <v>0</v>
      </c>
      <c r="Q78" s="166"/>
      <c r="R78" s="167">
        <f>SUM(R79:R101)</f>
        <v>0</v>
      </c>
      <c r="S78" s="166"/>
      <c r="T78" s="168">
        <f>SUM(T79:T101)</f>
        <v>0</v>
      </c>
      <c r="AR78" s="169" t="s">
        <v>22</v>
      </c>
      <c r="AT78" s="170" t="s">
        <v>75</v>
      </c>
      <c r="AU78" s="170" t="s">
        <v>76</v>
      </c>
      <c r="AY78" s="169" t="s">
        <v>120</v>
      </c>
      <c r="BK78" s="171">
        <f>SUM(BK79:BK101)</f>
        <v>0</v>
      </c>
    </row>
    <row r="79" spans="2:65" s="1" customFormat="1" ht="22.5" customHeight="1">
      <c r="B79" s="35"/>
      <c r="C79" s="172" t="s">
        <v>22</v>
      </c>
      <c r="D79" s="172" t="s">
        <v>121</v>
      </c>
      <c r="E79" s="173" t="s">
        <v>122</v>
      </c>
      <c r="F79" s="174" t="s">
        <v>123</v>
      </c>
      <c r="G79" s="175" t="s">
        <v>124</v>
      </c>
      <c r="H79" s="176">
        <v>1</v>
      </c>
      <c r="I79" s="177"/>
      <c r="J79" s="178">
        <f>ROUND(I79*H79,2)</f>
        <v>0</v>
      </c>
      <c r="K79" s="174" t="s">
        <v>20</v>
      </c>
      <c r="L79" s="55"/>
      <c r="M79" s="179" t="s">
        <v>20</v>
      </c>
      <c r="N79" s="180" t="s">
        <v>47</v>
      </c>
      <c r="O79" s="36"/>
      <c r="P79" s="181">
        <f>O79*H79</f>
        <v>0</v>
      </c>
      <c r="Q79" s="181">
        <v>0</v>
      </c>
      <c r="R79" s="181">
        <f>Q79*H79</f>
        <v>0</v>
      </c>
      <c r="S79" s="181">
        <v>0</v>
      </c>
      <c r="T79" s="182">
        <f>S79*H79</f>
        <v>0</v>
      </c>
      <c r="AR79" s="18" t="s">
        <v>89</v>
      </c>
      <c r="AT79" s="18" t="s">
        <v>121</v>
      </c>
      <c r="AU79" s="18" t="s">
        <v>22</v>
      </c>
      <c r="AY79" s="18" t="s">
        <v>120</v>
      </c>
      <c r="BE79" s="183">
        <f>IF(N79="základní",J79,0)</f>
        <v>0</v>
      </c>
      <c r="BF79" s="183">
        <f>IF(N79="snížená",J79,0)</f>
        <v>0</v>
      </c>
      <c r="BG79" s="183">
        <f>IF(N79="zákl. přenesená",J79,0)</f>
        <v>0</v>
      </c>
      <c r="BH79" s="183">
        <f>IF(N79="sníž. přenesená",J79,0)</f>
        <v>0</v>
      </c>
      <c r="BI79" s="183">
        <f>IF(N79="nulová",J79,0)</f>
        <v>0</v>
      </c>
      <c r="BJ79" s="18" t="s">
        <v>22</v>
      </c>
      <c r="BK79" s="183">
        <f>ROUND(I79*H79,2)</f>
        <v>0</v>
      </c>
      <c r="BL79" s="18" t="s">
        <v>89</v>
      </c>
      <c r="BM79" s="18" t="s">
        <v>83</v>
      </c>
    </row>
    <row r="80" spans="2:65" s="10" customFormat="1" ht="13.5">
      <c r="B80" s="184"/>
      <c r="C80" s="185"/>
      <c r="D80" s="186" t="s">
        <v>125</v>
      </c>
      <c r="E80" s="187" t="s">
        <v>20</v>
      </c>
      <c r="F80" s="188" t="s">
        <v>126</v>
      </c>
      <c r="G80" s="185"/>
      <c r="H80" s="189">
        <v>1</v>
      </c>
      <c r="I80" s="190"/>
      <c r="J80" s="185"/>
      <c r="K80" s="185"/>
      <c r="L80" s="191"/>
      <c r="M80" s="192"/>
      <c r="N80" s="193"/>
      <c r="O80" s="193"/>
      <c r="P80" s="193"/>
      <c r="Q80" s="193"/>
      <c r="R80" s="193"/>
      <c r="S80" s="193"/>
      <c r="T80" s="194"/>
      <c r="AT80" s="195" t="s">
        <v>125</v>
      </c>
      <c r="AU80" s="195" t="s">
        <v>22</v>
      </c>
      <c r="AV80" s="10" t="s">
        <v>83</v>
      </c>
      <c r="AW80" s="10" t="s">
        <v>40</v>
      </c>
      <c r="AX80" s="10" t="s">
        <v>76</v>
      </c>
      <c r="AY80" s="195" t="s">
        <v>120</v>
      </c>
    </row>
    <row r="81" spans="2:65" s="11" customFormat="1" ht="13.5">
      <c r="B81" s="196"/>
      <c r="C81" s="197"/>
      <c r="D81" s="198" t="s">
        <v>125</v>
      </c>
      <c r="E81" s="199" t="s">
        <v>20</v>
      </c>
      <c r="F81" s="200" t="s">
        <v>127</v>
      </c>
      <c r="G81" s="197"/>
      <c r="H81" s="201">
        <v>1</v>
      </c>
      <c r="I81" s="202"/>
      <c r="J81" s="197"/>
      <c r="K81" s="197"/>
      <c r="L81" s="203"/>
      <c r="M81" s="204"/>
      <c r="N81" s="205"/>
      <c r="O81" s="205"/>
      <c r="P81" s="205"/>
      <c r="Q81" s="205"/>
      <c r="R81" s="205"/>
      <c r="S81" s="205"/>
      <c r="T81" s="206"/>
      <c r="AT81" s="207" t="s">
        <v>125</v>
      </c>
      <c r="AU81" s="207" t="s">
        <v>22</v>
      </c>
      <c r="AV81" s="11" t="s">
        <v>89</v>
      </c>
      <c r="AW81" s="11" t="s">
        <v>40</v>
      </c>
      <c r="AX81" s="11" t="s">
        <v>22</v>
      </c>
      <c r="AY81" s="207" t="s">
        <v>120</v>
      </c>
    </row>
    <row r="82" spans="2:65" s="1" customFormat="1" ht="22.5" customHeight="1">
      <c r="B82" s="35"/>
      <c r="C82" s="172" t="s">
        <v>83</v>
      </c>
      <c r="D82" s="172" t="s">
        <v>121</v>
      </c>
      <c r="E82" s="173" t="s">
        <v>128</v>
      </c>
      <c r="F82" s="174" t="s">
        <v>129</v>
      </c>
      <c r="G82" s="175" t="s">
        <v>124</v>
      </c>
      <c r="H82" s="176">
        <v>1</v>
      </c>
      <c r="I82" s="177"/>
      <c r="J82" s="178">
        <f>ROUND(I82*H82,2)</f>
        <v>0</v>
      </c>
      <c r="K82" s="174" t="s">
        <v>20</v>
      </c>
      <c r="L82" s="55"/>
      <c r="M82" s="179" t="s">
        <v>20</v>
      </c>
      <c r="N82" s="180" t="s">
        <v>47</v>
      </c>
      <c r="O82" s="36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AR82" s="18" t="s">
        <v>89</v>
      </c>
      <c r="AT82" s="18" t="s">
        <v>121</v>
      </c>
      <c r="AU82" s="18" t="s">
        <v>22</v>
      </c>
      <c r="AY82" s="18" t="s">
        <v>120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18" t="s">
        <v>22</v>
      </c>
      <c r="BK82" s="183">
        <f>ROUND(I82*H82,2)</f>
        <v>0</v>
      </c>
      <c r="BL82" s="18" t="s">
        <v>89</v>
      </c>
      <c r="BM82" s="18" t="s">
        <v>89</v>
      </c>
    </row>
    <row r="83" spans="2:65" s="10" customFormat="1" ht="13.5">
      <c r="B83" s="184"/>
      <c r="C83" s="185"/>
      <c r="D83" s="186" t="s">
        <v>125</v>
      </c>
      <c r="E83" s="187" t="s">
        <v>20</v>
      </c>
      <c r="F83" s="188" t="s">
        <v>130</v>
      </c>
      <c r="G83" s="185"/>
      <c r="H83" s="189">
        <v>1</v>
      </c>
      <c r="I83" s="190"/>
      <c r="J83" s="185"/>
      <c r="K83" s="185"/>
      <c r="L83" s="191"/>
      <c r="M83" s="192"/>
      <c r="N83" s="193"/>
      <c r="O83" s="193"/>
      <c r="P83" s="193"/>
      <c r="Q83" s="193"/>
      <c r="R83" s="193"/>
      <c r="S83" s="193"/>
      <c r="T83" s="194"/>
      <c r="AT83" s="195" t="s">
        <v>125</v>
      </c>
      <c r="AU83" s="195" t="s">
        <v>22</v>
      </c>
      <c r="AV83" s="10" t="s">
        <v>83</v>
      </c>
      <c r="AW83" s="10" t="s">
        <v>40</v>
      </c>
      <c r="AX83" s="10" t="s">
        <v>76</v>
      </c>
      <c r="AY83" s="195" t="s">
        <v>120</v>
      </c>
    </row>
    <row r="84" spans="2:65" s="11" customFormat="1" ht="13.5">
      <c r="B84" s="196"/>
      <c r="C84" s="197"/>
      <c r="D84" s="198" t="s">
        <v>125</v>
      </c>
      <c r="E84" s="199" t="s">
        <v>20</v>
      </c>
      <c r="F84" s="200" t="s">
        <v>127</v>
      </c>
      <c r="G84" s="197"/>
      <c r="H84" s="201">
        <v>1</v>
      </c>
      <c r="I84" s="202"/>
      <c r="J84" s="197"/>
      <c r="K84" s="197"/>
      <c r="L84" s="203"/>
      <c r="M84" s="204"/>
      <c r="N84" s="205"/>
      <c r="O84" s="205"/>
      <c r="P84" s="205"/>
      <c r="Q84" s="205"/>
      <c r="R84" s="205"/>
      <c r="S84" s="205"/>
      <c r="T84" s="206"/>
      <c r="AT84" s="207" t="s">
        <v>125</v>
      </c>
      <c r="AU84" s="207" t="s">
        <v>22</v>
      </c>
      <c r="AV84" s="11" t="s">
        <v>89</v>
      </c>
      <c r="AW84" s="11" t="s">
        <v>40</v>
      </c>
      <c r="AX84" s="11" t="s">
        <v>22</v>
      </c>
      <c r="AY84" s="207" t="s">
        <v>120</v>
      </c>
    </row>
    <row r="85" spans="2:65" s="1" customFormat="1" ht="22.5" customHeight="1">
      <c r="B85" s="35"/>
      <c r="C85" s="172" t="s">
        <v>86</v>
      </c>
      <c r="D85" s="172" t="s">
        <v>121</v>
      </c>
      <c r="E85" s="173" t="s">
        <v>131</v>
      </c>
      <c r="F85" s="174" t="s">
        <v>132</v>
      </c>
      <c r="G85" s="175" t="s">
        <v>124</v>
      </c>
      <c r="H85" s="176">
        <v>1</v>
      </c>
      <c r="I85" s="177"/>
      <c r="J85" s="178">
        <f>ROUND(I85*H85,2)</f>
        <v>0</v>
      </c>
      <c r="K85" s="174" t="s">
        <v>20</v>
      </c>
      <c r="L85" s="55"/>
      <c r="M85" s="179" t="s">
        <v>20</v>
      </c>
      <c r="N85" s="180" t="s">
        <v>47</v>
      </c>
      <c r="O85" s="36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AR85" s="18" t="s">
        <v>89</v>
      </c>
      <c r="AT85" s="18" t="s">
        <v>121</v>
      </c>
      <c r="AU85" s="18" t="s">
        <v>22</v>
      </c>
      <c r="AY85" s="18" t="s">
        <v>120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18" t="s">
        <v>22</v>
      </c>
      <c r="BK85" s="183">
        <f>ROUND(I85*H85,2)</f>
        <v>0</v>
      </c>
      <c r="BL85" s="18" t="s">
        <v>89</v>
      </c>
      <c r="BM85" s="18" t="s">
        <v>133</v>
      </c>
    </row>
    <row r="86" spans="2:65" s="10" customFormat="1" ht="13.5">
      <c r="B86" s="184"/>
      <c r="C86" s="185"/>
      <c r="D86" s="186" t="s">
        <v>125</v>
      </c>
      <c r="E86" s="187" t="s">
        <v>20</v>
      </c>
      <c r="F86" s="188" t="s">
        <v>134</v>
      </c>
      <c r="G86" s="185"/>
      <c r="H86" s="189">
        <v>1</v>
      </c>
      <c r="I86" s="190"/>
      <c r="J86" s="185"/>
      <c r="K86" s="185"/>
      <c r="L86" s="191"/>
      <c r="M86" s="192"/>
      <c r="N86" s="193"/>
      <c r="O86" s="193"/>
      <c r="P86" s="193"/>
      <c r="Q86" s="193"/>
      <c r="R86" s="193"/>
      <c r="S86" s="193"/>
      <c r="T86" s="194"/>
      <c r="AT86" s="195" t="s">
        <v>125</v>
      </c>
      <c r="AU86" s="195" t="s">
        <v>22</v>
      </c>
      <c r="AV86" s="10" t="s">
        <v>83</v>
      </c>
      <c r="AW86" s="10" t="s">
        <v>40</v>
      </c>
      <c r="AX86" s="10" t="s">
        <v>76</v>
      </c>
      <c r="AY86" s="195" t="s">
        <v>120</v>
      </c>
    </row>
    <row r="87" spans="2:65" s="11" customFormat="1" ht="13.5">
      <c r="B87" s="196"/>
      <c r="C87" s="197"/>
      <c r="D87" s="198" t="s">
        <v>125</v>
      </c>
      <c r="E87" s="199" t="s">
        <v>20</v>
      </c>
      <c r="F87" s="200" t="s">
        <v>127</v>
      </c>
      <c r="G87" s="197"/>
      <c r="H87" s="201">
        <v>1</v>
      </c>
      <c r="I87" s="202"/>
      <c r="J87" s="197"/>
      <c r="K87" s="197"/>
      <c r="L87" s="203"/>
      <c r="M87" s="204"/>
      <c r="N87" s="205"/>
      <c r="O87" s="205"/>
      <c r="P87" s="205"/>
      <c r="Q87" s="205"/>
      <c r="R87" s="205"/>
      <c r="S87" s="205"/>
      <c r="T87" s="206"/>
      <c r="AT87" s="207" t="s">
        <v>125</v>
      </c>
      <c r="AU87" s="207" t="s">
        <v>22</v>
      </c>
      <c r="AV87" s="11" t="s">
        <v>89</v>
      </c>
      <c r="AW87" s="11" t="s">
        <v>40</v>
      </c>
      <c r="AX87" s="11" t="s">
        <v>22</v>
      </c>
      <c r="AY87" s="207" t="s">
        <v>120</v>
      </c>
    </row>
    <row r="88" spans="2:65" s="1" customFormat="1" ht="22.5" customHeight="1">
      <c r="B88" s="35"/>
      <c r="C88" s="172" t="s">
        <v>89</v>
      </c>
      <c r="D88" s="172" t="s">
        <v>121</v>
      </c>
      <c r="E88" s="173" t="s">
        <v>135</v>
      </c>
      <c r="F88" s="174" t="s">
        <v>136</v>
      </c>
      <c r="G88" s="175" t="s">
        <v>124</v>
      </c>
      <c r="H88" s="176">
        <v>1</v>
      </c>
      <c r="I88" s="177"/>
      <c r="J88" s="178">
        <f>ROUND(I88*H88,2)</f>
        <v>0</v>
      </c>
      <c r="K88" s="174" t="s">
        <v>20</v>
      </c>
      <c r="L88" s="55"/>
      <c r="M88" s="179" t="s">
        <v>20</v>
      </c>
      <c r="N88" s="180" t="s">
        <v>47</v>
      </c>
      <c r="O88" s="36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AR88" s="18" t="s">
        <v>89</v>
      </c>
      <c r="AT88" s="18" t="s">
        <v>121</v>
      </c>
      <c r="AU88" s="18" t="s">
        <v>22</v>
      </c>
      <c r="AY88" s="18" t="s">
        <v>120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8" t="s">
        <v>22</v>
      </c>
      <c r="BK88" s="183">
        <f>ROUND(I88*H88,2)</f>
        <v>0</v>
      </c>
      <c r="BL88" s="18" t="s">
        <v>89</v>
      </c>
      <c r="BM88" s="18" t="s">
        <v>137</v>
      </c>
    </row>
    <row r="89" spans="2:65" s="10" customFormat="1" ht="13.5">
      <c r="B89" s="184"/>
      <c r="C89" s="185"/>
      <c r="D89" s="186" t="s">
        <v>125</v>
      </c>
      <c r="E89" s="187" t="s">
        <v>20</v>
      </c>
      <c r="F89" s="188" t="s">
        <v>138</v>
      </c>
      <c r="G89" s="185"/>
      <c r="H89" s="189">
        <v>1</v>
      </c>
      <c r="I89" s="190"/>
      <c r="J89" s="185"/>
      <c r="K89" s="185"/>
      <c r="L89" s="191"/>
      <c r="M89" s="192"/>
      <c r="N89" s="193"/>
      <c r="O89" s="193"/>
      <c r="P89" s="193"/>
      <c r="Q89" s="193"/>
      <c r="R89" s="193"/>
      <c r="S89" s="193"/>
      <c r="T89" s="194"/>
      <c r="AT89" s="195" t="s">
        <v>125</v>
      </c>
      <c r="AU89" s="195" t="s">
        <v>22</v>
      </c>
      <c r="AV89" s="10" t="s">
        <v>83</v>
      </c>
      <c r="AW89" s="10" t="s">
        <v>40</v>
      </c>
      <c r="AX89" s="10" t="s">
        <v>76</v>
      </c>
      <c r="AY89" s="195" t="s">
        <v>120</v>
      </c>
    </row>
    <row r="90" spans="2:65" s="11" customFormat="1" ht="13.5">
      <c r="B90" s="196"/>
      <c r="C90" s="197"/>
      <c r="D90" s="198" t="s">
        <v>125</v>
      </c>
      <c r="E90" s="199" t="s">
        <v>20</v>
      </c>
      <c r="F90" s="200" t="s">
        <v>127</v>
      </c>
      <c r="G90" s="197"/>
      <c r="H90" s="201">
        <v>1</v>
      </c>
      <c r="I90" s="202"/>
      <c r="J90" s="197"/>
      <c r="K90" s="197"/>
      <c r="L90" s="203"/>
      <c r="M90" s="204"/>
      <c r="N90" s="205"/>
      <c r="O90" s="205"/>
      <c r="P90" s="205"/>
      <c r="Q90" s="205"/>
      <c r="R90" s="205"/>
      <c r="S90" s="205"/>
      <c r="T90" s="206"/>
      <c r="AT90" s="207" t="s">
        <v>125</v>
      </c>
      <c r="AU90" s="207" t="s">
        <v>22</v>
      </c>
      <c r="AV90" s="11" t="s">
        <v>89</v>
      </c>
      <c r="AW90" s="11" t="s">
        <v>40</v>
      </c>
      <c r="AX90" s="11" t="s">
        <v>22</v>
      </c>
      <c r="AY90" s="207" t="s">
        <v>120</v>
      </c>
    </row>
    <row r="91" spans="2:65" s="1" customFormat="1" ht="22.5" customHeight="1">
      <c r="B91" s="35"/>
      <c r="C91" s="172" t="s">
        <v>139</v>
      </c>
      <c r="D91" s="172" t="s">
        <v>121</v>
      </c>
      <c r="E91" s="173" t="s">
        <v>140</v>
      </c>
      <c r="F91" s="174" t="s">
        <v>141</v>
      </c>
      <c r="G91" s="175" t="s">
        <v>124</v>
      </c>
      <c r="H91" s="176">
        <v>1</v>
      </c>
      <c r="I91" s="177"/>
      <c r="J91" s="178">
        <f>ROUND(I91*H91,2)</f>
        <v>0</v>
      </c>
      <c r="K91" s="174" t="s">
        <v>20</v>
      </c>
      <c r="L91" s="55"/>
      <c r="M91" s="179" t="s">
        <v>20</v>
      </c>
      <c r="N91" s="180" t="s">
        <v>47</v>
      </c>
      <c r="O91" s="36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18" t="s">
        <v>89</v>
      </c>
      <c r="AT91" s="18" t="s">
        <v>121</v>
      </c>
      <c r="AU91" s="18" t="s">
        <v>22</v>
      </c>
      <c r="AY91" s="18" t="s">
        <v>120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8" t="s">
        <v>22</v>
      </c>
      <c r="BK91" s="183">
        <f>ROUND(I91*H91,2)</f>
        <v>0</v>
      </c>
      <c r="BL91" s="18" t="s">
        <v>89</v>
      </c>
      <c r="BM91" s="18" t="s">
        <v>27</v>
      </c>
    </row>
    <row r="92" spans="2:65" s="10" customFormat="1" ht="27">
      <c r="B92" s="184"/>
      <c r="C92" s="185"/>
      <c r="D92" s="186" t="s">
        <v>125</v>
      </c>
      <c r="E92" s="187" t="s">
        <v>20</v>
      </c>
      <c r="F92" s="188" t="s">
        <v>142</v>
      </c>
      <c r="G92" s="185"/>
      <c r="H92" s="189">
        <v>1</v>
      </c>
      <c r="I92" s="190"/>
      <c r="J92" s="185"/>
      <c r="K92" s="185"/>
      <c r="L92" s="191"/>
      <c r="M92" s="192"/>
      <c r="N92" s="193"/>
      <c r="O92" s="193"/>
      <c r="P92" s="193"/>
      <c r="Q92" s="193"/>
      <c r="R92" s="193"/>
      <c r="S92" s="193"/>
      <c r="T92" s="194"/>
      <c r="AT92" s="195" t="s">
        <v>125</v>
      </c>
      <c r="AU92" s="195" t="s">
        <v>22</v>
      </c>
      <c r="AV92" s="10" t="s">
        <v>83</v>
      </c>
      <c r="AW92" s="10" t="s">
        <v>40</v>
      </c>
      <c r="AX92" s="10" t="s">
        <v>76</v>
      </c>
      <c r="AY92" s="195" t="s">
        <v>120</v>
      </c>
    </row>
    <row r="93" spans="2:65" s="11" customFormat="1" ht="13.5">
      <c r="B93" s="196"/>
      <c r="C93" s="197"/>
      <c r="D93" s="198" t="s">
        <v>125</v>
      </c>
      <c r="E93" s="199" t="s">
        <v>20</v>
      </c>
      <c r="F93" s="200" t="s">
        <v>127</v>
      </c>
      <c r="G93" s="197"/>
      <c r="H93" s="201">
        <v>1</v>
      </c>
      <c r="I93" s="202"/>
      <c r="J93" s="197"/>
      <c r="K93" s="197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125</v>
      </c>
      <c r="AU93" s="207" t="s">
        <v>22</v>
      </c>
      <c r="AV93" s="11" t="s">
        <v>89</v>
      </c>
      <c r="AW93" s="11" t="s">
        <v>40</v>
      </c>
      <c r="AX93" s="11" t="s">
        <v>22</v>
      </c>
      <c r="AY93" s="207" t="s">
        <v>120</v>
      </c>
    </row>
    <row r="94" spans="2:65" s="1" customFormat="1" ht="22.5" customHeight="1">
      <c r="B94" s="35"/>
      <c r="C94" s="172" t="s">
        <v>133</v>
      </c>
      <c r="D94" s="172" t="s">
        <v>121</v>
      </c>
      <c r="E94" s="173" t="s">
        <v>143</v>
      </c>
      <c r="F94" s="174" t="s">
        <v>144</v>
      </c>
      <c r="G94" s="175" t="s">
        <v>145</v>
      </c>
      <c r="H94" s="176">
        <v>2</v>
      </c>
      <c r="I94" s="177"/>
      <c r="J94" s="178">
        <f>ROUND(I94*H94,2)</f>
        <v>0</v>
      </c>
      <c r="K94" s="174" t="s">
        <v>20</v>
      </c>
      <c r="L94" s="55"/>
      <c r="M94" s="179" t="s">
        <v>20</v>
      </c>
      <c r="N94" s="180" t="s">
        <v>47</v>
      </c>
      <c r="O94" s="36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18" t="s">
        <v>89</v>
      </c>
      <c r="AT94" s="18" t="s">
        <v>121</v>
      </c>
      <c r="AU94" s="18" t="s">
        <v>22</v>
      </c>
      <c r="AY94" s="18" t="s">
        <v>120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8" t="s">
        <v>22</v>
      </c>
      <c r="BK94" s="183">
        <f>ROUND(I94*H94,2)</f>
        <v>0</v>
      </c>
      <c r="BL94" s="18" t="s">
        <v>89</v>
      </c>
      <c r="BM94" s="18" t="s">
        <v>146</v>
      </c>
    </row>
    <row r="95" spans="2:65" s="12" customFormat="1" ht="27">
      <c r="B95" s="208"/>
      <c r="C95" s="209"/>
      <c r="D95" s="186" t="s">
        <v>125</v>
      </c>
      <c r="E95" s="210" t="s">
        <v>20</v>
      </c>
      <c r="F95" s="211" t="s">
        <v>147</v>
      </c>
      <c r="G95" s="209"/>
      <c r="H95" s="212" t="s">
        <v>20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125</v>
      </c>
      <c r="AU95" s="218" t="s">
        <v>22</v>
      </c>
      <c r="AV95" s="12" t="s">
        <v>22</v>
      </c>
      <c r="AW95" s="12" t="s">
        <v>40</v>
      </c>
      <c r="AX95" s="12" t="s">
        <v>76</v>
      </c>
      <c r="AY95" s="218" t="s">
        <v>120</v>
      </c>
    </row>
    <row r="96" spans="2:65" s="12" customFormat="1" ht="27">
      <c r="B96" s="208"/>
      <c r="C96" s="209"/>
      <c r="D96" s="186" t="s">
        <v>125</v>
      </c>
      <c r="E96" s="210" t="s">
        <v>20</v>
      </c>
      <c r="F96" s="211" t="s">
        <v>148</v>
      </c>
      <c r="G96" s="209"/>
      <c r="H96" s="212" t="s">
        <v>20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125</v>
      </c>
      <c r="AU96" s="218" t="s">
        <v>22</v>
      </c>
      <c r="AV96" s="12" t="s">
        <v>22</v>
      </c>
      <c r="AW96" s="12" t="s">
        <v>40</v>
      </c>
      <c r="AX96" s="12" t="s">
        <v>76</v>
      </c>
      <c r="AY96" s="218" t="s">
        <v>120</v>
      </c>
    </row>
    <row r="97" spans="2:65" s="10" customFormat="1" ht="13.5">
      <c r="B97" s="184"/>
      <c r="C97" s="185"/>
      <c r="D97" s="186" t="s">
        <v>125</v>
      </c>
      <c r="E97" s="187" t="s">
        <v>20</v>
      </c>
      <c r="F97" s="188" t="s">
        <v>149</v>
      </c>
      <c r="G97" s="185"/>
      <c r="H97" s="189">
        <v>2</v>
      </c>
      <c r="I97" s="190"/>
      <c r="J97" s="185"/>
      <c r="K97" s="185"/>
      <c r="L97" s="191"/>
      <c r="M97" s="192"/>
      <c r="N97" s="193"/>
      <c r="O97" s="193"/>
      <c r="P97" s="193"/>
      <c r="Q97" s="193"/>
      <c r="R97" s="193"/>
      <c r="S97" s="193"/>
      <c r="T97" s="194"/>
      <c r="AT97" s="195" t="s">
        <v>125</v>
      </c>
      <c r="AU97" s="195" t="s">
        <v>22</v>
      </c>
      <c r="AV97" s="10" t="s">
        <v>83</v>
      </c>
      <c r="AW97" s="10" t="s">
        <v>40</v>
      </c>
      <c r="AX97" s="10" t="s">
        <v>76</v>
      </c>
      <c r="AY97" s="195" t="s">
        <v>120</v>
      </c>
    </row>
    <row r="98" spans="2:65" s="11" customFormat="1" ht="13.5">
      <c r="B98" s="196"/>
      <c r="C98" s="197"/>
      <c r="D98" s="198" t="s">
        <v>125</v>
      </c>
      <c r="E98" s="199" t="s">
        <v>20</v>
      </c>
      <c r="F98" s="200" t="s">
        <v>127</v>
      </c>
      <c r="G98" s="197"/>
      <c r="H98" s="201">
        <v>2</v>
      </c>
      <c r="I98" s="202"/>
      <c r="J98" s="197"/>
      <c r="K98" s="197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125</v>
      </c>
      <c r="AU98" s="207" t="s">
        <v>22</v>
      </c>
      <c r="AV98" s="11" t="s">
        <v>89</v>
      </c>
      <c r="AW98" s="11" t="s">
        <v>40</v>
      </c>
      <c r="AX98" s="11" t="s">
        <v>22</v>
      </c>
      <c r="AY98" s="207" t="s">
        <v>120</v>
      </c>
    </row>
    <row r="99" spans="2:65" s="1" customFormat="1" ht="22.5" customHeight="1">
      <c r="B99" s="35"/>
      <c r="C99" s="172" t="s">
        <v>150</v>
      </c>
      <c r="D99" s="172" t="s">
        <v>121</v>
      </c>
      <c r="E99" s="173" t="s">
        <v>151</v>
      </c>
      <c r="F99" s="174" t="s">
        <v>152</v>
      </c>
      <c r="G99" s="175" t="s">
        <v>145</v>
      </c>
      <c r="H99" s="176">
        <v>2</v>
      </c>
      <c r="I99" s="177"/>
      <c r="J99" s="178">
        <f>ROUND(I99*H99,2)</f>
        <v>0</v>
      </c>
      <c r="K99" s="174" t="s">
        <v>20</v>
      </c>
      <c r="L99" s="55"/>
      <c r="M99" s="179" t="s">
        <v>20</v>
      </c>
      <c r="N99" s="180" t="s">
        <v>47</v>
      </c>
      <c r="O99" s="36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18" t="s">
        <v>89</v>
      </c>
      <c r="AT99" s="18" t="s">
        <v>121</v>
      </c>
      <c r="AU99" s="18" t="s">
        <v>22</v>
      </c>
      <c r="AY99" s="18" t="s">
        <v>120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8" t="s">
        <v>22</v>
      </c>
      <c r="BK99" s="183">
        <f>ROUND(I99*H99,2)</f>
        <v>0</v>
      </c>
      <c r="BL99" s="18" t="s">
        <v>89</v>
      </c>
      <c r="BM99" s="18" t="s">
        <v>153</v>
      </c>
    </row>
    <row r="100" spans="2:65" s="10" customFormat="1" ht="13.5">
      <c r="B100" s="184"/>
      <c r="C100" s="185"/>
      <c r="D100" s="186" t="s">
        <v>125</v>
      </c>
      <c r="E100" s="187" t="s">
        <v>20</v>
      </c>
      <c r="F100" s="188" t="s">
        <v>154</v>
      </c>
      <c r="G100" s="185"/>
      <c r="H100" s="189">
        <v>2</v>
      </c>
      <c r="I100" s="190"/>
      <c r="J100" s="185"/>
      <c r="K100" s="185"/>
      <c r="L100" s="191"/>
      <c r="M100" s="192"/>
      <c r="N100" s="193"/>
      <c r="O100" s="193"/>
      <c r="P100" s="193"/>
      <c r="Q100" s="193"/>
      <c r="R100" s="193"/>
      <c r="S100" s="193"/>
      <c r="T100" s="194"/>
      <c r="AT100" s="195" t="s">
        <v>125</v>
      </c>
      <c r="AU100" s="195" t="s">
        <v>22</v>
      </c>
      <c r="AV100" s="10" t="s">
        <v>83</v>
      </c>
      <c r="AW100" s="10" t="s">
        <v>40</v>
      </c>
      <c r="AX100" s="10" t="s">
        <v>76</v>
      </c>
      <c r="AY100" s="195" t="s">
        <v>120</v>
      </c>
    </row>
    <row r="101" spans="2:65" s="11" customFormat="1" ht="13.5">
      <c r="B101" s="196"/>
      <c r="C101" s="197"/>
      <c r="D101" s="186" t="s">
        <v>125</v>
      </c>
      <c r="E101" s="219" t="s">
        <v>20</v>
      </c>
      <c r="F101" s="220" t="s">
        <v>127</v>
      </c>
      <c r="G101" s="197"/>
      <c r="H101" s="221">
        <v>2</v>
      </c>
      <c r="I101" s="202"/>
      <c r="J101" s="197"/>
      <c r="K101" s="197"/>
      <c r="L101" s="203"/>
      <c r="M101" s="222"/>
      <c r="N101" s="223"/>
      <c r="O101" s="223"/>
      <c r="P101" s="223"/>
      <c r="Q101" s="223"/>
      <c r="R101" s="223"/>
      <c r="S101" s="223"/>
      <c r="T101" s="224"/>
      <c r="AT101" s="207" t="s">
        <v>125</v>
      </c>
      <c r="AU101" s="207" t="s">
        <v>22</v>
      </c>
      <c r="AV101" s="11" t="s">
        <v>89</v>
      </c>
      <c r="AW101" s="11" t="s">
        <v>40</v>
      </c>
      <c r="AX101" s="11" t="s">
        <v>22</v>
      </c>
      <c r="AY101" s="207" t="s">
        <v>120</v>
      </c>
    </row>
    <row r="102" spans="2:65" s="1" customFormat="1" ht="6.95" customHeight="1">
      <c r="B102" s="50"/>
      <c r="C102" s="51"/>
      <c r="D102" s="51"/>
      <c r="E102" s="51"/>
      <c r="F102" s="51"/>
      <c r="G102" s="51"/>
      <c r="H102" s="51"/>
      <c r="I102" s="128"/>
      <c r="J102" s="51"/>
      <c r="K102" s="51"/>
      <c r="L102" s="55"/>
    </row>
  </sheetData>
  <sheetProtection password="CC35" sheet="1" objects="1" scenarios="1" formatColumns="0" formatRows="0" sort="0" autoFilter="0"/>
  <autoFilter ref="C76:K76"/>
  <mergeCells count="9"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313"/>
      <c r="C1" s="313"/>
      <c r="D1" s="312" t="s">
        <v>1</v>
      </c>
      <c r="E1" s="313"/>
      <c r="F1" s="314" t="s">
        <v>731</v>
      </c>
      <c r="G1" s="318" t="s">
        <v>732</v>
      </c>
      <c r="H1" s="318"/>
      <c r="I1" s="319"/>
      <c r="J1" s="314" t="s">
        <v>733</v>
      </c>
      <c r="K1" s="312" t="s">
        <v>92</v>
      </c>
      <c r="L1" s="314" t="s">
        <v>734</v>
      </c>
      <c r="M1" s="314"/>
      <c r="N1" s="314"/>
      <c r="O1" s="314"/>
      <c r="P1" s="314"/>
      <c r="Q1" s="314"/>
      <c r="R1" s="314"/>
      <c r="S1" s="314"/>
      <c r="T1" s="314"/>
      <c r="U1" s="310"/>
      <c r="V1" s="31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8" t="s">
        <v>85</v>
      </c>
    </row>
    <row r="3" spans="1:70" ht="6.95" customHeight="1">
      <c r="B3" s="19"/>
      <c r="C3" s="20"/>
      <c r="D3" s="20"/>
      <c r="E3" s="20"/>
      <c r="F3" s="20"/>
      <c r="G3" s="20"/>
      <c r="H3" s="20"/>
      <c r="I3" s="105"/>
      <c r="J3" s="20"/>
      <c r="K3" s="21"/>
      <c r="AT3" s="18" t="s">
        <v>83</v>
      </c>
    </row>
    <row r="4" spans="1:70" ht="36.950000000000003" customHeight="1">
      <c r="B4" s="22"/>
      <c r="C4" s="23"/>
      <c r="D4" s="24" t="s">
        <v>93</v>
      </c>
      <c r="E4" s="23"/>
      <c r="F4" s="23"/>
      <c r="G4" s="23"/>
      <c r="H4" s="23"/>
      <c r="I4" s="106"/>
      <c r="J4" s="23"/>
      <c r="K4" s="25"/>
      <c r="M4" s="26" t="s">
        <v>10</v>
      </c>
      <c r="AT4" s="18" t="s">
        <v>4</v>
      </c>
    </row>
    <row r="5" spans="1:70" ht="6.95" customHeight="1">
      <c r="B5" s="22"/>
      <c r="C5" s="23"/>
      <c r="D5" s="23"/>
      <c r="E5" s="23"/>
      <c r="F5" s="23"/>
      <c r="G5" s="23"/>
      <c r="H5" s="23"/>
      <c r="I5" s="106"/>
      <c r="J5" s="23"/>
      <c r="K5" s="25"/>
    </row>
    <row r="6" spans="1:70">
      <c r="B6" s="22"/>
      <c r="C6" s="23"/>
      <c r="D6" s="31" t="s">
        <v>16</v>
      </c>
      <c r="E6" s="23"/>
      <c r="F6" s="23"/>
      <c r="G6" s="23"/>
      <c r="H6" s="23"/>
      <c r="I6" s="106"/>
      <c r="J6" s="23"/>
      <c r="K6" s="25"/>
    </row>
    <row r="7" spans="1:70" ht="22.5" customHeight="1">
      <c r="B7" s="22"/>
      <c r="C7" s="23"/>
      <c r="D7" s="23"/>
      <c r="E7" s="306" t="str">
        <f>'Rekapitulace stavby'!K6</f>
        <v>Souvislá úprava pravobřežní cyklostezky Veslák</v>
      </c>
      <c r="F7" s="272"/>
      <c r="G7" s="272"/>
      <c r="H7" s="272"/>
      <c r="I7" s="106"/>
      <c r="J7" s="23"/>
      <c r="K7" s="25"/>
    </row>
    <row r="8" spans="1:70" s="1" customFormat="1">
      <c r="B8" s="35"/>
      <c r="C8" s="36"/>
      <c r="D8" s="31" t="s">
        <v>94</v>
      </c>
      <c r="E8" s="36"/>
      <c r="F8" s="36"/>
      <c r="G8" s="36"/>
      <c r="H8" s="36"/>
      <c r="I8" s="107"/>
      <c r="J8" s="36"/>
      <c r="K8" s="39"/>
    </row>
    <row r="9" spans="1:70" s="1" customFormat="1" ht="36.950000000000003" customHeight="1">
      <c r="B9" s="35"/>
      <c r="C9" s="36"/>
      <c r="D9" s="36"/>
      <c r="E9" s="307" t="s">
        <v>155</v>
      </c>
      <c r="F9" s="279"/>
      <c r="G9" s="279"/>
      <c r="H9" s="279"/>
      <c r="I9" s="107"/>
      <c r="J9" s="36"/>
      <c r="K9" s="39"/>
    </row>
    <row r="10" spans="1:70" s="1" customFormat="1" ht="13.5">
      <c r="B10" s="35"/>
      <c r="C10" s="36"/>
      <c r="D10" s="36"/>
      <c r="E10" s="36"/>
      <c r="F10" s="36"/>
      <c r="G10" s="36"/>
      <c r="H10" s="36"/>
      <c r="I10" s="107"/>
      <c r="J10" s="36"/>
      <c r="K10" s="39"/>
    </row>
    <row r="11" spans="1:70" s="1" customFormat="1" ht="14.45" customHeight="1">
      <c r="B11" s="35"/>
      <c r="C11" s="36"/>
      <c r="D11" s="31" t="s">
        <v>19</v>
      </c>
      <c r="E11" s="36"/>
      <c r="F11" s="29" t="s">
        <v>20</v>
      </c>
      <c r="G11" s="36"/>
      <c r="H11" s="36"/>
      <c r="I11" s="108" t="s">
        <v>21</v>
      </c>
      <c r="J11" s="29" t="s">
        <v>20</v>
      </c>
      <c r="K11" s="39"/>
    </row>
    <row r="12" spans="1:70" s="1" customFormat="1" ht="14.45" customHeight="1">
      <c r="B12" s="35"/>
      <c r="C12" s="36"/>
      <c r="D12" s="31" t="s">
        <v>23</v>
      </c>
      <c r="E12" s="36"/>
      <c r="F12" s="29" t="s">
        <v>96</v>
      </c>
      <c r="G12" s="36"/>
      <c r="H12" s="36"/>
      <c r="I12" s="108" t="s">
        <v>25</v>
      </c>
      <c r="J12" s="109" t="str">
        <f>'Rekapitulace stavby'!AN8</f>
        <v>28. 11. 2017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107"/>
      <c r="J13" s="36"/>
      <c r="K13" s="39"/>
    </row>
    <row r="14" spans="1:70" s="1" customFormat="1" ht="14.45" customHeight="1">
      <c r="B14" s="35"/>
      <c r="C14" s="36"/>
      <c r="D14" s="31" t="s">
        <v>29</v>
      </c>
      <c r="E14" s="36"/>
      <c r="F14" s="36"/>
      <c r="G14" s="36"/>
      <c r="H14" s="36"/>
      <c r="I14" s="108" t="s">
        <v>30</v>
      </c>
      <c r="J14" s="29" t="s">
        <v>20</v>
      </c>
      <c r="K14" s="39"/>
    </row>
    <row r="15" spans="1:70" s="1" customFormat="1" ht="18" customHeight="1">
      <c r="B15" s="35"/>
      <c r="C15" s="36"/>
      <c r="D15" s="36"/>
      <c r="E15" s="29" t="s">
        <v>97</v>
      </c>
      <c r="F15" s="36"/>
      <c r="G15" s="36"/>
      <c r="H15" s="36"/>
      <c r="I15" s="108" t="s">
        <v>33</v>
      </c>
      <c r="J15" s="29" t="s">
        <v>20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07"/>
      <c r="J16" s="36"/>
      <c r="K16" s="39"/>
    </row>
    <row r="17" spans="2:11" s="1" customFormat="1" ht="14.45" customHeight="1">
      <c r="B17" s="35"/>
      <c r="C17" s="36"/>
      <c r="D17" s="31" t="s">
        <v>35</v>
      </c>
      <c r="E17" s="36"/>
      <c r="F17" s="36"/>
      <c r="G17" s="36"/>
      <c r="H17" s="36"/>
      <c r="I17" s="10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08" t="s">
        <v>33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07"/>
      <c r="J19" s="36"/>
      <c r="K19" s="39"/>
    </row>
    <row r="20" spans="2:11" s="1" customFormat="1" ht="14.45" customHeight="1">
      <c r="B20" s="35"/>
      <c r="C20" s="36"/>
      <c r="D20" s="31" t="s">
        <v>37</v>
      </c>
      <c r="E20" s="36"/>
      <c r="F20" s="36"/>
      <c r="G20" s="36"/>
      <c r="H20" s="36"/>
      <c r="I20" s="108" t="s">
        <v>30</v>
      </c>
      <c r="J20" s="29" t="s">
        <v>20</v>
      </c>
      <c r="K20" s="39"/>
    </row>
    <row r="21" spans="2:11" s="1" customFormat="1" ht="18" customHeight="1">
      <c r="B21" s="35"/>
      <c r="C21" s="36"/>
      <c r="D21" s="36"/>
      <c r="E21" s="29" t="s">
        <v>39</v>
      </c>
      <c r="F21" s="36"/>
      <c r="G21" s="36"/>
      <c r="H21" s="36"/>
      <c r="I21" s="108" t="s">
        <v>33</v>
      </c>
      <c r="J21" s="29" t="s">
        <v>20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07"/>
      <c r="J22" s="36"/>
      <c r="K22" s="39"/>
    </row>
    <row r="23" spans="2:11" s="1" customFormat="1" ht="14.45" customHeight="1">
      <c r="B23" s="35"/>
      <c r="C23" s="36"/>
      <c r="D23" s="31" t="s">
        <v>41</v>
      </c>
      <c r="E23" s="36"/>
      <c r="F23" s="36"/>
      <c r="G23" s="36"/>
      <c r="H23" s="36"/>
      <c r="I23" s="107"/>
      <c r="J23" s="36"/>
      <c r="K23" s="39"/>
    </row>
    <row r="24" spans="2:11" s="6" customFormat="1" ht="22.5" customHeight="1">
      <c r="B24" s="110"/>
      <c r="C24" s="111"/>
      <c r="D24" s="111"/>
      <c r="E24" s="275" t="s">
        <v>20</v>
      </c>
      <c r="F24" s="308"/>
      <c r="G24" s="308"/>
      <c r="H24" s="308"/>
      <c r="I24" s="112"/>
      <c r="J24" s="111"/>
      <c r="K24" s="11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07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14"/>
      <c r="J26" s="79"/>
      <c r="K26" s="115"/>
    </row>
    <row r="27" spans="2:11" s="1" customFormat="1" ht="25.35" customHeight="1">
      <c r="B27" s="35"/>
      <c r="C27" s="36"/>
      <c r="D27" s="116" t="s">
        <v>42</v>
      </c>
      <c r="E27" s="36"/>
      <c r="F27" s="36"/>
      <c r="G27" s="36"/>
      <c r="H27" s="36"/>
      <c r="I27" s="107"/>
      <c r="J27" s="117">
        <f>ROUND(J80,2)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14"/>
      <c r="J28" s="79"/>
      <c r="K28" s="115"/>
    </row>
    <row r="29" spans="2:11" s="1" customFormat="1" ht="14.45" customHeight="1">
      <c r="B29" s="35"/>
      <c r="C29" s="36"/>
      <c r="D29" s="36"/>
      <c r="E29" s="36"/>
      <c r="F29" s="40" t="s">
        <v>44</v>
      </c>
      <c r="G29" s="36"/>
      <c r="H29" s="36"/>
      <c r="I29" s="118" t="s">
        <v>43</v>
      </c>
      <c r="J29" s="40" t="s">
        <v>45</v>
      </c>
      <c r="K29" s="39"/>
    </row>
    <row r="30" spans="2:11" s="1" customFormat="1" ht="14.45" customHeight="1">
      <c r="B30" s="35"/>
      <c r="C30" s="36"/>
      <c r="D30" s="43" t="s">
        <v>46</v>
      </c>
      <c r="E30" s="43" t="s">
        <v>47</v>
      </c>
      <c r="F30" s="119">
        <f>ROUND(SUM(BE80:BE187), 2)</f>
        <v>0</v>
      </c>
      <c r="G30" s="36"/>
      <c r="H30" s="36"/>
      <c r="I30" s="120">
        <v>0.21</v>
      </c>
      <c r="J30" s="119">
        <f>ROUND(ROUND((SUM(BE80:BE187)), 2)*I30, 2)</f>
        <v>0</v>
      </c>
      <c r="K30" s="39"/>
    </row>
    <row r="31" spans="2:11" s="1" customFormat="1" ht="14.45" customHeight="1">
      <c r="B31" s="35"/>
      <c r="C31" s="36"/>
      <c r="D31" s="36"/>
      <c r="E31" s="43" t="s">
        <v>48</v>
      </c>
      <c r="F31" s="119">
        <f>ROUND(SUM(BF80:BF187), 2)</f>
        <v>0</v>
      </c>
      <c r="G31" s="36"/>
      <c r="H31" s="36"/>
      <c r="I31" s="120">
        <v>0.15</v>
      </c>
      <c r="J31" s="119">
        <f>ROUND(ROUND((SUM(BF80:BF187)), 2)*I31, 2)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49</v>
      </c>
      <c r="F32" s="119">
        <f>ROUND(SUM(BG80:BG187), 2)</f>
        <v>0</v>
      </c>
      <c r="G32" s="36"/>
      <c r="H32" s="36"/>
      <c r="I32" s="120">
        <v>0.21</v>
      </c>
      <c r="J32" s="11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50</v>
      </c>
      <c r="F33" s="119">
        <f>ROUND(SUM(BH80:BH187), 2)</f>
        <v>0</v>
      </c>
      <c r="G33" s="36"/>
      <c r="H33" s="36"/>
      <c r="I33" s="120">
        <v>0.15</v>
      </c>
      <c r="J33" s="11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51</v>
      </c>
      <c r="F34" s="119">
        <f>ROUND(SUM(BI80:BI187), 2)</f>
        <v>0</v>
      </c>
      <c r="G34" s="36"/>
      <c r="H34" s="36"/>
      <c r="I34" s="120">
        <v>0</v>
      </c>
      <c r="J34" s="11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07"/>
      <c r="J35" s="36"/>
      <c r="K35" s="39"/>
    </row>
    <row r="36" spans="2:11" s="1" customFormat="1" ht="25.35" customHeight="1">
      <c r="B36" s="35"/>
      <c r="C36" s="121"/>
      <c r="D36" s="122" t="s">
        <v>52</v>
      </c>
      <c r="E36" s="73"/>
      <c r="F36" s="73"/>
      <c r="G36" s="123" t="s">
        <v>53</v>
      </c>
      <c r="H36" s="124" t="s">
        <v>54</v>
      </c>
      <c r="I36" s="125"/>
      <c r="J36" s="126">
        <f>SUM(J27:J34)</f>
        <v>0</v>
      </c>
      <c r="K36" s="127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28"/>
      <c r="J37" s="51"/>
      <c r="K37" s="52"/>
    </row>
    <row r="41" spans="2:11" s="1" customFormat="1" ht="6.95" customHeight="1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50000000000003" customHeight="1">
      <c r="B42" s="35"/>
      <c r="C42" s="24" t="s">
        <v>98</v>
      </c>
      <c r="D42" s="36"/>
      <c r="E42" s="36"/>
      <c r="F42" s="36"/>
      <c r="G42" s="36"/>
      <c r="H42" s="36"/>
      <c r="I42" s="107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07"/>
      <c r="J43" s="36"/>
      <c r="K43" s="39"/>
    </row>
    <row r="44" spans="2:11" s="1" customFormat="1" ht="14.45" customHeight="1">
      <c r="B44" s="35"/>
      <c r="C44" s="31" t="s">
        <v>16</v>
      </c>
      <c r="D44" s="36"/>
      <c r="E44" s="36"/>
      <c r="F44" s="36"/>
      <c r="G44" s="36"/>
      <c r="H44" s="36"/>
      <c r="I44" s="107"/>
      <c r="J44" s="36"/>
      <c r="K44" s="39"/>
    </row>
    <row r="45" spans="2:11" s="1" customFormat="1" ht="22.5" customHeight="1">
      <c r="B45" s="35"/>
      <c r="C45" s="36"/>
      <c r="D45" s="36"/>
      <c r="E45" s="306" t="str">
        <f>E7</f>
        <v>Souvislá úprava pravobřežní cyklostezky Veslák</v>
      </c>
      <c r="F45" s="279"/>
      <c r="G45" s="279"/>
      <c r="H45" s="279"/>
      <c r="I45" s="107"/>
      <c r="J45" s="36"/>
      <c r="K45" s="39"/>
    </row>
    <row r="46" spans="2:11" s="1" customFormat="1" ht="14.45" customHeight="1">
      <c r="B46" s="35"/>
      <c r="C46" s="31" t="s">
        <v>94</v>
      </c>
      <c r="D46" s="36"/>
      <c r="E46" s="36"/>
      <c r="F46" s="36"/>
      <c r="G46" s="36"/>
      <c r="H46" s="36"/>
      <c r="I46" s="107"/>
      <c r="J46" s="36"/>
      <c r="K46" s="39"/>
    </row>
    <row r="47" spans="2:11" s="1" customFormat="1" ht="23.25" customHeight="1">
      <c r="B47" s="35"/>
      <c r="C47" s="36"/>
      <c r="D47" s="36"/>
      <c r="E47" s="307" t="str">
        <f>E9</f>
        <v>2 - Kácení</v>
      </c>
      <c r="F47" s="279"/>
      <c r="G47" s="279"/>
      <c r="H47" s="279"/>
      <c r="I47" s="107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07"/>
      <c r="J48" s="36"/>
      <c r="K48" s="39"/>
    </row>
    <row r="49" spans="2:47" s="1" customFormat="1" ht="18" customHeight="1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08" t="s">
        <v>25</v>
      </c>
      <c r="J49" s="109" t="str">
        <f>IF(J12="","",J12)</f>
        <v>28. 11. 2017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07"/>
      <c r="J50" s="36"/>
      <c r="K50" s="39"/>
    </row>
    <row r="51" spans="2:47" s="1" customFormat="1">
      <c r="B51" s="35"/>
      <c r="C51" s="31" t="s">
        <v>29</v>
      </c>
      <c r="D51" s="36"/>
      <c r="E51" s="36"/>
      <c r="F51" s="29" t="str">
        <f>E15</f>
        <v>Město Nymburk</v>
      </c>
      <c r="G51" s="36"/>
      <c r="H51" s="36"/>
      <c r="I51" s="108" t="s">
        <v>37</v>
      </c>
      <c r="J51" s="29" t="str">
        <f>E21</f>
        <v>Ing. Jaroslav Čálek</v>
      </c>
      <c r="K51" s="39"/>
    </row>
    <row r="52" spans="2:47" s="1" customFormat="1" ht="14.45" customHeight="1">
      <c r="B52" s="35"/>
      <c r="C52" s="31" t="s">
        <v>35</v>
      </c>
      <c r="D52" s="36"/>
      <c r="E52" s="36"/>
      <c r="F52" s="29" t="str">
        <f>IF(E18="","",E18)</f>
        <v/>
      </c>
      <c r="G52" s="36"/>
      <c r="H52" s="36"/>
      <c r="I52" s="107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07"/>
      <c r="J53" s="36"/>
      <c r="K53" s="39"/>
    </row>
    <row r="54" spans="2:47" s="1" customFormat="1" ht="29.25" customHeight="1">
      <c r="B54" s="35"/>
      <c r="C54" s="133" t="s">
        <v>99</v>
      </c>
      <c r="D54" s="121"/>
      <c r="E54" s="121"/>
      <c r="F54" s="121"/>
      <c r="G54" s="121"/>
      <c r="H54" s="121"/>
      <c r="I54" s="134"/>
      <c r="J54" s="135" t="s">
        <v>100</v>
      </c>
      <c r="K54" s="136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07"/>
      <c r="J55" s="36"/>
      <c r="K55" s="39"/>
    </row>
    <row r="56" spans="2:47" s="1" customFormat="1" ht="29.25" customHeight="1">
      <c r="B56" s="35"/>
      <c r="C56" s="137" t="s">
        <v>101</v>
      </c>
      <c r="D56" s="36"/>
      <c r="E56" s="36"/>
      <c r="F56" s="36"/>
      <c r="G56" s="36"/>
      <c r="H56" s="36"/>
      <c r="I56" s="107"/>
      <c r="J56" s="117">
        <f>J80</f>
        <v>0</v>
      </c>
      <c r="K56" s="39"/>
      <c r="AU56" s="18" t="s">
        <v>102</v>
      </c>
    </row>
    <row r="57" spans="2:47" s="7" customFormat="1" ht="24.95" customHeight="1">
      <c r="B57" s="138"/>
      <c r="C57" s="139"/>
      <c r="D57" s="140" t="s">
        <v>156</v>
      </c>
      <c r="E57" s="141"/>
      <c r="F57" s="141"/>
      <c r="G57" s="141"/>
      <c r="H57" s="141"/>
      <c r="I57" s="142"/>
      <c r="J57" s="143">
        <f>J81</f>
        <v>0</v>
      </c>
      <c r="K57" s="144"/>
    </row>
    <row r="58" spans="2:47" s="13" customFormat="1" ht="19.899999999999999" customHeight="1">
      <c r="B58" s="225"/>
      <c r="C58" s="226"/>
      <c r="D58" s="227" t="s">
        <v>157</v>
      </c>
      <c r="E58" s="228"/>
      <c r="F58" s="228"/>
      <c r="G58" s="228"/>
      <c r="H58" s="228"/>
      <c r="I58" s="229"/>
      <c r="J58" s="230">
        <f>J82</f>
        <v>0</v>
      </c>
      <c r="K58" s="231"/>
    </row>
    <row r="59" spans="2:47" s="13" customFormat="1" ht="19.899999999999999" customHeight="1">
      <c r="B59" s="225"/>
      <c r="C59" s="226"/>
      <c r="D59" s="227" t="s">
        <v>158</v>
      </c>
      <c r="E59" s="228"/>
      <c r="F59" s="228"/>
      <c r="G59" s="228"/>
      <c r="H59" s="228"/>
      <c r="I59" s="229"/>
      <c r="J59" s="230">
        <f>J185</f>
        <v>0</v>
      </c>
      <c r="K59" s="231"/>
    </row>
    <row r="60" spans="2:47" s="13" customFormat="1" ht="19.899999999999999" customHeight="1">
      <c r="B60" s="225"/>
      <c r="C60" s="226"/>
      <c r="D60" s="227" t="s">
        <v>159</v>
      </c>
      <c r="E60" s="228"/>
      <c r="F60" s="228"/>
      <c r="G60" s="228"/>
      <c r="H60" s="228"/>
      <c r="I60" s="229"/>
      <c r="J60" s="230">
        <f>J186</f>
        <v>0</v>
      </c>
      <c r="K60" s="231"/>
    </row>
    <row r="61" spans="2:47" s="1" customFormat="1" ht="21.75" customHeight="1">
      <c r="B61" s="35"/>
      <c r="C61" s="36"/>
      <c r="D61" s="36"/>
      <c r="E61" s="36"/>
      <c r="F61" s="36"/>
      <c r="G61" s="36"/>
      <c r="H61" s="36"/>
      <c r="I61" s="107"/>
      <c r="J61" s="36"/>
      <c r="K61" s="39"/>
    </row>
    <row r="62" spans="2:47" s="1" customFormat="1" ht="6.95" customHeight="1">
      <c r="B62" s="50"/>
      <c r="C62" s="51"/>
      <c r="D62" s="51"/>
      <c r="E62" s="51"/>
      <c r="F62" s="51"/>
      <c r="G62" s="51"/>
      <c r="H62" s="51"/>
      <c r="I62" s="128"/>
      <c r="J62" s="51"/>
      <c r="K62" s="52"/>
    </row>
    <row r="66" spans="2:63" s="1" customFormat="1" ht="6.95" customHeight="1">
      <c r="B66" s="53"/>
      <c r="C66" s="54"/>
      <c r="D66" s="54"/>
      <c r="E66" s="54"/>
      <c r="F66" s="54"/>
      <c r="G66" s="54"/>
      <c r="H66" s="54"/>
      <c r="I66" s="131"/>
      <c r="J66" s="54"/>
      <c r="K66" s="54"/>
      <c r="L66" s="55"/>
    </row>
    <row r="67" spans="2:63" s="1" customFormat="1" ht="36.950000000000003" customHeight="1">
      <c r="B67" s="35"/>
      <c r="C67" s="56" t="s">
        <v>104</v>
      </c>
      <c r="D67" s="57"/>
      <c r="E67" s="57"/>
      <c r="F67" s="57"/>
      <c r="G67" s="57"/>
      <c r="H67" s="57"/>
      <c r="I67" s="145"/>
      <c r="J67" s="57"/>
      <c r="K67" s="57"/>
      <c r="L67" s="55"/>
    </row>
    <row r="68" spans="2:63" s="1" customFormat="1" ht="6.95" customHeight="1">
      <c r="B68" s="35"/>
      <c r="C68" s="57"/>
      <c r="D68" s="57"/>
      <c r="E68" s="57"/>
      <c r="F68" s="57"/>
      <c r="G68" s="57"/>
      <c r="H68" s="57"/>
      <c r="I68" s="145"/>
      <c r="J68" s="57"/>
      <c r="K68" s="57"/>
      <c r="L68" s="55"/>
    </row>
    <row r="69" spans="2:63" s="1" customFormat="1" ht="14.45" customHeight="1">
      <c r="B69" s="35"/>
      <c r="C69" s="59" t="s">
        <v>16</v>
      </c>
      <c r="D69" s="57"/>
      <c r="E69" s="57"/>
      <c r="F69" s="57"/>
      <c r="G69" s="57"/>
      <c r="H69" s="57"/>
      <c r="I69" s="145"/>
      <c r="J69" s="57"/>
      <c r="K69" s="57"/>
      <c r="L69" s="55"/>
    </row>
    <row r="70" spans="2:63" s="1" customFormat="1" ht="22.5" customHeight="1">
      <c r="B70" s="35"/>
      <c r="C70" s="57"/>
      <c r="D70" s="57"/>
      <c r="E70" s="309" t="str">
        <f>E7</f>
        <v>Souvislá úprava pravobřežní cyklostezky Veslák</v>
      </c>
      <c r="F70" s="290"/>
      <c r="G70" s="290"/>
      <c r="H70" s="290"/>
      <c r="I70" s="145"/>
      <c r="J70" s="57"/>
      <c r="K70" s="57"/>
      <c r="L70" s="55"/>
    </row>
    <row r="71" spans="2:63" s="1" customFormat="1" ht="14.45" customHeight="1">
      <c r="B71" s="35"/>
      <c r="C71" s="59" t="s">
        <v>94</v>
      </c>
      <c r="D71" s="57"/>
      <c r="E71" s="57"/>
      <c r="F71" s="57"/>
      <c r="G71" s="57"/>
      <c r="H71" s="57"/>
      <c r="I71" s="145"/>
      <c r="J71" s="57"/>
      <c r="K71" s="57"/>
      <c r="L71" s="55"/>
    </row>
    <row r="72" spans="2:63" s="1" customFormat="1" ht="23.25" customHeight="1">
      <c r="B72" s="35"/>
      <c r="C72" s="57"/>
      <c r="D72" s="57"/>
      <c r="E72" s="287" t="str">
        <f>E9</f>
        <v>2 - Kácení</v>
      </c>
      <c r="F72" s="290"/>
      <c r="G72" s="290"/>
      <c r="H72" s="290"/>
      <c r="I72" s="145"/>
      <c r="J72" s="57"/>
      <c r="K72" s="57"/>
      <c r="L72" s="55"/>
    </row>
    <row r="73" spans="2:63" s="1" customFormat="1" ht="6.95" customHeight="1">
      <c r="B73" s="35"/>
      <c r="C73" s="57"/>
      <c r="D73" s="57"/>
      <c r="E73" s="57"/>
      <c r="F73" s="57"/>
      <c r="G73" s="57"/>
      <c r="H73" s="57"/>
      <c r="I73" s="145"/>
      <c r="J73" s="57"/>
      <c r="K73" s="57"/>
      <c r="L73" s="55"/>
    </row>
    <row r="74" spans="2:63" s="1" customFormat="1" ht="18" customHeight="1">
      <c r="B74" s="35"/>
      <c r="C74" s="59" t="s">
        <v>23</v>
      </c>
      <c r="D74" s="57"/>
      <c r="E74" s="57"/>
      <c r="F74" s="146" t="str">
        <f>F12</f>
        <v xml:space="preserve"> </v>
      </c>
      <c r="G74" s="57"/>
      <c r="H74" s="57"/>
      <c r="I74" s="147" t="s">
        <v>25</v>
      </c>
      <c r="J74" s="67" t="str">
        <f>IF(J12="","",J12)</f>
        <v>28. 11. 2017</v>
      </c>
      <c r="K74" s="57"/>
      <c r="L74" s="55"/>
    </row>
    <row r="75" spans="2:63" s="1" customFormat="1" ht="6.95" customHeight="1">
      <c r="B75" s="35"/>
      <c r="C75" s="57"/>
      <c r="D75" s="57"/>
      <c r="E75" s="57"/>
      <c r="F75" s="57"/>
      <c r="G75" s="57"/>
      <c r="H75" s="57"/>
      <c r="I75" s="145"/>
      <c r="J75" s="57"/>
      <c r="K75" s="57"/>
      <c r="L75" s="55"/>
    </row>
    <row r="76" spans="2:63" s="1" customFormat="1">
      <c r="B76" s="35"/>
      <c r="C76" s="59" t="s">
        <v>29</v>
      </c>
      <c r="D76" s="57"/>
      <c r="E76" s="57"/>
      <c r="F76" s="146" t="str">
        <f>E15</f>
        <v>Město Nymburk</v>
      </c>
      <c r="G76" s="57"/>
      <c r="H76" s="57"/>
      <c r="I76" s="147" t="s">
        <v>37</v>
      </c>
      <c r="J76" s="146" t="str">
        <f>E21</f>
        <v>Ing. Jaroslav Čálek</v>
      </c>
      <c r="K76" s="57"/>
      <c r="L76" s="55"/>
    </row>
    <row r="77" spans="2:63" s="1" customFormat="1" ht="14.45" customHeight="1">
      <c r="B77" s="35"/>
      <c r="C77" s="59" t="s">
        <v>35</v>
      </c>
      <c r="D77" s="57"/>
      <c r="E77" s="57"/>
      <c r="F77" s="146" t="str">
        <f>IF(E18="","",E18)</f>
        <v/>
      </c>
      <c r="G77" s="57"/>
      <c r="H77" s="57"/>
      <c r="I77" s="145"/>
      <c r="J77" s="57"/>
      <c r="K77" s="57"/>
      <c r="L77" s="55"/>
    </row>
    <row r="78" spans="2:63" s="1" customFormat="1" ht="10.35" customHeight="1">
      <c r="B78" s="35"/>
      <c r="C78" s="57"/>
      <c r="D78" s="57"/>
      <c r="E78" s="57"/>
      <c r="F78" s="57"/>
      <c r="G78" s="57"/>
      <c r="H78" s="57"/>
      <c r="I78" s="145"/>
      <c r="J78" s="57"/>
      <c r="K78" s="57"/>
      <c r="L78" s="55"/>
    </row>
    <row r="79" spans="2:63" s="8" customFormat="1" ht="29.25" customHeight="1">
      <c r="B79" s="148"/>
      <c r="C79" s="149" t="s">
        <v>105</v>
      </c>
      <c r="D79" s="150" t="s">
        <v>61</v>
      </c>
      <c r="E79" s="150" t="s">
        <v>57</v>
      </c>
      <c r="F79" s="150" t="s">
        <v>106</v>
      </c>
      <c r="G79" s="150" t="s">
        <v>107</v>
      </c>
      <c r="H79" s="150" t="s">
        <v>108</v>
      </c>
      <c r="I79" s="151" t="s">
        <v>109</v>
      </c>
      <c r="J79" s="150" t="s">
        <v>100</v>
      </c>
      <c r="K79" s="152" t="s">
        <v>110</v>
      </c>
      <c r="L79" s="153"/>
      <c r="M79" s="75" t="s">
        <v>111</v>
      </c>
      <c r="N79" s="76" t="s">
        <v>46</v>
      </c>
      <c r="O79" s="76" t="s">
        <v>112</v>
      </c>
      <c r="P79" s="76" t="s">
        <v>113</v>
      </c>
      <c r="Q79" s="76" t="s">
        <v>114</v>
      </c>
      <c r="R79" s="76" t="s">
        <v>115</v>
      </c>
      <c r="S79" s="76" t="s">
        <v>116</v>
      </c>
      <c r="T79" s="77" t="s">
        <v>117</v>
      </c>
    </row>
    <row r="80" spans="2:63" s="1" customFormat="1" ht="29.25" customHeight="1">
      <c r="B80" s="35"/>
      <c r="C80" s="81" t="s">
        <v>101</v>
      </c>
      <c r="D80" s="57"/>
      <c r="E80" s="57"/>
      <c r="F80" s="57"/>
      <c r="G80" s="57"/>
      <c r="H80" s="57"/>
      <c r="I80" s="145"/>
      <c r="J80" s="154">
        <f>BK80</f>
        <v>0</v>
      </c>
      <c r="K80" s="57"/>
      <c r="L80" s="55"/>
      <c r="M80" s="78"/>
      <c r="N80" s="79"/>
      <c r="O80" s="79"/>
      <c r="P80" s="155">
        <f>P81</f>
        <v>0</v>
      </c>
      <c r="Q80" s="79"/>
      <c r="R80" s="155">
        <f>R81</f>
        <v>0</v>
      </c>
      <c r="S80" s="79"/>
      <c r="T80" s="156">
        <f>T81</f>
        <v>0</v>
      </c>
      <c r="AT80" s="18" t="s">
        <v>75</v>
      </c>
      <c r="AU80" s="18" t="s">
        <v>102</v>
      </c>
      <c r="BK80" s="157">
        <f>BK81</f>
        <v>0</v>
      </c>
    </row>
    <row r="81" spans="2:65" s="9" customFormat="1" ht="37.35" customHeight="1">
      <c r="B81" s="158"/>
      <c r="C81" s="159"/>
      <c r="D81" s="232" t="s">
        <v>75</v>
      </c>
      <c r="E81" s="233" t="s">
        <v>118</v>
      </c>
      <c r="F81" s="233" t="s">
        <v>160</v>
      </c>
      <c r="G81" s="159"/>
      <c r="H81" s="159"/>
      <c r="I81" s="162"/>
      <c r="J81" s="234">
        <f>BK81</f>
        <v>0</v>
      </c>
      <c r="K81" s="159"/>
      <c r="L81" s="164"/>
      <c r="M81" s="165"/>
      <c r="N81" s="166"/>
      <c r="O81" s="166"/>
      <c r="P81" s="167">
        <f>P82+P185+P186</f>
        <v>0</v>
      </c>
      <c r="Q81" s="166"/>
      <c r="R81" s="167">
        <f>R82+R185+R186</f>
        <v>0</v>
      </c>
      <c r="S81" s="166"/>
      <c r="T81" s="168">
        <f>T82+T185+T186</f>
        <v>0</v>
      </c>
      <c r="AR81" s="169" t="s">
        <v>22</v>
      </c>
      <c r="AT81" s="170" t="s">
        <v>75</v>
      </c>
      <c r="AU81" s="170" t="s">
        <v>76</v>
      </c>
      <c r="AY81" s="169" t="s">
        <v>120</v>
      </c>
      <c r="BK81" s="171">
        <f>BK82+BK185+BK186</f>
        <v>0</v>
      </c>
    </row>
    <row r="82" spans="2:65" s="9" customFormat="1" ht="19.899999999999999" customHeight="1">
      <c r="B82" s="158"/>
      <c r="C82" s="159"/>
      <c r="D82" s="160" t="s">
        <v>75</v>
      </c>
      <c r="E82" s="235" t="s">
        <v>22</v>
      </c>
      <c r="F82" s="235" t="s">
        <v>161</v>
      </c>
      <c r="G82" s="159"/>
      <c r="H82" s="159"/>
      <c r="I82" s="162"/>
      <c r="J82" s="236">
        <f>BK82</f>
        <v>0</v>
      </c>
      <c r="K82" s="159"/>
      <c r="L82" s="164"/>
      <c r="M82" s="165"/>
      <c r="N82" s="166"/>
      <c r="O82" s="166"/>
      <c r="P82" s="167">
        <f>SUM(P83:P184)</f>
        <v>0</v>
      </c>
      <c r="Q82" s="166"/>
      <c r="R82" s="167">
        <f>SUM(R83:R184)</f>
        <v>0</v>
      </c>
      <c r="S82" s="166"/>
      <c r="T82" s="168">
        <f>SUM(T83:T184)</f>
        <v>0</v>
      </c>
      <c r="AR82" s="169" t="s">
        <v>22</v>
      </c>
      <c r="AT82" s="170" t="s">
        <v>75</v>
      </c>
      <c r="AU82" s="170" t="s">
        <v>22</v>
      </c>
      <c r="AY82" s="169" t="s">
        <v>120</v>
      </c>
      <c r="BK82" s="171">
        <f>SUM(BK83:BK184)</f>
        <v>0</v>
      </c>
    </row>
    <row r="83" spans="2:65" s="1" customFormat="1" ht="22.5" customHeight="1">
      <c r="B83" s="35"/>
      <c r="C83" s="172" t="s">
        <v>22</v>
      </c>
      <c r="D83" s="172" t="s">
        <v>121</v>
      </c>
      <c r="E83" s="173" t="s">
        <v>162</v>
      </c>
      <c r="F83" s="174" t="s">
        <v>163</v>
      </c>
      <c r="G83" s="175" t="s">
        <v>145</v>
      </c>
      <c r="H83" s="176">
        <v>3</v>
      </c>
      <c r="I83" s="177"/>
      <c r="J83" s="178">
        <f>ROUND(I83*H83,2)</f>
        <v>0</v>
      </c>
      <c r="K83" s="174" t="s">
        <v>20</v>
      </c>
      <c r="L83" s="55"/>
      <c r="M83" s="179" t="s">
        <v>20</v>
      </c>
      <c r="N83" s="180" t="s">
        <v>47</v>
      </c>
      <c r="O83" s="36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AR83" s="18" t="s">
        <v>89</v>
      </c>
      <c r="AT83" s="18" t="s">
        <v>121</v>
      </c>
      <c r="AU83" s="18" t="s">
        <v>83</v>
      </c>
      <c r="AY83" s="18" t="s">
        <v>120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18" t="s">
        <v>22</v>
      </c>
      <c r="BK83" s="183">
        <f>ROUND(I83*H83,2)</f>
        <v>0</v>
      </c>
      <c r="BL83" s="18" t="s">
        <v>89</v>
      </c>
      <c r="BM83" s="18" t="s">
        <v>83</v>
      </c>
    </row>
    <row r="84" spans="2:65" s="10" customFormat="1" ht="13.5">
      <c r="B84" s="184"/>
      <c r="C84" s="185"/>
      <c r="D84" s="186" t="s">
        <v>125</v>
      </c>
      <c r="E84" s="187" t="s">
        <v>20</v>
      </c>
      <c r="F84" s="188" t="s">
        <v>164</v>
      </c>
      <c r="G84" s="185"/>
      <c r="H84" s="189">
        <v>1</v>
      </c>
      <c r="I84" s="190"/>
      <c r="J84" s="185"/>
      <c r="K84" s="185"/>
      <c r="L84" s="191"/>
      <c r="M84" s="192"/>
      <c r="N84" s="193"/>
      <c r="O84" s="193"/>
      <c r="P84" s="193"/>
      <c r="Q84" s="193"/>
      <c r="R84" s="193"/>
      <c r="S84" s="193"/>
      <c r="T84" s="194"/>
      <c r="AT84" s="195" t="s">
        <v>125</v>
      </c>
      <c r="AU84" s="195" t="s">
        <v>83</v>
      </c>
      <c r="AV84" s="10" t="s">
        <v>83</v>
      </c>
      <c r="AW84" s="10" t="s">
        <v>40</v>
      </c>
      <c r="AX84" s="10" t="s">
        <v>76</v>
      </c>
      <c r="AY84" s="195" t="s">
        <v>120</v>
      </c>
    </row>
    <row r="85" spans="2:65" s="10" customFormat="1" ht="13.5">
      <c r="B85" s="184"/>
      <c r="C85" s="185"/>
      <c r="D85" s="186" t="s">
        <v>125</v>
      </c>
      <c r="E85" s="187" t="s">
        <v>20</v>
      </c>
      <c r="F85" s="188" t="s">
        <v>165</v>
      </c>
      <c r="G85" s="185"/>
      <c r="H85" s="189">
        <v>1</v>
      </c>
      <c r="I85" s="190"/>
      <c r="J85" s="185"/>
      <c r="K85" s="185"/>
      <c r="L85" s="191"/>
      <c r="M85" s="192"/>
      <c r="N85" s="193"/>
      <c r="O85" s="193"/>
      <c r="P85" s="193"/>
      <c r="Q85" s="193"/>
      <c r="R85" s="193"/>
      <c r="S85" s="193"/>
      <c r="T85" s="194"/>
      <c r="AT85" s="195" t="s">
        <v>125</v>
      </c>
      <c r="AU85" s="195" t="s">
        <v>83</v>
      </c>
      <c r="AV85" s="10" t="s">
        <v>83</v>
      </c>
      <c r="AW85" s="10" t="s">
        <v>40</v>
      </c>
      <c r="AX85" s="10" t="s">
        <v>76</v>
      </c>
      <c r="AY85" s="195" t="s">
        <v>120</v>
      </c>
    </row>
    <row r="86" spans="2:65" s="10" customFormat="1" ht="13.5">
      <c r="B86" s="184"/>
      <c r="C86" s="185"/>
      <c r="D86" s="186" t="s">
        <v>125</v>
      </c>
      <c r="E86" s="187" t="s">
        <v>20</v>
      </c>
      <c r="F86" s="188" t="s">
        <v>166</v>
      </c>
      <c r="G86" s="185"/>
      <c r="H86" s="189">
        <v>1</v>
      </c>
      <c r="I86" s="190"/>
      <c r="J86" s="185"/>
      <c r="K86" s="185"/>
      <c r="L86" s="191"/>
      <c r="M86" s="192"/>
      <c r="N86" s="193"/>
      <c r="O86" s="193"/>
      <c r="P86" s="193"/>
      <c r="Q86" s="193"/>
      <c r="R86" s="193"/>
      <c r="S86" s="193"/>
      <c r="T86" s="194"/>
      <c r="AT86" s="195" t="s">
        <v>125</v>
      </c>
      <c r="AU86" s="195" t="s">
        <v>83</v>
      </c>
      <c r="AV86" s="10" t="s">
        <v>83</v>
      </c>
      <c r="AW86" s="10" t="s">
        <v>40</v>
      </c>
      <c r="AX86" s="10" t="s">
        <v>76</v>
      </c>
      <c r="AY86" s="195" t="s">
        <v>120</v>
      </c>
    </row>
    <row r="87" spans="2:65" s="11" customFormat="1" ht="13.5">
      <c r="B87" s="196"/>
      <c r="C87" s="197"/>
      <c r="D87" s="198" t="s">
        <v>125</v>
      </c>
      <c r="E87" s="199" t="s">
        <v>20</v>
      </c>
      <c r="F87" s="200" t="s">
        <v>127</v>
      </c>
      <c r="G87" s="197"/>
      <c r="H87" s="201">
        <v>3</v>
      </c>
      <c r="I87" s="202"/>
      <c r="J87" s="197"/>
      <c r="K87" s="197"/>
      <c r="L87" s="203"/>
      <c r="M87" s="204"/>
      <c r="N87" s="205"/>
      <c r="O87" s="205"/>
      <c r="P87" s="205"/>
      <c r="Q87" s="205"/>
      <c r="R87" s="205"/>
      <c r="S87" s="205"/>
      <c r="T87" s="206"/>
      <c r="AT87" s="207" t="s">
        <v>125</v>
      </c>
      <c r="AU87" s="207" t="s">
        <v>83</v>
      </c>
      <c r="AV87" s="11" t="s">
        <v>89</v>
      </c>
      <c r="AW87" s="11" t="s">
        <v>40</v>
      </c>
      <c r="AX87" s="11" t="s">
        <v>22</v>
      </c>
      <c r="AY87" s="207" t="s">
        <v>120</v>
      </c>
    </row>
    <row r="88" spans="2:65" s="1" customFormat="1" ht="22.5" customHeight="1">
      <c r="B88" s="35"/>
      <c r="C88" s="172" t="s">
        <v>83</v>
      </c>
      <c r="D88" s="172" t="s">
        <v>121</v>
      </c>
      <c r="E88" s="173" t="s">
        <v>167</v>
      </c>
      <c r="F88" s="174" t="s">
        <v>168</v>
      </c>
      <c r="G88" s="175" t="s">
        <v>145</v>
      </c>
      <c r="H88" s="176">
        <v>1</v>
      </c>
      <c r="I88" s="177"/>
      <c r="J88" s="178">
        <f>ROUND(I88*H88,2)</f>
        <v>0</v>
      </c>
      <c r="K88" s="174" t="s">
        <v>20</v>
      </c>
      <c r="L88" s="55"/>
      <c r="M88" s="179" t="s">
        <v>20</v>
      </c>
      <c r="N88" s="180" t="s">
        <v>47</v>
      </c>
      <c r="O88" s="36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AR88" s="18" t="s">
        <v>89</v>
      </c>
      <c r="AT88" s="18" t="s">
        <v>121</v>
      </c>
      <c r="AU88" s="18" t="s">
        <v>83</v>
      </c>
      <c r="AY88" s="18" t="s">
        <v>120</v>
      </c>
      <c r="BE88" s="183">
        <f>IF(N88="základní",J88,0)</f>
        <v>0</v>
      </c>
      <c r="BF88" s="183">
        <f>IF(N88="snížená",J88,0)</f>
        <v>0</v>
      </c>
      <c r="BG88" s="183">
        <f>IF(N88="zákl. přenesená",J88,0)</f>
        <v>0</v>
      </c>
      <c r="BH88" s="183">
        <f>IF(N88="sníž. přenesená",J88,0)</f>
        <v>0</v>
      </c>
      <c r="BI88" s="183">
        <f>IF(N88="nulová",J88,0)</f>
        <v>0</v>
      </c>
      <c r="BJ88" s="18" t="s">
        <v>22</v>
      </c>
      <c r="BK88" s="183">
        <f>ROUND(I88*H88,2)</f>
        <v>0</v>
      </c>
      <c r="BL88" s="18" t="s">
        <v>89</v>
      </c>
      <c r="BM88" s="18" t="s">
        <v>89</v>
      </c>
    </row>
    <row r="89" spans="2:65" s="10" customFormat="1" ht="13.5">
      <c r="B89" s="184"/>
      <c r="C89" s="185"/>
      <c r="D89" s="186" t="s">
        <v>125</v>
      </c>
      <c r="E89" s="187" t="s">
        <v>20</v>
      </c>
      <c r="F89" s="188" t="s">
        <v>169</v>
      </c>
      <c r="G89" s="185"/>
      <c r="H89" s="189">
        <v>1</v>
      </c>
      <c r="I89" s="190"/>
      <c r="J89" s="185"/>
      <c r="K89" s="185"/>
      <c r="L89" s="191"/>
      <c r="M89" s="192"/>
      <c r="N89" s="193"/>
      <c r="O89" s="193"/>
      <c r="P89" s="193"/>
      <c r="Q89" s="193"/>
      <c r="R89" s="193"/>
      <c r="S89" s="193"/>
      <c r="T89" s="194"/>
      <c r="AT89" s="195" t="s">
        <v>125</v>
      </c>
      <c r="AU89" s="195" t="s">
        <v>83</v>
      </c>
      <c r="AV89" s="10" t="s">
        <v>83</v>
      </c>
      <c r="AW89" s="10" t="s">
        <v>40</v>
      </c>
      <c r="AX89" s="10" t="s">
        <v>76</v>
      </c>
      <c r="AY89" s="195" t="s">
        <v>120</v>
      </c>
    </row>
    <row r="90" spans="2:65" s="11" customFormat="1" ht="13.5">
      <c r="B90" s="196"/>
      <c r="C90" s="197"/>
      <c r="D90" s="198" t="s">
        <v>125</v>
      </c>
      <c r="E90" s="199" t="s">
        <v>20</v>
      </c>
      <c r="F90" s="200" t="s">
        <v>127</v>
      </c>
      <c r="G90" s="197"/>
      <c r="H90" s="201">
        <v>1</v>
      </c>
      <c r="I90" s="202"/>
      <c r="J90" s="197"/>
      <c r="K90" s="197"/>
      <c r="L90" s="203"/>
      <c r="M90" s="204"/>
      <c r="N90" s="205"/>
      <c r="O90" s="205"/>
      <c r="P90" s="205"/>
      <c r="Q90" s="205"/>
      <c r="R90" s="205"/>
      <c r="S90" s="205"/>
      <c r="T90" s="206"/>
      <c r="AT90" s="207" t="s">
        <v>125</v>
      </c>
      <c r="AU90" s="207" t="s">
        <v>83</v>
      </c>
      <c r="AV90" s="11" t="s">
        <v>89</v>
      </c>
      <c r="AW90" s="11" t="s">
        <v>40</v>
      </c>
      <c r="AX90" s="11" t="s">
        <v>22</v>
      </c>
      <c r="AY90" s="207" t="s">
        <v>120</v>
      </c>
    </row>
    <row r="91" spans="2:65" s="1" customFormat="1" ht="22.5" customHeight="1">
      <c r="B91" s="35"/>
      <c r="C91" s="172" t="s">
        <v>86</v>
      </c>
      <c r="D91" s="172" t="s">
        <v>121</v>
      </c>
      <c r="E91" s="173" t="s">
        <v>170</v>
      </c>
      <c r="F91" s="174" t="s">
        <v>171</v>
      </c>
      <c r="G91" s="175" t="s">
        <v>145</v>
      </c>
      <c r="H91" s="176">
        <v>9</v>
      </c>
      <c r="I91" s="177"/>
      <c r="J91" s="178">
        <f>ROUND(I91*H91,2)</f>
        <v>0</v>
      </c>
      <c r="K91" s="174" t="s">
        <v>20</v>
      </c>
      <c r="L91" s="55"/>
      <c r="M91" s="179" t="s">
        <v>20</v>
      </c>
      <c r="N91" s="180" t="s">
        <v>47</v>
      </c>
      <c r="O91" s="36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18" t="s">
        <v>89</v>
      </c>
      <c r="AT91" s="18" t="s">
        <v>121</v>
      </c>
      <c r="AU91" s="18" t="s">
        <v>83</v>
      </c>
      <c r="AY91" s="18" t="s">
        <v>120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8" t="s">
        <v>22</v>
      </c>
      <c r="BK91" s="183">
        <f>ROUND(I91*H91,2)</f>
        <v>0</v>
      </c>
      <c r="BL91" s="18" t="s">
        <v>89</v>
      </c>
      <c r="BM91" s="18" t="s">
        <v>133</v>
      </c>
    </row>
    <row r="92" spans="2:65" s="10" customFormat="1" ht="13.5">
      <c r="B92" s="184"/>
      <c r="C92" s="185"/>
      <c r="D92" s="186" t="s">
        <v>125</v>
      </c>
      <c r="E92" s="187" t="s">
        <v>20</v>
      </c>
      <c r="F92" s="188" t="s">
        <v>172</v>
      </c>
      <c r="G92" s="185"/>
      <c r="H92" s="189">
        <v>1</v>
      </c>
      <c r="I92" s="190"/>
      <c r="J92" s="185"/>
      <c r="K92" s="185"/>
      <c r="L92" s="191"/>
      <c r="M92" s="192"/>
      <c r="N92" s="193"/>
      <c r="O92" s="193"/>
      <c r="P92" s="193"/>
      <c r="Q92" s="193"/>
      <c r="R92" s="193"/>
      <c r="S92" s="193"/>
      <c r="T92" s="194"/>
      <c r="AT92" s="195" t="s">
        <v>125</v>
      </c>
      <c r="AU92" s="195" t="s">
        <v>83</v>
      </c>
      <c r="AV92" s="10" t="s">
        <v>83</v>
      </c>
      <c r="AW92" s="10" t="s">
        <v>40</v>
      </c>
      <c r="AX92" s="10" t="s">
        <v>76</v>
      </c>
      <c r="AY92" s="195" t="s">
        <v>120</v>
      </c>
    </row>
    <row r="93" spans="2:65" s="10" customFormat="1" ht="13.5">
      <c r="B93" s="184"/>
      <c r="C93" s="185"/>
      <c r="D93" s="186" t="s">
        <v>125</v>
      </c>
      <c r="E93" s="187" t="s">
        <v>20</v>
      </c>
      <c r="F93" s="188" t="s">
        <v>173</v>
      </c>
      <c r="G93" s="185"/>
      <c r="H93" s="189">
        <v>1</v>
      </c>
      <c r="I93" s="190"/>
      <c r="J93" s="185"/>
      <c r="K93" s="185"/>
      <c r="L93" s="191"/>
      <c r="M93" s="192"/>
      <c r="N93" s="193"/>
      <c r="O93" s="193"/>
      <c r="P93" s="193"/>
      <c r="Q93" s="193"/>
      <c r="R93" s="193"/>
      <c r="S93" s="193"/>
      <c r="T93" s="194"/>
      <c r="AT93" s="195" t="s">
        <v>125</v>
      </c>
      <c r="AU93" s="195" t="s">
        <v>83</v>
      </c>
      <c r="AV93" s="10" t="s">
        <v>83</v>
      </c>
      <c r="AW93" s="10" t="s">
        <v>40</v>
      </c>
      <c r="AX93" s="10" t="s">
        <v>76</v>
      </c>
      <c r="AY93" s="195" t="s">
        <v>120</v>
      </c>
    </row>
    <row r="94" spans="2:65" s="10" customFormat="1" ht="13.5">
      <c r="B94" s="184"/>
      <c r="C94" s="185"/>
      <c r="D94" s="186" t="s">
        <v>125</v>
      </c>
      <c r="E94" s="187" t="s">
        <v>20</v>
      </c>
      <c r="F94" s="188" t="s">
        <v>174</v>
      </c>
      <c r="G94" s="185"/>
      <c r="H94" s="189">
        <v>1</v>
      </c>
      <c r="I94" s="190"/>
      <c r="J94" s="185"/>
      <c r="K94" s="185"/>
      <c r="L94" s="191"/>
      <c r="M94" s="192"/>
      <c r="N94" s="193"/>
      <c r="O94" s="193"/>
      <c r="P94" s="193"/>
      <c r="Q94" s="193"/>
      <c r="R94" s="193"/>
      <c r="S94" s="193"/>
      <c r="T94" s="194"/>
      <c r="AT94" s="195" t="s">
        <v>125</v>
      </c>
      <c r="AU94" s="195" t="s">
        <v>83</v>
      </c>
      <c r="AV94" s="10" t="s">
        <v>83</v>
      </c>
      <c r="AW94" s="10" t="s">
        <v>40</v>
      </c>
      <c r="AX94" s="10" t="s">
        <v>76</v>
      </c>
      <c r="AY94" s="195" t="s">
        <v>120</v>
      </c>
    </row>
    <row r="95" spans="2:65" s="10" customFormat="1" ht="13.5">
      <c r="B95" s="184"/>
      <c r="C95" s="185"/>
      <c r="D95" s="186" t="s">
        <v>125</v>
      </c>
      <c r="E95" s="187" t="s">
        <v>20</v>
      </c>
      <c r="F95" s="188" t="s">
        <v>175</v>
      </c>
      <c r="G95" s="185"/>
      <c r="H95" s="189">
        <v>1</v>
      </c>
      <c r="I95" s="190"/>
      <c r="J95" s="185"/>
      <c r="K95" s="185"/>
      <c r="L95" s="191"/>
      <c r="M95" s="192"/>
      <c r="N95" s="193"/>
      <c r="O95" s="193"/>
      <c r="P95" s="193"/>
      <c r="Q95" s="193"/>
      <c r="R95" s="193"/>
      <c r="S95" s="193"/>
      <c r="T95" s="194"/>
      <c r="AT95" s="195" t="s">
        <v>125</v>
      </c>
      <c r="AU95" s="195" t="s">
        <v>83</v>
      </c>
      <c r="AV95" s="10" t="s">
        <v>83</v>
      </c>
      <c r="AW95" s="10" t="s">
        <v>40</v>
      </c>
      <c r="AX95" s="10" t="s">
        <v>76</v>
      </c>
      <c r="AY95" s="195" t="s">
        <v>120</v>
      </c>
    </row>
    <row r="96" spans="2:65" s="10" customFormat="1" ht="13.5">
      <c r="B96" s="184"/>
      <c r="C96" s="185"/>
      <c r="D96" s="186" t="s">
        <v>125</v>
      </c>
      <c r="E96" s="187" t="s">
        <v>20</v>
      </c>
      <c r="F96" s="188" t="s">
        <v>176</v>
      </c>
      <c r="G96" s="185"/>
      <c r="H96" s="189">
        <v>1</v>
      </c>
      <c r="I96" s="190"/>
      <c r="J96" s="185"/>
      <c r="K96" s="185"/>
      <c r="L96" s="191"/>
      <c r="M96" s="192"/>
      <c r="N96" s="193"/>
      <c r="O96" s="193"/>
      <c r="P96" s="193"/>
      <c r="Q96" s="193"/>
      <c r="R96" s="193"/>
      <c r="S96" s="193"/>
      <c r="T96" s="194"/>
      <c r="AT96" s="195" t="s">
        <v>125</v>
      </c>
      <c r="AU96" s="195" t="s">
        <v>83</v>
      </c>
      <c r="AV96" s="10" t="s">
        <v>83</v>
      </c>
      <c r="AW96" s="10" t="s">
        <v>40</v>
      </c>
      <c r="AX96" s="10" t="s">
        <v>76</v>
      </c>
      <c r="AY96" s="195" t="s">
        <v>120</v>
      </c>
    </row>
    <row r="97" spans="2:65" s="10" customFormat="1" ht="13.5">
      <c r="B97" s="184"/>
      <c r="C97" s="185"/>
      <c r="D97" s="186" t="s">
        <v>125</v>
      </c>
      <c r="E97" s="187" t="s">
        <v>20</v>
      </c>
      <c r="F97" s="188" t="s">
        <v>177</v>
      </c>
      <c r="G97" s="185"/>
      <c r="H97" s="189">
        <v>1</v>
      </c>
      <c r="I97" s="190"/>
      <c r="J97" s="185"/>
      <c r="K97" s="185"/>
      <c r="L97" s="191"/>
      <c r="M97" s="192"/>
      <c r="N97" s="193"/>
      <c r="O97" s="193"/>
      <c r="P97" s="193"/>
      <c r="Q97" s="193"/>
      <c r="R97" s="193"/>
      <c r="S97" s="193"/>
      <c r="T97" s="194"/>
      <c r="AT97" s="195" t="s">
        <v>125</v>
      </c>
      <c r="AU97" s="195" t="s">
        <v>83</v>
      </c>
      <c r="AV97" s="10" t="s">
        <v>83</v>
      </c>
      <c r="AW97" s="10" t="s">
        <v>40</v>
      </c>
      <c r="AX97" s="10" t="s">
        <v>76</v>
      </c>
      <c r="AY97" s="195" t="s">
        <v>120</v>
      </c>
    </row>
    <row r="98" spans="2:65" s="10" customFormat="1" ht="13.5">
      <c r="B98" s="184"/>
      <c r="C98" s="185"/>
      <c r="D98" s="186" t="s">
        <v>125</v>
      </c>
      <c r="E98" s="187" t="s">
        <v>20</v>
      </c>
      <c r="F98" s="188" t="s">
        <v>178</v>
      </c>
      <c r="G98" s="185"/>
      <c r="H98" s="189">
        <v>1</v>
      </c>
      <c r="I98" s="190"/>
      <c r="J98" s="185"/>
      <c r="K98" s="185"/>
      <c r="L98" s="191"/>
      <c r="M98" s="192"/>
      <c r="N98" s="193"/>
      <c r="O98" s="193"/>
      <c r="P98" s="193"/>
      <c r="Q98" s="193"/>
      <c r="R98" s="193"/>
      <c r="S98" s="193"/>
      <c r="T98" s="194"/>
      <c r="AT98" s="195" t="s">
        <v>125</v>
      </c>
      <c r="AU98" s="195" t="s">
        <v>83</v>
      </c>
      <c r="AV98" s="10" t="s">
        <v>83</v>
      </c>
      <c r="AW98" s="10" t="s">
        <v>40</v>
      </c>
      <c r="AX98" s="10" t="s">
        <v>76</v>
      </c>
      <c r="AY98" s="195" t="s">
        <v>120</v>
      </c>
    </row>
    <row r="99" spans="2:65" s="10" customFormat="1" ht="13.5">
      <c r="B99" s="184"/>
      <c r="C99" s="185"/>
      <c r="D99" s="186" t="s">
        <v>125</v>
      </c>
      <c r="E99" s="187" t="s">
        <v>20</v>
      </c>
      <c r="F99" s="188" t="s">
        <v>179</v>
      </c>
      <c r="G99" s="185"/>
      <c r="H99" s="189">
        <v>1</v>
      </c>
      <c r="I99" s="190"/>
      <c r="J99" s="185"/>
      <c r="K99" s="185"/>
      <c r="L99" s="191"/>
      <c r="M99" s="192"/>
      <c r="N99" s="193"/>
      <c r="O99" s="193"/>
      <c r="P99" s="193"/>
      <c r="Q99" s="193"/>
      <c r="R99" s="193"/>
      <c r="S99" s="193"/>
      <c r="T99" s="194"/>
      <c r="AT99" s="195" t="s">
        <v>125</v>
      </c>
      <c r="AU99" s="195" t="s">
        <v>83</v>
      </c>
      <c r="AV99" s="10" t="s">
        <v>83</v>
      </c>
      <c r="AW99" s="10" t="s">
        <v>40</v>
      </c>
      <c r="AX99" s="10" t="s">
        <v>76</v>
      </c>
      <c r="AY99" s="195" t="s">
        <v>120</v>
      </c>
    </row>
    <row r="100" spans="2:65" s="10" customFormat="1" ht="13.5">
      <c r="B100" s="184"/>
      <c r="C100" s="185"/>
      <c r="D100" s="186" t="s">
        <v>125</v>
      </c>
      <c r="E100" s="187" t="s">
        <v>20</v>
      </c>
      <c r="F100" s="188" t="s">
        <v>180</v>
      </c>
      <c r="G100" s="185"/>
      <c r="H100" s="189">
        <v>1</v>
      </c>
      <c r="I100" s="190"/>
      <c r="J100" s="185"/>
      <c r="K100" s="185"/>
      <c r="L100" s="191"/>
      <c r="M100" s="192"/>
      <c r="N100" s="193"/>
      <c r="O100" s="193"/>
      <c r="P100" s="193"/>
      <c r="Q100" s="193"/>
      <c r="R100" s="193"/>
      <c r="S100" s="193"/>
      <c r="T100" s="194"/>
      <c r="AT100" s="195" t="s">
        <v>125</v>
      </c>
      <c r="AU100" s="195" t="s">
        <v>83</v>
      </c>
      <c r="AV100" s="10" t="s">
        <v>83</v>
      </c>
      <c r="AW100" s="10" t="s">
        <v>40</v>
      </c>
      <c r="AX100" s="10" t="s">
        <v>76</v>
      </c>
      <c r="AY100" s="195" t="s">
        <v>120</v>
      </c>
    </row>
    <row r="101" spans="2:65" s="11" customFormat="1" ht="13.5">
      <c r="B101" s="196"/>
      <c r="C101" s="197"/>
      <c r="D101" s="198" t="s">
        <v>125</v>
      </c>
      <c r="E101" s="199" t="s">
        <v>20</v>
      </c>
      <c r="F101" s="200" t="s">
        <v>127</v>
      </c>
      <c r="G101" s="197"/>
      <c r="H101" s="201">
        <v>9</v>
      </c>
      <c r="I101" s="202"/>
      <c r="J101" s="197"/>
      <c r="K101" s="197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125</v>
      </c>
      <c r="AU101" s="207" t="s">
        <v>83</v>
      </c>
      <c r="AV101" s="11" t="s">
        <v>89</v>
      </c>
      <c r="AW101" s="11" t="s">
        <v>40</v>
      </c>
      <c r="AX101" s="11" t="s">
        <v>22</v>
      </c>
      <c r="AY101" s="207" t="s">
        <v>120</v>
      </c>
    </row>
    <row r="102" spans="2:65" s="1" customFormat="1" ht="22.5" customHeight="1">
      <c r="B102" s="35"/>
      <c r="C102" s="172" t="s">
        <v>89</v>
      </c>
      <c r="D102" s="172" t="s">
        <v>121</v>
      </c>
      <c r="E102" s="173" t="s">
        <v>181</v>
      </c>
      <c r="F102" s="174" t="s">
        <v>182</v>
      </c>
      <c r="G102" s="175" t="s">
        <v>145</v>
      </c>
      <c r="H102" s="176">
        <v>3</v>
      </c>
      <c r="I102" s="177"/>
      <c r="J102" s="178">
        <f>ROUND(I102*H102,2)</f>
        <v>0</v>
      </c>
      <c r="K102" s="174" t="s">
        <v>20</v>
      </c>
      <c r="L102" s="55"/>
      <c r="M102" s="179" t="s">
        <v>20</v>
      </c>
      <c r="N102" s="180" t="s">
        <v>47</v>
      </c>
      <c r="O102" s="36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18" t="s">
        <v>89</v>
      </c>
      <c r="AT102" s="18" t="s">
        <v>121</v>
      </c>
      <c r="AU102" s="18" t="s">
        <v>83</v>
      </c>
      <c r="AY102" s="18" t="s">
        <v>120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8" t="s">
        <v>22</v>
      </c>
      <c r="BK102" s="183">
        <f>ROUND(I102*H102,2)</f>
        <v>0</v>
      </c>
      <c r="BL102" s="18" t="s">
        <v>89</v>
      </c>
      <c r="BM102" s="18" t="s">
        <v>137</v>
      </c>
    </row>
    <row r="103" spans="2:65" s="10" customFormat="1" ht="13.5">
      <c r="B103" s="184"/>
      <c r="C103" s="185"/>
      <c r="D103" s="186" t="s">
        <v>125</v>
      </c>
      <c r="E103" s="187" t="s">
        <v>20</v>
      </c>
      <c r="F103" s="188" t="s">
        <v>183</v>
      </c>
      <c r="G103" s="185"/>
      <c r="H103" s="189">
        <v>3</v>
      </c>
      <c r="I103" s="190"/>
      <c r="J103" s="185"/>
      <c r="K103" s="185"/>
      <c r="L103" s="191"/>
      <c r="M103" s="192"/>
      <c r="N103" s="193"/>
      <c r="O103" s="193"/>
      <c r="P103" s="193"/>
      <c r="Q103" s="193"/>
      <c r="R103" s="193"/>
      <c r="S103" s="193"/>
      <c r="T103" s="194"/>
      <c r="AT103" s="195" t="s">
        <v>125</v>
      </c>
      <c r="AU103" s="195" t="s">
        <v>83</v>
      </c>
      <c r="AV103" s="10" t="s">
        <v>83</v>
      </c>
      <c r="AW103" s="10" t="s">
        <v>40</v>
      </c>
      <c r="AX103" s="10" t="s">
        <v>76</v>
      </c>
      <c r="AY103" s="195" t="s">
        <v>120</v>
      </c>
    </row>
    <row r="104" spans="2:65" s="11" customFormat="1" ht="13.5">
      <c r="B104" s="196"/>
      <c r="C104" s="197"/>
      <c r="D104" s="198" t="s">
        <v>125</v>
      </c>
      <c r="E104" s="199" t="s">
        <v>20</v>
      </c>
      <c r="F104" s="200" t="s">
        <v>127</v>
      </c>
      <c r="G104" s="197"/>
      <c r="H104" s="201">
        <v>3</v>
      </c>
      <c r="I104" s="202"/>
      <c r="J104" s="197"/>
      <c r="K104" s="197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125</v>
      </c>
      <c r="AU104" s="207" t="s">
        <v>83</v>
      </c>
      <c r="AV104" s="11" t="s">
        <v>89</v>
      </c>
      <c r="AW104" s="11" t="s">
        <v>40</v>
      </c>
      <c r="AX104" s="11" t="s">
        <v>22</v>
      </c>
      <c r="AY104" s="207" t="s">
        <v>120</v>
      </c>
    </row>
    <row r="105" spans="2:65" s="1" customFormat="1" ht="22.5" customHeight="1">
      <c r="B105" s="35"/>
      <c r="C105" s="172" t="s">
        <v>139</v>
      </c>
      <c r="D105" s="172" t="s">
        <v>121</v>
      </c>
      <c r="E105" s="173" t="s">
        <v>184</v>
      </c>
      <c r="F105" s="174" t="s">
        <v>185</v>
      </c>
      <c r="G105" s="175" t="s">
        <v>145</v>
      </c>
      <c r="H105" s="176">
        <v>1</v>
      </c>
      <c r="I105" s="177"/>
      <c r="J105" s="178">
        <f>ROUND(I105*H105,2)</f>
        <v>0</v>
      </c>
      <c r="K105" s="174" t="s">
        <v>20</v>
      </c>
      <c r="L105" s="55"/>
      <c r="M105" s="179" t="s">
        <v>20</v>
      </c>
      <c r="N105" s="180" t="s">
        <v>47</v>
      </c>
      <c r="O105" s="36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18" t="s">
        <v>89</v>
      </c>
      <c r="AT105" s="18" t="s">
        <v>121</v>
      </c>
      <c r="AU105" s="18" t="s">
        <v>83</v>
      </c>
      <c r="AY105" s="18" t="s">
        <v>120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8" t="s">
        <v>22</v>
      </c>
      <c r="BK105" s="183">
        <f>ROUND(I105*H105,2)</f>
        <v>0</v>
      </c>
      <c r="BL105" s="18" t="s">
        <v>89</v>
      </c>
      <c r="BM105" s="18" t="s">
        <v>27</v>
      </c>
    </row>
    <row r="106" spans="2:65" s="10" customFormat="1" ht="13.5">
      <c r="B106" s="184"/>
      <c r="C106" s="185"/>
      <c r="D106" s="186" t="s">
        <v>125</v>
      </c>
      <c r="E106" s="187" t="s">
        <v>20</v>
      </c>
      <c r="F106" s="188" t="s">
        <v>186</v>
      </c>
      <c r="G106" s="185"/>
      <c r="H106" s="189">
        <v>1</v>
      </c>
      <c r="I106" s="190"/>
      <c r="J106" s="185"/>
      <c r="K106" s="185"/>
      <c r="L106" s="191"/>
      <c r="M106" s="192"/>
      <c r="N106" s="193"/>
      <c r="O106" s="193"/>
      <c r="P106" s="193"/>
      <c r="Q106" s="193"/>
      <c r="R106" s="193"/>
      <c r="S106" s="193"/>
      <c r="T106" s="194"/>
      <c r="AT106" s="195" t="s">
        <v>125</v>
      </c>
      <c r="AU106" s="195" t="s">
        <v>83</v>
      </c>
      <c r="AV106" s="10" t="s">
        <v>83</v>
      </c>
      <c r="AW106" s="10" t="s">
        <v>40</v>
      </c>
      <c r="AX106" s="10" t="s">
        <v>76</v>
      </c>
      <c r="AY106" s="195" t="s">
        <v>120</v>
      </c>
    </row>
    <row r="107" spans="2:65" s="11" customFormat="1" ht="13.5">
      <c r="B107" s="196"/>
      <c r="C107" s="197"/>
      <c r="D107" s="198" t="s">
        <v>125</v>
      </c>
      <c r="E107" s="199" t="s">
        <v>20</v>
      </c>
      <c r="F107" s="200" t="s">
        <v>127</v>
      </c>
      <c r="G107" s="197"/>
      <c r="H107" s="201">
        <v>1</v>
      </c>
      <c r="I107" s="202"/>
      <c r="J107" s="197"/>
      <c r="K107" s="197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125</v>
      </c>
      <c r="AU107" s="207" t="s">
        <v>83</v>
      </c>
      <c r="AV107" s="11" t="s">
        <v>89</v>
      </c>
      <c r="AW107" s="11" t="s">
        <v>40</v>
      </c>
      <c r="AX107" s="11" t="s">
        <v>22</v>
      </c>
      <c r="AY107" s="207" t="s">
        <v>120</v>
      </c>
    </row>
    <row r="108" spans="2:65" s="1" customFormat="1" ht="22.5" customHeight="1">
      <c r="B108" s="35"/>
      <c r="C108" s="172" t="s">
        <v>133</v>
      </c>
      <c r="D108" s="172" t="s">
        <v>121</v>
      </c>
      <c r="E108" s="173" t="s">
        <v>187</v>
      </c>
      <c r="F108" s="174" t="s">
        <v>188</v>
      </c>
      <c r="G108" s="175" t="s">
        <v>145</v>
      </c>
      <c r="H108" s="176">
        <v>18</v>
      </c>
      <c r="I108" s="177"/>
      <c r="J108" s="178">
        <f>ROUND(I108*H108,2)</f>
        <v>0</v>
      </c>
      <c r="K108" s="174" t="s">
        <v>20</v>
      </c>
      <c r="L108" s="55"/>
      <c r="M108" s="179" t="s">
        <v>20</v>
      </c>
      <c r="N108" s="180" t="s">
        <v>47</v>
      </c>
      <c r="O108" s="36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AR108" s="18" t="s">
        <v>89</v>
      </c>
      <c r="AT108" s="18" t="s">
        <v>121</v>
      </c>
      <c r="AU108" s="18" t="s">
        <v>83</v>
      </c>
      <c r="AY108" s="18" t="s">
        <v>120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8" t="s">
        <v>22</v>
      </c>
      <c r="BK108" s="183">
        <f>ROUND(I108*H108,2)</f>
        <v>0</v>
      </c>
      <c r="BL108" s="18" t="s">
        <v>89</v>
      </c>
      <c r="BM108" s="18" t="s">
        <v>146</v>
      </c>
    </row>
    <row r="109" spans="2:65" s="10" customFormat="1" ht="13.5">
      <c r="B109" s="184"/>
      <c r="C109" s="185"/>
      <c r="D109" s="186" t="s">
        <v>125</v>
      </c>
      <c r="E109" s="187" t="s">
        <v>20</v>
      </c>
      <c r="F109" s="188" t="s">
        <v>189</v>
      </c>
      <c r="G109" s="185"/>
      <c r="H109" s="189">
        <v>9</v>
      </c>
      <c r="I109" s="190"/>
      <c r="J109" s="185"/>
      <c r="K109" s="185"/>
      <c r="L109" s="191"/>
      <c r="M109" s="192"/>
      <c r="N109" s="193"/>
      <c r="O109" s="193"/>
      <c r="P109" s="193"/>
      <c r="Q109" s="193"/>
      <c r="R109" s="193"/>
      <c r="S109" s="193"/>
      <c r="T109" s="194"/>
      <c r="AT109" s="195" t="s">
        <v>125</v>
      </c>
      <c r="AU109" s="195" t="s">
        <v>83</v>
      </c>
      <c r="AV109" s="10" t="s">
        <v>83</v>
      </c>
      <c r="AW109" s="10" t="s">
        <v>40</v>
      </c>
      <c r="AX109" s="10" t="s">
        <v>76</v>
      </c>
      <c r="AY109" s="195" t="s">
        <v>120</v>
      </c>
    </row>
    <row r="110" spans="2:65" s="10" customFormat="1" ht="13.5">
      <c r="B110" s="184"/>
      <c r="C110" s="185"/>
      <c r="D110" s="186" t="s">
        <v>125</v>
      </c>
      <c r="E110" s="187" t="s">
        <v>20</v>
      </c>
      <c r="F110" s="188" t="s">
        <v>190</v>
      </c>
      <c r="G110" s="185"/>
      <c r="H110" s="189">
        <v>9</v>
      </c>
      <c r="I110" s="190"/>
      <c r="J110" s="185"/>
      <c r="K110" s="185"/>
      <c r="L110" s="191"/>
      <c r="M110" s="192"/>
      <c r="N110" s="193"/>
      <c r="O110" s="193"/>
      <c r="P110" s="193"/>
      <c r="Q110" s="193"/>
      <c r="R110" s="193"/>
      <c r="S110" s="193"/>
      <c r="T110" s="194"/>
      <c r="AT110" s="195" t="s">
        <v>125</v>
      </c>
      <c r="AU110" s="195" t="s">
        <v>83</v>
      </c>
      <c r="AV110" s="10" t="s">
        <v>83</v>
      </c>
      <c r="AW110" s="10" t="s">
        <v>40</v>
      </c>
      <c r="AX110" s="10" t="s">
        <v>76</v>
      </c>
      <c r="AY110" s="195" t="s">
        <v>120</v>
      </c>
    </row>
    <row r="111" spans="2:65" s="11" customFormat="1" ht="13.5">
      <c r="B111" s="196"/>
      <c r="C111" s="197"/>
      <c r="D111" s="198" t="s">
        <v>125</v>
      </c>
      <c r="E111" s="199" t="s">
        <v>20</v>
      </c>
      <c r="F111" s="200" t="s">
        <v>127</v>
      </c>
      <c r="G111" s="197"/>
      <c r="H111" s="201">
        <v>18</v>
      </c>
      <c r="I111" s="202"/>
      <c r="J111" s="197"/>
      <c r="K111" s="197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125</v>
      </c>
      <c r="AU111" s="207" t="s">
        <v>83</v>
      </c>
      <c r="AV111" s="11" t="s">
        <v>89</v>
      </c>
      <c r="AW111" s="11" t="s">
        <v>40</v>
      </c>
      <c r="AX111" s="11" t="s">
        <v>22</v>
      </c>
      <c r="AY111" s="207" t="s">
        <v>120</v>
      </c>
    </row>
    <row r="112" spans="2:65" s="1" customFormat="1" ht="22.5" customHeight="1">
      <c r="B112" s="35"/>
      <c r="C112" s="172" t="s">
        <v>150</v>
      </c>
      <c r="D112" s="172" t="s">
        <v>121</v>
      </c>
      <c r="E112" s="173" t="s">
        <v>191</v>
      </c>
      <c r="F112" s="174" t="s">
        <v>192</v>
      </c>
      <c r="G112" s="175" t="s">
        <v>145</v>
      </c>
      <c r="H112" s="176">
        <v>3</v>
      </c>
      <c r="I112" s="177"/>
      <c r="J112" s="178">
        <f>ROUND(I112*H112,2)</f>
        <v>0</v>
      </c>
      <c r="K112" s="174" t="s">
        <v>20</v>
      </c>
      <c r="L112" s="55"/>
      <c r="M112" s="179" t="s">
        <v>20</v>
      </c>
      <c r="N112" s="180" t="s">
        <v>47</v>
      </c>
      <c r="O112" s="36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AR112" s="18" t="s">
        <v>89</v>
      </c>
      <c r="AT112" s="18" t="s">
        <v>121</v>
      </c>
      <c r="AU112" s="18" t="s">
        <v>83</v>
      </c>
      <c r="AY112" s="18" t="s">
        <v>120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8" t="s">
        <v>22</v>
      </c>
      <c r="BK112" s="183">
        <f>ROUND(I112*H112,2)</f>
        <v>0</v>
      </c>
      <c r="BL112" s="18" t="s">
        <v>89</v>
      </c>
      <c r="BM112" s="18" t="s">
        <v>153</v>
      </c>
    </row>
    <row r="113" spans="2:65" s="10" customFormat="1" ht="13.5">
      <c r="B113" s="184"/>
      <c r="C113" s="185"/>
      <c r="D113" s="186" t="s">
        <v>125</v>
      </c>
      <c r="E113" s="187" t="s">
        <v>20</v>
      </c>
      <c r="F113" s="188" t="s">
        <v>193</v>
      </c>
      <c r="G113" s="185"/>
      <c r="H113" s="189">
        <v>3</v>
      </c>
      <c r="I113" s="190"/>
      <c r="J113" s="185"/>
      <c r="K113" s="185"/>
      <c r="L113" s="191"/>
      <c r="M113" s="192"/>
      <c r="N113" s="193"/>
      <c r="O113" s="193"/>
      <c r="P113" s="193"/>
      <c r="Q113" s="193"/>
      <c r="R113" s="193"/>
      <c r="S113" s="193"/>
      <c r="T113" s="194"/>
      <c r="AT113" s="195" t="s">
        <v>125</v>
      </c>
      <c r="AU113" s="195" t="s">
        <v>83</v>
      </c>
      <c r="AV113" s="10" t="s">
        <v>83</v>
      </c>
      <c r="AW113" s="10" t="s">
        <v>40</v>
      </c>
      <c r="AX113" s="10" t="s">
        <v>76</v>
      </c>
      <c r="AY113" s="195" t="s">
        <v>120</v>
      </c>
    </row>
    <row r="114" spans="2:65" s="11" customFormat="1" ht="13.5">
      <c r="B114" s="196"/>
      <c r="C114" s="197"/>
      <c r="D114" s="198" t="s">
        <v>125</v>
      </c>
      <c r="E114" s="199" t="s">
        <v>20</v>
      </c>
      <c r="F114" s="200" t="s">
        <v>127</v>
      </c>
      <c r="G114" s="197"/>
      <c r="H114" s="201">
        <v>3</v>
      </c>
      <c r="I114" s="202"/>
      <c r="J114" s="197"/>
      <c r="K114" s="197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125</v>
      </c>
      <c r="AU114" s="207" t="s">
        <v>83</v>
      </c>
      <c r="AV114" s="11" t="s">
        <v>89</v>
      </c>
      <c r="AW114" s="11" t="s">
        <v>40</v>
      </c>
      <c r="AX114" s="11" t="s">
        <v>22</v>
      </c>
      <c r="AY114" s="207" t="s">
        <v>120</v>
      </c>
    </row>
    <row r="115" spans="2:65" s="1" customFormat="1" ht="22.5" customHeight="1">
      <c r="B115" s="35"/>
      <c r="C115" s="172" t="s">
        <v>137</v>
      </c>
      <c r="D115" s="172" t="s">
        <v>121</v>
      </c>
      <c r="E115" s="173" t="s">
        <v>194</v>
      </c>
      <c r="F115" s="174" t="s">
        <v>195</v>
      </c>
      <c r="G115" s="175" t="s">
        <v>145</v>
      </c>
      <c r="H115" s="176">
        <v>1</v>
      </c>
      <c r="I115" s="177"/>
      <c r="J115" s="178">
        <f>ROUND(I115*H115,2)</f>
        <v>0</v>
      </c>
      <c r="K115" s="174" t="s">
        <v>20</v>
      </c>
      <c r="L115" s="55"/>
      <c r="M115" s="179" t="s">
        <v>20</v>
      </c>
      <c r="N115" s="180" t="s">
        <v>47</v>
      </c>
      <c r="O115" s="36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18" t="s">
        <v>89</v>
      </c>
      <c r="AT115" s="18" t="s">
        <v>121</v>
      </c>
      <c r="AU115" s="18" t="s">
        <v>83</v>
      </c>
      <c r="AY115" s="18" t="s">
        <v>120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8" t="s">
        <v>22</v>
      </c>
      <c r="BK115" s="183">
        <f>ROUND(I115*H115,2)</f>
        <v>0</v>
      </c>
      <c r="BL115" s="18" t="s">
        <v>89</v>
      </c>
      <c r="BM115" s="18" t="s">
        <v>196</v>
      </c>
    </row>
    <row r="116" spans="2:65" s="10" customFormat="1" ht="13.5">
      <c r="B116" s="184"/>
      <c r="C116" s="185"/>
      <c r="D116" s="186" t="s">
        <v>125</v>
      </c>
      <c r="E116" s="187" t="s">
        <v>20</v>
      </c>
      <c r="F116" s="188" t="s">
        <v>197</v>
      </c>
      <c r="G116" s="185"/>
      <c r="H116" s="189">
        <v>1</v>
      </c>
      <c r="I116" s="190"/>
      <c r="J116" s="185"/>
      <c r="K116" s="185"/>
      <c r="L116" s="191"/>
      <c r="M116" s="192"/>
      <c r="N116" s="193"/>
      <c r="O116" s="193"/>
      <c r="P116" s="193"/>
      <c r="Q116" s="193"/>
      <c r="R116" s="193"/>
      <c r="S116" s="193"/>
      <c r="T116" s="194"/>
      <c r="AT116" s="195" t="s">
        <v>125</v>
      </c>
      <c r="AU116" s="195" t="s">
        <v>83</v>
      </c>
      <c r="AV116" s="10" t="s">
        <v>83</v>
      </c>
      <c r="AW116" s="10" t="s">
        <v>40</v>
      </c>
      <c r="AX116" s="10" t="s">
        <v>76</v>
      </c>
      <c r="AY116" s="195" t="s">
        <v>120</v>
      </c>
    </row>
    <row r="117" spans="2:65" s="11" customFormat="1" ht="13.5">
      <c r="B117" s="196"/>
      <c r="C117" s="197"/>
      <c r="D117" s="198" t="s">
        <v>125</v>
      </c>
      <c r="E117" s="199" t="s">
        <v>20</v>
      </c>
      <c r="F117" s="200" t="s">
        <v>127</v>
      </c>
      <c r="G117" s="197"/>
      <c r="H117" s="201">
        <v>1</v>
      </c>
      <c r="I117" s="202"/>
      <c r="J117" s="197"/>
      <c r="K117" s="197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125</v>
      </c>
      <c r="AU117" s="207" t="s">
        <v>83</v>
      </c>
      <c r="AV117" s="11" t="s">
        <v>89</v>
      </c>
      <c r="AW117" s="11" t="s">
        <v>40</v>
      </c>
      <c r="AX117" s="11" t="s">
        <v>22</v>
      </c>
      <c r="AY117" s="207" t="s">
        <v>120</v>
      </c>
    </row>
    <row r="118" spans="2:65" s="1" customFormat="1" ht="22.5" customHeight="1">
      <c r="B118" s="35"/>
      <c r="C118" s="172" t="s">
        <v>198</v>
      </c>
      <c r="D118" s="172" t="s">
        <v>121</v>
      </c>
      <c r="E118" s="173" t="s">
        <v>199</v>
      </c>
      <c r="F118" s="174" t="s">
        <v>200</v>
      </c>
      <c r="G118" s="175" t="s">
        <v>145</v>
      </c>
      <c r="H118" s="176">
        <v>9</v>
      </c>
      <c r="I118" s="177"/>
      <c r="J118" s="178">
        <f>ROUND(I118*H118,2)</f>
        <v>0</v>
      </c>
      <c r="K118" s="174" t="s">
        <v>20</v>
      </c>
      <c r="L118" s="55"/>
      <c r="M118" s="179" t="s">
        <v>20</v>
      </c>
      <c r="N118" s="180" t="s">
        <v>47</v>
      </c>
      <c r="O118" s="36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AR118" s="18" t="s">
        <v>89</v>
      </c>
      <c r="AT118" s="18" t="s">
        <v>121</v>
      </c>
      <c r="AU118" s="18" t="s">
        <v>83</v>
      </c>
      <c r="AY118" s="18" t="s">
        <v>120</v>
      </c>
      <c r="BE118" s="183">
        <f>IF(N118="základní",J118,0)</f>
        <v>0</v>
      </c>
      <c r="BF118" s="183">
        <f>IF(N118="snížená",J118,0)</f>
        <v>0</v>
      </c>
      <c r="BG118" s="183">
        <f>IF(N118="zákl. přenesená",J118,0)</f>
        <v>0</v>
      </c>
      <c r="BH118" s="183">
        <f>IF(N118="sníž. přenesená",J118,0)</f>
        <v>0</v>
      </c>
      <c r="BI118" s="183">
        <f>IF(N118="nulová",J118,0)</f>
        <v>0</v>
      </c>
      <c r="BJ118" s="18" t="s">
        <v>22</v>
      </c>
      <c r="BK118" s="183">
        <f>ROUND(I118*H118,2)</f>
        <v>0</v>
      </c>
      <c r="BL118" s="18" t="s">
        <v>89</v>
      </c>
      <c r="BM118" s="18" t="s">
        <v>201</v>
      </c>
    </row>
    <row r="119" spans="2:65" s="10" customFormat="1" ht="13.5">
      <c r="B119" s="184"/>
      <c r="C119" s="185"/>
      <c r="D119" s="186" t="s">
        <v>125</v>
      </c>
      <c r="E119" s="187" t="s">
        <v>20</v>
      </c>
      <c r="F119" s="188" t="s">
        <v>202</v>
      </c>
      <c r="G119" s="185"/>
      <c r="H119" s="189">
        <v>9</v>
      </c>
      <c r="I119" s="190"/>
      <c r="J119" s="185"/>
      <c r="K119" s="185"/>
      <c r="L119" s="191"/>
      <c r="M119" s="192"/>
      <c r="N119" s="193"/>
      <c r="O119" s="193"/>
      <c r="P119" s="193"/>
      <c r="Q119" s="193"/>
      <c r="R119" s="193"/>
      <c r="S119" s="193"/>
      <c r="T119" s="194"/>
      <c r="AT119" s="195" t="s">
        <v>125</v>
      </c>
      <c r="AU119" s="195" t="s">
        <v>83</v>
      </c>
      <c r="AV119" s="10" t="s">
        <v>83</v>
      </c>
      <c r="AW119" s="10" t="s">
        <v>40</v>
      </c>
      <c r="AX119" s="10" t="s">
        <v>76</v>
      </c>
      <c r="AY119" s="195" t="s">
        <v>120</v>
      </c>
    </row>
    <row r="120" spans="2:65" s="11" customFormat="1" ht="13.5">
      <c r="B120" s="196"/>
      <c r="C120" s="197"/>
      <c r="D120" s="198" t="s">
        <v>125</v>
      </c>
      <c r="E120" s="199" t="s">
        <v>20</v>
      </c>
      <c r="F120" s="200" t="s">
        <v>127</v>
      </c>
      <c r="G120" s="197"/>
      <c r="H120" s="201">
        <v>9</v>
      </c>
      <c r="I120" s="202"/>
      <c r="J120" s="197"/>
      <c r="K120" s="197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125</v>
      </c>
      <c r="AU120" s="207" t="s">
        <v>83</v>
      </c>
      <c r="AV120" s="11" t="s">
        <v>89</v>
      </c>
      <c r="AW120" s="11" t="s">
        <v>40</v>
      </c>
      <c r="AX120" s="11" t="s">
        <v>22</v>
      </c>
      <c r="AY120" s="207" t="s">
        <v>120</v>
      </c>
    </row>
    <row r="121" spans="2:65" s="1" customFormat="1" ht="22.5" customHeight="1">
      <c r="B121" s="35"/>
      <c r="C121" s="172" t="s">
        <v>27</v>
      </c>
      <c r="D121" s="172" t="s">
        <v>121</v>
      </c>
      <c r="E121" s="173" t="s">
        <v>203</v>
      </c>
      <c r="F121" s="174" t="s">
        <v>204</v>
      </c>
      <c r="G121" s="175" t="s">
        <v>145</v>
      </c>
      <c r="H121" s="176">
        <v>3</v>
      </c>
      <c r="I121" s="177"/>
      <c r="J121" s="178">
        <f>ROUND(I121*H121,2)</f>
        <v>0</v>
      </c>
      <c r="K121" s="174" t="s">
        <v>20</v>
      </c>
      <c r="L121" s="55"/>
      <c r="M121" s="179" t="s">
        <v>20</v>
      </c>
      <c r="N121" s="180" t="s">
        <v>47</v>
      </c>
      <c r="O121" s="36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AR121" s="18" t="s">
        <v>89</v>
      </c>
      <c r="AT121" s="18" t="s">
        <v>121</v>
      </c>
      <c r="AU121" s="18" t="s">
        <v>83</v>
      </c>
      <c r="AY121" s="18" t="s">
        <v>120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8" t="s">
        <v>22</v>
      </c>
      <c r="BK121" s="183">
        <f>ROUND(I121*H121,2)</f>
        <v>0</v>
      </c>
      <c r="BL121" s="18" t="s">
        <v>89</v>
      </c>
      <c r="BM121" s="18" t="s">
        <v>205</v>
      </c>
    </row>
    <row r="122" spans="2:65" s="10" customFormat="1" ht="13.5">
      <c r="B122" s="184"/>
      <c r="C122" s="185"/>
      <c r="D122" s="186" t="s">
        <v>125</v>
      </c>
      <c r="E122" s="187" t="s">
        <v>20</v>
      </c>
      <c r="F122" s="188" t="s">
        <v>193</v>
      </c>
      <c r="G122" s="185"/>
      <c r="H122" s="189">
        <v>3</v>
      </c>
      <c r="I122" s="190"/>
      <c r="J122" s="185"/>
      <c r="K122" s="185"/>
      <c r="L122" s="191"/>
      <c r="M122" s="192"/>
      <c r="N122" s="193"/>
      <c r="O122" s="193"/>
      <c r="P122" s="193"/>
      <c r="Q122" s="193"/>
      <c r="R122" s="193"/>
      <c r="S122" s="193"/>
      <c r="T122" s="194"/>
      <c r="AT122" s="195" t="s">
        <v>125</v>
      </c>
      <c r="AU122" s="195" t="s">
        <v>83</v>
      </c>
      <c r="AV122" s="10" t="s">
        <v>83</v>
      </c>
      <c r="AW122" s="10" t="s">
        <v>40</v>
      </c>
      <c r="AX122" s="10" t="s">
        <v>76</v>
      </c>
      <c r="AY122" s="195" t="s">
        <v>120</v>
      </c>
    </row>
    <row r="123" spans="2:65" s="11" customFormat="1" ht="13.5">
      <c r="B123" s="196"/>
      <c r="C123" s="197"/>
      <c r="D123" s="198" t="s">
        <v>125</v>
      </c>
      <c r="E123" s="199" t="s">
        <v>20</v>
      </c>
      <c r="F123" s="200" t="s">
        <v>127</v>
      </c>
      <c r="G123" s="197"/>
      <c r="H123" s="201">
        <v>3</v>
      </c>
      <c r="I123" s="202"/>
      <c r="J123" s="197"/>
      <c r="K123" s="197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125</v>
      </c>
      <c r="AU123" s="207" t="s">
        <v>83</v>
      </c>
      <c r="AV123" s="11" t="s">
        <v>89</v>
      </c>
      <c r="AW123" s="11" t="s">
        <v>40</v>
      </c>
      <c r="AX123" s="11" t="s">
        <v>22</v>
      </c>
      <c r="AY123" s="207" t="s">
        <v>120</v>
      </c>
    </row>
    <row r="124" spans="2:65" s="1" customFormat="1" ht="22.5" customHeight="1">
      <c r="B124" s="35"/>
      <c r="C124" s="172" t="s">
        <v>206</v>
      </c>
      <c r="D124" s="172" t="s">
        <v>121</v>
      </c>
      <c r="E124" s="173" t="s">
        <v>207</v>
      </c>
      <c r="F124" s="174" t="s">
        <v>208</v>
      </c>
      <c r="G124" s="175" t="s">
        <v>145</v>
      </c>
      <c r="H124" s="176">
        <v>1</v>
      </c>
      <c r="I124" s="177"/>
      <c r="J124" s="178">
        <f>ROUND(I124*H124,2)</f>
        <v>0</v>
      </c>
      <c r="K124" s="174" t="s">
        <v>20</v>
      </c>
      <c r="L124" s="55"/>
      <c r="M124" s="179" t="s">
        <v>20</v>
      </c>
      <c r="N124" s="180" t="s">
        <v>47</v>
      </c>
      <c r="O124" s="36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AR124" s="18" t="s">
        <v>89</v>
      </c>
      <c r="AT124" s="18" t="s">
        <v>121</v>
      </c>
      <c r="AU124" s="18" t="s">
        <v>83</v>
      </c>
      <c r="AY124" s="18" t="s">
        <v>120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8" t="s">
        <v>22</v>
      </c>
      <c r="BK124" s="183">
        <f>ROUND(I124*H124,2)</f>
        <v>0</v>
      </c>
      <c r="BL124" s="18" t="s">
        <v>89</v>
      </c>
      <c r="BM124" s="18" t="s">
        <v>209</v>
      </c>
    </row>
    <row r="125" spans="2:65" s="10" customFormat="1" ht="13.5">
      <c r="B125" s="184"/>
      <c r="C125" s="185"/>
      <c r="D125" s="186" t="s">
        <v>125</v>
      </c>
      <c r="E125" s="187" t="s">
        <v>20</v>
      </c>
      <c r="F125" s="188" t="s">
        <v>197</v>
      </c>
      <c r="G125" s="185"/>
      <c r="H125" s="189">
        <v>1</v>
      </c>
      <c r="I125" s="190"/>
      <c r="J125" s="185"/>
      <c r="K125" s="185"/>
      <c r="L125" s="191"/>
      <c r="M125" s="192"/>
      <c r="N125" s="193"/>
      <c r="O125" s="193"/>
      <c r="P125" s="193"/>
      <c r="Q125" s="193"/>
      <c r="R125" s="193"/>
      <c r="S125" s="193"/>
      <c r="T125" s="194"/>
      <c r="AT125" s="195" t="s">
        <v>125</v>
      </c>
      <c r="AU125" s="195" t="s">
        <v>83</v>
      </c>
      <c r="AV125" s="10" t="s">
        <v>83</v>
      </c>
      <c r="AW125" s="10" t="s">
        <v>40</v>
      </c>
      <c r="AX125" s="10" t="s">
        <v>76</v>
      </c>
      <c r="AY125" s="195" t="s">
        <v>120</v>
      </c>
    </row>
    <row r="126" spans="2:65" s="11" customFormat="1" ht="13.5">
      <c r="B126" s="196"/>
      <c r="C126" s="197"/>
      <c r="D126" s="198" t="s">
        <v>125</v>
      </c>
      <c r="E126" s="199" t="s">
        <v>20</v>
      </c>
      <c r="F126" s="200" t="s">
        <v>127</v>
      </c>
      <c r="G126" s="197"/>
      <c r="H126" s="201">
        <v>1</v>
      </c>
      <c r="I126" s="202"/>
      <c r="J126" s="197"/>
      <c r="K126" s="197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125</v>
      </c>
      <c r="AU126" s="207" t="s">
        <v>83</v>
      </c>
      <c r="AV126" s="11" t="s">
        <v>89</v>
      </c>
      <c r="AW126" s="11" t="s">
        <v>40</v>
      </c>
      <c r="AX126" s="11" t="s">
        <v>22</v>
      </c>
      <c r="AY126" s="207" t="s">
        <v>120</v>
      </c>
    </row>
    <row r="127" spans="2:65" s="1" customFormat="1" ht="22.5" customHeight="1">
      <c r="B127" s="35"/>
      <c r="C127" s="172" t="s">
        <v>146</v>
      </c>
      <c r="D127" s="172" t="s">
        <v>121</v>
      </c>
      <c r="E127" s="173" t="s">
        <v>210</v>
      </c>
      <c r="F127" s="174" t="s">
        <v>211</v>
      </c>
      <c r="G127" s="175" t="s">
        <v>145</v>
      </c>
      <c r="H127" s="176">
        <v>9</v>
      </c>
      <c r="I127" s="177"/>
      <c r="J127" s="178">
        <f>ROUND(I127*H127,2)</f>
        <v>0</v>
      </c>
      <c r="K127" s="174" t="s">
        <v>20</v>
      </c>
      <c r="L127" s="55"/>
      <c r="M127" s="179" t="s">
        <v>20</v>
      </c>
      <c r="N127" s="180" t="s">
        <v>47</v>
      </c>
      <c r="O127" s="36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AR127" s="18" t="s">
        <v>89</v>
      </c>
      <c r="AT127" s="18" t="s">
        <v>121</v>
      </c>
      <c r="AU127" s="18" t="s">
        <v>83</v>
      </c>
      <c r="AY127" s="18" t="s">
        <v>120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22</v>
      </c>
      <c r="BK127" s="183">
        <f>ROUND(I127*H127,2)</f>
        <v>0</v>
      </c>
      <c r="BL127" s="18" t="s">
        <v>89</v>
      </c>
      <c r="BM127" s="18" t="s">
        <v>212</v>
      </c>
    </row>
    <row r="128" spans="2:65" s="10" customFormat="1" ht="13.5">
      <c r="B128" s="184"/>
      <c r="C128" s="185"/>
      <c r="D128" s="186" t="s">
        <v>125</v>
      </c>
      <c r="E128" s="187" t="s">
        <v>20</v>
      </c>
      <c r="F128" s="188" t="s">
        <v>202</v>
      </c>
      <c r="G128" s="185"/>
      <c r="H128" s="189">
        <v>9</v>
      </c>
      <c r="I128" s="190"/>
      <c r="J128" s="185"/>
      <c r="K128" s="185"/>
      <c r="L128" s="191"/>
      <c r="M128" s="192"/>
      <c r="N128" s="193"/>
      <c r="O128" s="193"/>
      <c r="P128" s="193"/>
      <c r="Q128" s="193"/>
      <c r="R128" s="193"/>
      <c r="S128" s="193"/>
      <c r="T128" s="194"/>
      <c r="AT128" s="195" t="s">
        <v>125</v>
      </c>
      <c r="AU128" s="195" t="s">
        <v>83</v>
      </c>
      <c r="AV128" s="10" t="s">
        <v>83</v>
      </c>
      <c r="AW128" s="10" t="s">
        <v>40</v>
      </c>
      <c r="AX128" s="10" t="s">
        <v>76</v>
      </c>
      <c r="AY128" s="195" t="s">
        <v>120</v>
      </c>
    </row>
    <row r="129" spans="2:65" s="11" customFormat="1" ht="13.5">
      <c r="B129" s="196"/>
      <c r="C129" s="197"/>
      <c r="D129" s="198" t="s">
        <v>125</v>
      </c>
      <c r="E129" s="199" t="s">
        <v>20</v>
      </c>
      <c r="F129" s="200" t="s">
        <v>127</v>
      </c>
      <c r="G129" s="197"/>
      <c r="H129" s="201">
        <v>9</v>
      </c>
      <c r="I129" s="202"/>
      <c r="J129" s="197"/>
      <c r="K129" s="197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125</v>
      </c>
      <c r="AU129" s="207" t="s">
        <v>83</v>
      </c>
      <c r="AV129" s="11" t="s">
        <v>89</v>
      </c>
      <c r="AW129" s="11" t="s">
        <v>40</v>
      </c>
      <c r="AX129" s="11" t="s">
        <v>22</v>
      </c>
      <c r="AY129" s="207" t="s">
        <v>120</v>
      </c>
    </row>
    <row r="130" spans="2:65" s="1" customFormat="1" ht="22.5" customHeight="1">
      <c r="B130" s="35"/>
      <c r="C130" s="172" t="s">
        <v>213</v>
      </c>
      <c r="D130" s="172" t="s">
        <v>121</v>
      </c>
      <c r="E130" s="173" t="s">
        <v>214</v>
      </c>
      <c r="F130" s="174" t="s">
        <v>215</v>
      </c>
      <c r="G130" s="175" t="s">
        <v>145</v>
      </c>
      <c r="H130" s="176">
        <v>3</v>
      </c>
      <c r="I130" s="177"/>
      <c r="J130" s="178">
        <f>ROUND(I130*H130,2)</f>
        <v>0</v>
      </c>
      <c r="K130" s="174" t="s">
        <v>20</v>
      </c>
      <c r="L130" s="55"/>
      <c r="M130" s="179" t="s">
        <v>20</v>
      </c>
      <c r="N130" s="180" t="s">
        <v>47</v>
      </c>
      <c r="O130" s="36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AR130" s="18" t="s">
        <v>89</v>
      </c>
      <c r="AT130" s="18" t="s">
        <v>121</v>
      </c>
      <c r="AU130" s="18" t="s">
        <v>83</v>
      </c>
      <c r="AY130" s="18" t="s">
        <v>120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22</v>
      </c>
      <c r="BK130" s="183">
        <f>ROUND(I130*H130,2)</f>
        <v>0</v>
      </c>
      <c r="BL130" s="18" t="s">
        <v>89</v>
      </c>
      <c r="BM130" s="18" t="s">
        <v>216</v>
      </c>
    </row>
    <row r="131" spans="2:65" s="10" customFormat="1" ht="13.5">
      <c r="B131" s="184"/>
      <c r="C131" s="185"/>
      <c r="D131" s="186" t="s">
        <v>125</v>
      </c>
      <c r="E131" s="187" t="s">
        <v>20</v>
      </c>
      <c r="F131" s="188" t="s">
        <v>193</v>
      </c>
      <c r="G131" s="185"/>
      <c r="H131" s="189">
        <v>3</v>
      </c>
      <c r="I131" s="190"/>
      <c r="J131" s="185"/>
      <c r="K131" s="185"/>
      <c r="L131" s="191"/>
      <c r="M131" s="192"/>
      <c r="N131" s="193"/>
      <c r="O131" s="193"/>
      <c r="P131" s="193"/>
      <c r="Q131" s="193"/>
      <c r="R131" s="193"/>
      <c r="S131" s="193"/>
      <c r="T131" s="194"/>
      <c r="AT131" s="195" t="s">
        <v>125</v>
      </c>
      <c r="AU131" s="195" t="s">
        <v>83</v>
      </c>
      <c r="AV131" s="10" t="s">
        <v>83</v>
      </c>
      <c r="AW131" s="10" t="s">
        <v>40</v>
      </c>
      <c r="AX131" s="10" t="s">
        <v>76</v>
      </c>
      <c r="AY131" s="195" t="s">
        <v>120</v>
      </c>
    </row>
    <row r="132" spans="2:65" s="11" customFormat="1" ht="13.5">
      <c r="B132" s="196"/>
      <c r="C132" s="197"/>
      <c r="D132" s="198" t="s">
        <v>125</v>
      </c>
      <c r="E132" s="199" t="s">
        <v>20</v>
      </c>
      <c r="F132" s="200" t="s">
        <v>127</v>
      </c>
      <c r="G132" s="197"/>
      <c r="H132" s="201">
        <v>3</v>
      </c>
      <c r="I132" s="202"/>
      <c r="J132" s="197"/>
      <c r="K132" s="197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125</v>
      </c>
      <c r="AU132" s="207" t="s">
        <v>83</v>
      </c>
      <c r="AV132" s="11" t="s">
        <v>89</v>
      </c>
      <c r="AW132" s="11" t="s">
        <v>40</v>
      </c>
      <c r="AX132" s="11" t="s">
        <v>22</v>
      </c>
      <c r="AY132" s="207" t="s">
        <v>120</v>
      </c>
    </row>
    <row r="133" spans="2:65" s="1" customFormat="1" ht="22.5" customHeight="1">
      <c r="B133" s="35"/>
      <c r="C133" s="172" t="s">
        <v>153</v>
      </c>
      <c r="D133" s="172" t="s">
        <v>121</v>
      </c>
      <c r="E133" s="173" t="s">
        <v>217</v>
      </c>
      <c r="F133" s="174" t="s">
        <v>218</v>
      </c>
      <c r="G133" s="175" t="s">
        <v>145</v>
      </c>
      <c r="H133" s="176">
        <v>1</v>
      </c>
      <c r="I133" s="177"/>
      <c r="J133" s="178">
        <f>ROUND(I133*H133,2)</f>
        <v>0</v>
      </c>
      <c r="K133" s="174" t="s">
        <v>20</v>
      </c>
      <c r="L133" s="55"/>
      <c r="M133" s="179" t="s">
        <v>20</v>
      </c>
      <c r="N133" s="180" t="s">
        <v>47</v>
      </c>
      <c r="O133" s="36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18" t="s">
        <v>89</v>
      </c>
      <c r="AT133" s="18" t="s">
        <v>121</v>
      </c>
      <c r="AU133" s="18" t="s">
        <v>83</v>
      </c>
      <c r="AY133" s="18" t="s">
        <v>120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22</v>
      </c>
      <c r="BK133" s="183">
        <f>ROUND(I133*H133,2)</f>
        <v>0</v>
      </c>
      <c r="BL133" s="18" t="s">
        <v>89</v>
      </c>
      <c r="BM133" s="18" t="s">
        <v>219</v>
      </c>
    </row>
    <row r="134" spans="2:65" s="10" customFormat="1" ht="13.5">
      <c r="B134" s="184"/>
      <c r="C134" s="185"/>
      <c r="D134" s="186" t="s">
        <v>125</v>
      </c>
      <c r="E134" s="187" t="s">
        <v>20</v>
      </c>
      <c r="F134" s="188" t="s">
        <v>197</v>
      </c>
      <c r="G134" s="185"/>
      <c r="H134" s="189">
        <v>1</v>
      </c>
      <c r="I134" s="190"/>
      <c r="J134" s="185"/>
      <c r="K134" s="185"/>
      <c r="L134" s="191"/>
      <c r="M134" s="192"/>
      <c r="N134" s="193"/>
      <c r="O134" s="193"/>
      <c r="P134" s="193"/>
      <c r="Q134" s="193"/>
      <c r="R134" s="193"/>
      <c r="S134" s="193"/>
      <c r="T134" s="194"/>
      <c r="AT134" s="195" t="s">
        <v>125</v>
      </c>
      <c r="AU134" s="195" t="s">
        <v>83</v>
      </c>
      <c r="AV134" s="10" t="s">
        <v>83</v>
      </c>
      <c r="AW134" s="10" t="s">
        <v>40</v>
      </c>
      <c r="AX134" s="10" t="s">
        <v>76</v>
      </c>
      <c r="AY134" s="195" t="s">
        <v>120</v>
      </c>
    </row>
    <row r="135" spans="2:65" s="11" customFormat="1" ht="13.5">
      <c r="B135" s="196"/>
      <c r="C135" s="197"/>
      <c r="D135" s="198" t="s">
        <v>125</v>
      </c>
      <c r="E135" s="199" t="s">
        <v>20</v>
      </c>
      <c r="F135" s="200" t="s">
        <v>127</v>
      </c>
      <c r="G135" s="197"/>
      <c r="H135" s="201">
        <v>1</v>
      </c>
      <c r="I135" s="202"/>
      <c r="J135" s="197"/>
      <c r="K135" s="197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125</v>
      </c>
      <c r="AU135" s="207" t="s">
        <v>83</v>
      </c>
      <c r="AV135" s="11" t="s">
        <v>89</v>
      </c>
      <c r="AW135" s="11" t="s">
        <v>40</v>
      </c>
      <c r="AX135" s="11" t="s">
        <v>22</v>
      </c>
      <c r="AY135" s="207" t="s">
        <v>120</v>
      </c>
    </row>
    <row r="136" spans="2:65" s="1" customFormat="1" ht="22.5" customHeight="1">
      <c r="B136" s="35"/>
      <c r="C136" s="172" t="s">
        <v>8</v>
      </c>
      <c r="D136" s="172" t="s">
        <v>121</v>
      </c>
      <c r="E136" s="173" t="s">
        <v>220</v>
      </c>
      <c r="F136" s="174" t="s">
        <v>221</v>
      </c>
      <c r="G136" s="175" t="s">
        <v>145</v>
      </c>
      <c r="H136" s="176">
        <v>18</v>
      </c>
      <c r="I136" s="177"/>
      <c r="J136" s="178">
        <f>ROUND(I136*H136,2)</f>
        <v>0</v>
      </c>
      <c r="K136" s="174" t="s">
        <v>20</v>
      </c>
      <c r="L136" s="55"/>
      <c r="M136" s="179" t="s">
        <v>20</v>
      </c>
      <c r="N136" s="180" t="s">
        <v>47</v>
      </c>
      <c r="O136" s="36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AR136" s="18" t="s">
        <v>89</v>
      </c>
      <c r="AT136" s="18" t="s">
        <v>121</v>
      </c>
      <c r="AU136" s="18" t="s">
        <v>83</v>
      </c>
      <c r="AY136" s="18" t="s">
        <v>120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22</v>
      </c>
      <c r="BK136" s="183">
        <f>ROUND(I136*H136,2)</f>
        <v>0</v>
      </c>
      <c r="BL136" s="18" t="s">
        <v>89</v>
      </c>
      <c r="BM136" s="18" t="s">
        <v>222</v>
      </c>
    </row>
    <row r="137" spans="2:65" s="10" customFormat="1" ht="13.5">
      <c r="B137" s="184"/>
      <c r="C137" s="185"/>
      <c r="D137" s="186" t="s">
        <v>125</v>
      </c>
      <c r="E137" s="187" t="s">
        <v>20</v>
      </c>
      <c r="F137" s="188" t="s">
        <v>223</v>
      </c>
      <c r="G137" s="185"/>
      <c r="H137" s="189">
        <v>18</v>
      </c>
      <c r="I137" s="190"/>
      <c r="J137" s="185"/>
      <c r="K137" s="185"/>
      <c r="L137" s="191"/>
      <c r="M137" s="192"/>
      <c r="N137" s="193"/>
      <c r="O137" s="193"/>
      <c r="P137" s="193"/>
      <c r="Q137" s="193"/>
      <c r="R137" s="193"/>
      <c r="S137" s="193"/>
      <c r="T137" s="194"/>
      <c r="AT137" s="195" t="s">
        <v>125</v>
      </c>
      <c r="AU137" s="195" t="s">
        <v>83</v>
      </c>
      <c r="AV137" s="10" t="s">
        <v>83</v>
      </c>
      <c r="AW137" s="10" t="s">
        <v>40</v>
      </c>
      <c r="AX137" s="10" t="s">
        <v>76</v>
      </c>
      <c r="AY137" s="195" t="s">
        <v>120</v>
      </c>
    </row>
    <row r="138" spans="2:65" s="11" customFormat="1" ht="13.5">
      <c r="B138" s="196"/>
      <c r="C138" s="197"/>
      <c r="D138" s="198" t="s">
        <v>125</v>
      </c>
      <c r="E138" s="199" t="s">
        <v>20</v>
      </c>
      <c r="F138" s="200" t="s">
        <v>127</v>
      </c>
      <c r="G138" s="197"/>
      <c r="H138" s="201">
        <v>18</v>
      </c>
      <c r="I138" s="202"/>
      <c r="J138" s="197"/>
      <c r="K138" s="197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125</v>
      </c>
      <c r="AU138" s="207" t="s">
        <v>83</v>
      </c>
      <c r="AV138" s="11" t="s">
        <v>89</v>
      </c>
      <c r="AW138" s="11" t="s">
        <v>40</v>
      </c>
      <c r="AX138" s="11" t="s">
        <v>22</v>
      </c>
      <c r="AY138" s="207" t="s">
        <v>120</v>
      </c>
    </row>
    <row r="139" spans="2:65" s="1" customFormat="1" ht="31.5" customHeight="1">
      <c r="B139" s="35"/>
      <c r="C139" s="172" t="s">
        <v>196</v>
      </c>
      <c r="D139" s="172" t="s">
        <v>121</v>
      </c>
      <c r="E139" s="173" t="s">
        <v>224</v>
      </c>
      <c r="F139" s="174" t="s">
        <v>225</v>
      </c>
      <c r="G139" s="175" t="s">
        <v>145</v>
      </c>
      <c r="H139" s="176">
        <v>3</v>
      </c>
      <c r="I139" s="177"/>
      <c r="J139" s="178">
        <f>ROUND(I139*H139,2)</f>
        <v>0</v>
      </c>
      <c r="K139" s="174" t="s">
        <v>20</v>
      </c>
      <c r="L139" s="55"/>
      <c r="M139" s="179" t="s">
        <v>20</v>
      </c>
      <c r="N139" s="180" t="s">
        <v>47</v>
      </c>
      <c r="O139" s="36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AR139" s="18" t="s">
        <v>89</v>
      </c>
      <c r="AT139" s="18" t="s">
        <v>121</v>
      </c>
      <c r="AU139" s="18" t="s">
        <v>83</v>
      </c>
      <c r="AY139" s="18" t="s">
        <v>120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22</v>
      </c>
      <c r="BK139" s="183">
        <f>ROUND(I139*H139,2)</f>
        <v>0</v>
      </c>
      <c r="BL139" s="18" t="s">
        <v>89</v>
      </c>
      <c r="BM139" s="18" t="s">
        <v>226</v>
      </c>
    </row>
    <row r="140" spans="2:65" s="10" customFormat="1" ht="13.5">
      <c r="B140" s="184"/>
      <c r="C140" s="185"/>
      <c r="D140" s="186" t="s">
        <v>125</v>
      </c>
      <c r="E140" s="187" t="s">
        <v>20</v>
      </c>
      <c r="F140" s="188" t="s">
        <v>227</v>
      </c>
      <c r="G140" s="185"/>
      <c r="H140" s="189">
        <v>3</v>
      </c>
      <c r="I140" s="190"/>
      <c r="J140" s="185"/>
      <c r="K140" s="185"/>
      <c r="L140" s="191"/>
      <c r="M140" s="192"/>
      <c r="N140" s="193"/>
      <c r="O140" s="193"/>
      <c r="P140" s="193"/>
      <c r="Q140" s="193"/>
      <c r="R140" s="193"/>
      <c r="S140" s="193"/>
      <c r="T140" s="194"/>
      <c r="AT140" s="195" t="s">
        <v>125</v>
      </c>
      <c r="AU140" s="195" t="s">
        <v>83</v>
      </c>
      <c r="AV140" s="10" t="s">
        <v>83</v>
      </c>
      <c r="AW140" s="10" t="s">
        <v>40</v>
      </c>
      <c r="AX140" s="10" t="s">
        <v>76</v>
      </c>
      <c r="AY140" s="195" t="s">
        <v>120</v>
      </c>
    </row>
    <row r="141" spans="2:65" s="11" customFormat="1" ht="13.5">
      <c r="B141" s="196"/>
      <c r="C141" s="197"/>
      <c r="D141" s="198" t="s">
        <v>125</v>
      </c>
      <c r="E141" s="199" t="s">
        <v>20</v>
      </c>
      <c r="F141" s="200" t="s">
        <v>127</v>
      </c>
      <c r="G141" s="197"/>
      <c r="H141" s="201">
        <v>3</v>
      </c>
      <c r="I141" s="202"/>
      <c r="J141" s="197"/>
      <c r="K141" s="197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125</v>
      </c>
      <c r="AU141" s="207" t="s">
        <v>83</v>
      </c>
      <c r="AV141" s="11" t="s">
        <v>89</v>
      </c>
      <c r="AW141" s="11" t="s">
        <v>40</v>
      </c>
      <c r="AX141" s="11" t="s">
        <v>22</v>
      </c>
      <c r="AY141" s="207" t="s">
        <v>120</v>
      </c>
    </row>
    <row r="142" spans="2:65" s="1" customFormat="1" ht="31.5" customHeight="1">
      <c r="B142" s="35"/>
      <c r="C142" s="172" t="s">
        <v>228</v>
      </c>
      <c r="D142" s="172" t="s">
        <v>121</v>
      </c>
      <c r="E142" s="173" t="s">
        <v>229</v>
      </c>
      <c r="F142" s="174" t="s">
        <v>230</v>
      </c>
      <c r="G142" s="175" t="s">
        <v>145</v>
      </c>
      <c r="H142" s="176">
        <v>1</v>
      </c>
      <c r="I142" s="177"/>
      <c r="J142" s="178">
        <f>ROUND(I142*H142,2)</f>
        <v>0</v>
      </c>
      <c r="K142" s="174" t="s">
        <v>20</v>
      </c>
      <c r="L142" s="55"/>
      <c r="M142" s="179" t="s">
        <v>20</v>
      </c>
      <c r="N142" s="180" t="s">
        <v>47</v>
      </c>
      <c r="O142" s="36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AR142" s="18" t="s">
        <v>89</v>
      </c>
      <c r="AT142" s="18" t="s">
        <v>121</v>
      </c>
      <c r="AU142" s="18" t="s">
        <v>83</v>
      </c>
      <c r="AY142" s="18" t="s">
        <v>120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22</v>
      </c>
      <c r="BK142" s="183">
        <f>ROUND(I142*H142,2)</f>
        <v>0</v>
      </c>
      <c r="BL142" s="18" t="s">
        <v>89</v>
      </c>
      <c r="BM142" s="18" t="s">
        <v>231</v>
      </c>
    </row>
    <row r="143" spans="2:65" s="10" customFormat="1" ht="13.5">
      <c r="B143" s="184"/>
      <c r="C143" s="185"/>
      <c r="D143" s="186" t="s">
        <v>125</v>
      </c>
      <c r="E143" s="187" t="s">
        <v>20</v>
      </c>
      <c r="F143" s="188" t="s">
        <v>232</v>
      </c>
      <c r="G143" s="185"/>
      <c r="H143" s="189">
        <v>1</v>
      </c>
      <c r="I143" s="190"/>
      <c r="J143" s="185"/>
      <c r="K143" s="185"/>
      <c r="L143" s="191"/>
      <c r="M143" s="192"/>
      <c r="N143" s="193"/>
      <c r="O143" s="193"/>
      <c r="P143" s="193"/>
      <c r="Q143" s="193"/>
      <c r="R143" s="193"/>
      <c r="S143" s="193"/>
      <c r="T143" s="194"/>
      <c r="AT143" s="195" t="s">
        <v>125</v>
      </c>
      <c r="AU143" s="195" t="s">
        <v>83</v>
      </c>
      <c r="AV143" s="10" t="s">
        <v>83</v>
      </c>
      <c r="AW143" s="10" t="s">
        <v>40</v>
      </c>
      <c r="AX143" s="10" t="s">
        <v>76</v>
      </c>
      <c r="AY143" s="195" t="s">
        <v>120</v>
      </c>
    </row>
    <row r="144" spans="2:65" s="11" customFormat="1" ht="13.5">
      <c r="B144" s="196"/>
      <c r="C144" s="197"/>
      <c r="D144" s="198" t="s">
        <v>125</v>
      </c>
      <c r="E144" s="199" t="s">
        <v>20</v>
      </c>
      <c r="F144" s="200" t="s">
        <v>127</v>
      </c>
      <c r="G144" s="197"/>
      <c r="H144" s="201">
        <v>1</v>
      </c>
      <c r="I144" s="202"/>
      <c r="J144" s="197"/>
      <c r="K144" s="197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125</v>
      </c>
      <c r="AU144" s="207" t="s">
        <v>83</v>
      </c>
      <c r="AV144" s="11" t="s">
        <v>89</v>
      </c>
      <c r="AW144" s="11" t="s">
        <v>40</v>
      </c>
      <c r="AX144" s="11" t="s">
        <v>22</v>
      </c>
      <c r="AY144" s="207" t="s">
        <v>120</v>
      </c>
    </row>
    <row r="145" spans="2:65" s="1" customFormat="1" ht="31.5" customHeight="1">
      <c r="B145" s="35"/>
      <c r="C145" s="172" t="s">
        <v>201</v>
      </c>
      <c r="D145" s="172" t="s">
        <v>121</v>
      </c>
      <c r="E145" s="173" t="s">
        <v>233</v>
      </c>
      <c r="F145" s="174" t="s">
        <v>234</v>
      </c>
      <c r="G145" s="175" t="s">
        <v>145</v>
      </c>
      <c r="H145" s="176">
        <v>9</v>
      </c>
      <c r="I145" s="177"/>
      <c r="J145" s="178">
        <f>ROUND(I145*H145,2)</f>
        <v>0</v>
      </c>
      <c r="K145" s="174" t="s">
        <v>20</v>
      </c>
      <c r="L145" s="55"/>
      <c r="M145" s="179" t="s">
        <v>20</v>
      </c>
      <c r="N145" s="180" t="s">
        <v>47</v>
      </c>
      <c r="O145" s="36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AR145" s="18" t="s">
        <v>89</v>
      </c>
      <c r="AT145" s="18" t="s">
        <v>121</v>
      </c>
      <c r="AU145" s="18" t="s">
        <v>83</v>
      </c>
      <c r="AY145" s="18" t="s">
        <v>120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22</v>
      </c>
      <c r="BK145" s="183">
        <f>ROUND(I145*H145,2)</f>
        <v>0</v>
      </c>
      <c r="BL145" s="18" t="s">
        <v>89</v>
      </c>
      <c r="BM145" s="18" t="s">
        <v>235</v>
      </c>
    </row>
    <row r="146" spans="2:65" s="10" customFormat="1" ht="13.5">
      <c r="B146" s="184"/>
      <c r="C146" s="185"/>
      <c r="D146" s="186" t="s">
        <v>125</v>
      </c>
      <c r="E146" s="187" t="s">
        <v>20</v>
      </c>
      <c r="F146" s="188" t="s">
        <v>236</v>
      </c>
      <c r="G146" s="185"/>
      <c r="H146" s="189">
        <v>9</v>
      </c>
      <c r="I146" s="190"/>
      <c r="J146" s="185"/>
      <c r="K146" s="185"/>
      <c r="L146" s="191"/>
      <c r="M146" s="192"/>
      <c r="N146" s="193"/>
      <c r="O146" s="193"/>
      <c r="P146" s="193"/>
      <c r="Q146" s="193"/>
      <c r="R146" s="193"/>
      <c r="S146" s="193"/>
      <c r="T146" s="194"/>
      <c r="AT146" s="195" t="s">
        <v>125</v>
      </c>
      <c r="AU146" s="195" t="s">
        <v>83</v>
      </c>
      <c r="AV146" s="10" t="s">
        <v>83</v>
      </c>
      <c r="AW146" s="10" t="s">
        <v>40</v>
      </c>
      <c r="AX146" s="10" t="s">
        <v>76</v>
      </c>
      <c r="AY146" s="195" t="s">
        <v>120</v>
      </c>
    </row>
    <row r="147" spans="2:65" s="11" customFormat="1" ht="13.5">
      <c r="B147" s="196"/>
      <c r="C147" s="197"/>
      <c r="D147" s="198" t="s">
        <v>125</v>
      </c>
      <c r="E147" s="199" t="s">
        <v>20</v>
      </c>
      <c r="F147" s="200" t="s">
        <v>127</v>
      </c>
      <c r="G147" s="197"/>
      <c r="H147" s="201">
        <v>9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125</v>
      </c>
      <c r="AU147" s="207" t="s">
        <v>83</v>
      </c>
      <c r="AV147" s="11" t="s">
        <v>89</v>
      </c>
      <c r="AW147" s="11" t="s">
        <v>40</v>
      </c>
      <c r="AX147" s="11" t="s">
        <v>22</v>
      </c>
      <c r="AY147" s="207" t="s">
        <v>120</v>
      </c>
    </row>
    <row r="148" spans="2:65" s="1" customFormat="1" ht="31.5" customHeight="1">
      <c r="B148" s="35"/>
      <c r="C148" s="172" t="s">
        <v>237</v>
      </c>
      <c r="D148" s="172" t="s">
        <v>121</v>
      </c>
      <c r="E148" s="173" t="s">
        <v>238</v>
      </c>
      <c r="F148" s="174" t="s">
        <v>239</v>
      </c>
      <c r="G148" s="175" t="s">
        <v>145</v>
      </c>
      <c r="H148" s="176">
        <v>3</v>
      </c>
      <c r="I148" s="177"/>
      <c r="J148" s="178">
        <f>ROUND(I148*H148,2)</f>
        <v>0</v>
      </c>
      <c r="K148" s="174" t="s">
        <v>20</v>
      </c>
      <c r="L148" s="55"/>
      <c r="M148" s="179" t="s">
        <v>20</v>
      </c>
      <c r="N148" s="180" t="s">
        <v>47</v>
      </c>
      <c r="O148" s="3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18" t="s">
        <v>89</v>
      </c>
      <c r="AT148" s="18" t="s">
        <v>121</v>
      </c>
      <c r="AU148" s="18" t="s">
        <v>83</v>
      </c>
      <c r="AY148" s="18" t="s">
        <v>120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22</v>
      </c>
      <c r="BK148" s="183">
        <f>ROUND(I148*H148,2)</f>
        <v>0</v>
      </c>
      <c r="BL148" s="18" t="s">
        <v>89</v>
      </c>
      <c r="BM148" s="18" t="s">
        <v>240</v>
      </c>
    </row>
    <row r="149" spans="2:65" s="10" customFormat="1" ht="13.5">
      <c r="B149" s="184"/>
      <c r="C149" s="185"/>
      <c r="D149" s="186" t="s">
        <v>125</v>
      </c>
      <c r="E149" s="187" t="s">
        <v>20</v>
      </c>
      <c r="F149" s="188" t="s">
        <v>227</v>
      </c>
      <c r="G149" s="185"/>
      <c r="H149" s="189">
        <v>3</v>
      </c>
      <c r="I149" s="190"/>
      <c r="J149" s="185"/>
      <c r="K149" s="185"/>
      <c r="L149" s="191"/>
      <c r="M149" s="192"/>
      <c r="N149" s="193"/>
      <c r="O149" s="193"/>
      <c r="P149" s="193"/>
      <c r="Q149" s="193"/>
      <c r="R149" s="193"/>
      <c r="S149" s="193"/>
      <c r="T149" s="194"/>
      <c r="AT149" s="195" t="s">
        <v>125</v>
      </c>
      <c r="AU149" s="195" t="s">
        <v>83</v>
      </c>
      <c r="AV149" s="10" t="s">
        <v>83</v>
      </c>
      <c r="AW149" s="10" t="s">
        <v>40</v>
      </c>
      <c r="AX149" s="10" t="s">
        <v>76</v>
      </c>
      <c r="AY149" s="195" t="s">
        <v>120</v>
      </c>
    </row>
    <row r="150" spans="2:65" s="11" customFormat="1" ht="13.5">
      <c r="B150" s="196"/>
      <c r="C150" s="197"/>
      <c r="D150" s="198" t="s">
        <v>125</v>
      </c>
      <c r="E150" s="199" t="s">
        <v>20</v>
      </c>
      <c r="F150" s="200" t="s">
        <v>127</v>
      </c>
      <c r="G150" s="197"/>
      <c r="H150" s="201">
        <v>3</v>
      </c>
      <c r="I150" s="202"/>
      <c r="J150" s="197"/>
      <c r="K150" s="197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125</v>
      </c>
      <c r="AU150" s="207" t="s">
        <v>83</v>
      </c>
      <c r="AV150" s="11" t="s">
        <v>89</v>
      </c>
      <c r="AW150" s="11" t="s">
        <v>40</v>
      </c>
      <c r="AX150" s="11" t="s">
        <v>22</v>
      </c>
      <c r="AY150" s="207" t="s">
        <v>120</v>
      </c>
    </row>
    <row r="151" spans="2:65" s="1" customFormat="1" ht="31.5" customHeight="1">
      <c r="B151" s="35"/>
      <c r="C151" s="172" t="s">
        <v>205</v>
      </c>
      <c r="D151" s="172" t="s">
        <v>121</v>
      </c>
      <c r="E151" s="173" t="s">
        <v>241</v>
      </c>
      <c r="F151" s="174" t="s">
        <v>242</v>
      </c>
      <c r="G151" s="175" t="s">
        <v>145</v>
      </c>
      <c r="H151" s="176">
        <v>1</v>
      </c>
      <c r="I151" s="177"/>
      <c r="J151" s="178">
        <f>ROUND(I151*H151,2)</f>
        <v>0</v>
      </c>
      <c r="K151" s="174" t="s">
        <v>20</v>
      </c>
      <c r="L151" s="55"/>
      <c r="M151" s="179" t="s">
        <v>20</v>
      </c>
      <c r="N151" s="180" t="s">
        <v>47</v>
      </c>
      <c r="O151" s="36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AR151" s="18" t="s">
        <v>89</v>
      </c>
      <c r="AT151" s="18" t="s">
        <v>121</v>
      </c>
      <c r="AU151" s="18" t="s">
        <v>83</v>
      </c>
      <c r="AY151" s="18" t="s">
        <v>120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22</v>
      </c>
      <c r="BK151" s="183">
        <f>ROUND(I151*H151,2)</f>
        <v>0</v>
      </c>
      <c r="BL151" s="18" t="s">
        <v>89</v>
      </c>
      <c r="BM151" s="18" t="s">
        <v>243</v>
      </c>
    </row>
    <row r="152" spans="2:65" s="10" customFormat="1" ht="13.5">
      <c r="B152" s="184"/>
      <c r="C152" s="185"/>
      <c r="D152" s="186" t="s">
        <v>125</v>
      </c>
      <c r="E152" s="187" t="s">
        <v>20</v>
      </c>
      <c r="F152" s="188" t="s">
        <v>232</v>
      </c>
      <c r="G152" s="185"/>
      <c r="H152" s="189">
        <v>1</v>
      </c>
      <c r="I152" s="190"/>
      <c r="J152" s="185"/>
      <c r="K152" s="185"/>
      <c r="L152" s="191"/>
      <c r="M152" s="192"/>
      <c r="N152" s="193"/>
      <c r="O152" s="193"/>
      <c r="P152" s="193"/>
      <c r="Q152" s="193"/>
      <c r="R152" s="193"/>
      <c r="S152" s="193"/>
      <c r="T152" s="194"/>
      <c r="AT152" s="195" t="s">
        <v>125</v>
      </c>
      <c r="AU152" s="195" t="s">
        <v>83</v>
      </c>
      <c r="AV152" s="10" t="s">
        <v>83</v>
      </c>
      <c r="AW152" s="10" t="s">
        <v>40</v>
      </c>
      <c r="AX152" s="10" t="s">
        <v>76</v>
      </c>
      <c r="AY152" s="195" t="s">
        <v>120</v>
      </c>
    </row>
    <row r="153" spans="2:65" s="11" customFormat="1" ht="13.5">
      <c r="B153" s="196"/>
      <c r="C153" s="197"/>
      <c r="D153" s="198" t="s">
        <v>125</v>
      </c>
      <c r="E153" s="199" t="s">
        <v>20</v>
      </c>
      <c r="F153" s="200" t="s">
        <v>127</v>
      </c>
      <c r="G153" s="197"/>
      <c r="H153" s="201">
        <v>1</v>
      </c>
      <c r="I153" s="202"/>
      <c r="J153" s="197"/>
      <c r="K153" s="197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125</v>
      </c>
      <c r="AU153" s="207" t="s">
        <v>83</v>
      </c>
      <c r="AV153" s="11" t="s">
        <v>89</v>
      </c>
      <c r="AW153" s="11" t="s">
        <v>40</v>
      </c>
      <c r="AX153" s="11" t="s">
        <v>22</v>
      </c>
      <c r="AY153" s="207" t="s">
        <v>120</v>
      </c>
    </row>
    <row r="154" spans="2:65" s="1" customFormat="1" ht="31.5" customHeight="1">
      <c r="B154" s="35"/>
      <c r="C154" s="172" t="s">
        <v>7</v>
      </c>
      <c r="D154" s="172" t="s">
        <v>121</v>
      </c>
      <c r="E154" s="173" t="s">
        <v>244</v>
      </c>
      <c r="F154" s="174" t="s">
        <v>245</v>
      </c>
      <c r="G154" s="175" t="s">
        <v>145</v>
      </c>
      <c r="H154" s="176">
        <v>9</v>
      </c>
      <c r="I154" s="177"/>
      <c r="J154" s="178">
        <f>ROUND(I154*H154,2)</f>
        <v>0</v>
      </c>
      <c r="K154" s="174" t="s">
        <v>20</v>
      </c>
      <c r="L154" s="55"/>
      <c r="M154" s="179" t="s">
        <v>20</v>
      </c>
      <c r="N154" s="180" t="s">
        <v>47</v>
      </c>
      <c r="O154" s="36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AR154" s="18" t="s">
        <v>89</v>
      </c>
      <c r="AT154" s="18" t="s">
        <v>121</v>
      </c>
      <c r="AU154" s="18" t="s">
        <v>83</v>
      </c>
      <c r="AY154" s="18" t="s">
        <v>120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22</v>
      </c>
      <c r="BK154" s="183">
        <f>ROUND(I154*H154,2)</f>
        <v>0</v>
      </c>
      <c r="BL154" s="18" t="s">
        <v>89</v>
      </c>
      <c r="BM154" s="18" t="s">
        <v>246</v>
      </c>
    </row>
    <row r="155" spans="2:65" s="10" customFormat="1" ht="13.5">
      <c r="B155" s="184"/>
      <c r="C155" s="185"/>
      <c r="D155" s="186" t="s">
        <v>125</v>
      </c>
      <c r="E155" s="187" t="s">
        <v>20</v>
      </c>
      <c r="F155" s="188" t="s">
        <v>236</v>
      </c>
      <c r="G155" s="185"/>
      <c r="H155" s="189">
        <v>9</v>
      </c>
      <c r="I155" s="190"/>
      <c r="J155" s="185"/>
      <c r="K155" s="185"/>
      <c r="L155" s="191"/>
      <c r="M155" s="192"/>
      <c r="N155" s="193"/>
      <c r="O155" s="193"/>
      <c r="P155" s="193"/>
      <c r="Q155" s="193"/>
      <c r="R155" s="193"/>
      <c r="S155" s="193"/>
      <c r="T155" s="194"/>
      <c r="AT155" s="195" t="s">
        <v>125</v>
      </c>
      <c r="AU155" s="195" t="s">
        <v>83</v>
      </c>
      <c r="AV155" s="10" t="s">
        <v>83</v>
      </c>
      <c r="AW155" s="10" t="s">
        <v>40</v>
      </c>
      <c r="AX155" s="10" t="s">
        <v>76</v>
      </c>
      <c r="AY155" s="195" t="s">
        <v>120</v>
      </c>
    </row>
    <row r="156" spans="2:65" s="11" customFormat="1" ht="13.5">
      <c r="B156" s="196"/>
      <c r="C156" s="197"/>
      <c r="D156" s="198" t="s">
        <v>125</v>
      </c>
      <c r="E156" s="199" t="s">
        <v>20</v>
      </c>
      <c r="F156" s="200" t="s">
        <v>127</v>
      </c>
      <c r="G156" s="197"/>
      <c r="H156" s="201">
        <v>9</v>
      </c>
      <c r="I156" s="202"/>
      <c r="J156" s="197"/>
      <c r="K156" s="197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125</v>
      </c>
      <c r="AU156" s="207" t="s">
        <v>83</v>
      </c>
      <c r="AV156" s="11" t="s">
        <v>89</v>
      </c>
      <c r="AW156" s="11" t="s">
        <v>40</v>
      </c>
      <c r="AX156" s="11" t="s">
        <v>22</v>
      </c>
      <c r="AY156" s="207" t="s">
        <v>120</v>
      </c>
    </row>
    <row r="157" spans="2:65" s="1" customFormat="1" ht="22.5" customHeight="1">
      <c r="B157" s="35"/>
      <c r="C157" s="172" t="s">
        <v>209</v>
      </c>
      <c r="D157" s="172" t="s">
        <v>121</v>
      </c>
      <c r="E157" s="173" t="s">
        <v>247</v>
      </c>
      <c r="F157" s="174" t="s">
        <v>248</v>
      </c>
      <c r="G157" s="175" t="s">
        <v>145</v>
      </c>
      <c r="H157" s="176">
        <v>3</v>
      </c>
      <c r="I157" s="177"/>
      <c r="J157" s="178">
        <f>ROUND(I157*H157,2)</f>
        <v>0</v>
      </c>
      <c r="K157" s="174" t="s">
        <v>20</v>
      </c>
      <c r="L157" s="55"/>
      <c r="M157" s="179" t="s">
        <v>20</v>
      </c>
      <c r="N157" s="180" t="s">
        <v>47</v>
      </c>
      <c r="O157" s="36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AR157" s="18" t="s">
        <v>89</v>
      </c>
      <c r="AT157" s="18" t="s">
        <v>121</v>
      </c>
      <c r="AU157" s="18" t="s">
        <v>83</v>
      </c>
      <c r="AY157" s="18" t="s">
        <v>120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22</v>
      </c>
      <c r="BK157" s="183">
        <f>ROUND(I157*H157,2)</f>
        <v>0</v>
      </c>
      <c r="BL157" s="18" t="s">
        <v>89</v>
      </c>
      <c r="BM157" s="18" t="s">
        <v>249</v>
      </c>
    </row>
    <row r="158" spans="2:65" s="10" customFormat="1" ht="13.5">
      <c r="B158" s="184"/>
      <c r="C158" s="185"/>
      <c r="D158" s="186" t="s">
        <v>125</v>
      </c>
      <c r="E158" s="187" t="s">
        <v>20</v>
      </c>
      <c r="F158" s="188" t="s">
        <v>227</v>
      </c>
      <c r="G158" s="185"/>
      <c r="H158" s="189">
        <v>3</v>
      </c>
      <c r="I158" s="190"/>
      <c r="J158" s="185"/>
      <c r="K158" s="185"/>
      <c r="L158" s="191"/>
      <c r="M158" s="192"/>
      <c r="N158" s="193"/>
      <c r="O158" s="193"/>
      <c r="P158" s="193"/>
      <c r="Q158" s="193"/>
      <c r="R158" s="193"/>
      <c r="S158" s="193"/>
      <c r="T158" s="194"/>
      <c r="AT158" s="195" t="s">
        <v>125</v>
      </c>
      <c r="AU158" s="195" t="s">
        <v>83</v>
      </c>
      <c r="AV158" s="10" t="s">
        <v>83</v>
      </c>
      <c r="AW158" s="10" t="s">
        <v>40</v>
      </c>
      <c r="AX158" s="10" t="s">
        <v>76</v>
      </c>
      <c r="AY158" s="195" t="s">
        <v>120</v>
      </c>
    </row>
    <row r="159" spans="2:65" s="11" customFormat="1" ht="13.5">
      <c r="B159" s="196"/>
      <c r="C159" s="197"/>
      <c r="D159" s="198" t="s">
        <v>125</v>
      </c>
      <c r="E159" s="199" t="s">
        <v>20</v>
      </c>
      <c r="F159" s="200" t="s">
        <v>127</v>
      </c>
      <c r="G159" s="197"/>
      <c r="H159" s="201">
        <v>3</v>
      </c>
      <c r="I159" s="202"/>
      <c r="J159" s="197"/>
      <c r="K159" s="197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125</v>
      </c>
      <c r="AU159" s="207" t="s">
        <v>83</v>
      </c>
      <c r="AV159" s="11" t="s">
        <v>89</v>
      </c>
      <c r="AW159" s="11" t="s">
        <v>40</v>
      </c>
      <c r="AX159" s="11" t="s">
        <v>22</v>
      </c>
      <c r="AY159" s="207" t="s">
        <v>120</v>
      </c>
    </row>
    <row r="160" spans="2:65" s="1" customFormat="1" ht="22.5" customHeight="1">
      <c r="B160" s="35"/>
      <c r="C160" s="172" t="s">
        <v>250</v>
      </c>
      <c r="D160" s="172" t="s">
        <v>121</v>
      </c>
      <c r="E160" s="173" t="s">
        <v>251</v>
      </c>
      <c r="F160" s="174" t="s">
        <v>252</v>
      </c>
      <c r="G160" s="175" t="s">
        <v>145</v>
      </c>
      <c r="H160" s="176">
        <v>1</v>
      </c>
      <c r="I160" s="177"/>
      <c r="J160" s="178">
        <f>ROUND(I160*H160,2)</f>
        <v>0</v>
      </c>
      <c r="K160" s="174" t="s">
        <v>20</v>
      </c>
      <c r="L160" s="55"/>
      <c r="M160" s="179" t="s">
        <v>20</v>
      </c>
      <c r="N160" s="180" t="s">
        <v>47</v>
      </c>
      <c r="O160" s="36"/>
      <c r="P160" s="181">
        <f>O160*H160</f>
        <v>0</v>
      </c>
      <c r="Q160" s="181">
        <v>0</v>
      </c>
      <c r="R160" s="181">
        <f>Q160*H160</f>
        <v>0</v>
      </c>
      <c r="S160" s="181">
        <v>0</v>
      </c>
      <c r="T160" s="182">
        <f>S160*H160</f>
        <v>0</v>
      </c>
      <c r="AR160" s="18" t="s">
        <v>89</v>
      </c>
      <c r="AT160" s="18" t="s">
        <v>121</v>
      </c>
      <c r="AU160" s="18" t="s">
        <v>83</v>
      </c>
      <c r="AY160" s="18" t="s">
        <v>120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22</v>
      </c>
      <c r="BK160" s="183">
        <f>ROUND(I160*H160,2)</f>
        <v>0</v>
      </c>
      <c r="BL160" s="18" t="s">
        <v>89</v>
      </c>
      <c r="BM160" s="18" t="s">
        <v>253</v>
      </c>
    </row>
    <row r="161" spans="2:65" s="10" customFormat="1" ht="13.5">
      <c r="B161" s="184"/>
      <c r="C161" s="185"/>
      <c r="D161" s="186" t="s">
        <v>125</v>
      </c>
      <c r="E161" s="187" t="s">
        <v>20</v>
      </c>
      <c r="F161" s="188" t="s">
        <v>232</v>
      </c>
      <c r="G161" s="185"/>
      <c r="H161" s="189">
        <v>1</v>
      </c>
      <c r="I161" s="190"/>
      <c r="J161" s="185"/>
      <c r="K161" s="185"/>
      <c r="L161" s="191"/>
      <c r="M161" s="192"/>
      <c r="N161" s="193"/>
      <c r="O161" s="193"/>
      <c r="P161" s="193"/>
      <c r="Q161" s="193"/>
      <c r="R161" s="193"/>
      <c r="S161" s="193"/>
      <c r="T161" s="194"/>
      <c r="AT161" s="195" t="s">
        <v>125</v>
      </c>
      <c r="AU161" s="195" t="s">
        <v>83</v>
      </c>
      <c r="AV161" s="10" t="s">
        <v>83</v>
      </c>
      <c r="AW161" s="10" t="s">
        <v>40</v>
      </c>
      <c r="AX161" s="10" t="s">
        <v>76</v>
      </c>
      <c r="AY161" s="195" t="s">
        <v>120</v>
      </c>
    </row>
    <row r="162" spans="2:65" s="11" customFormat="1" ht="13.5">
      <c r="B162" s="196"/>
      <c r="C162" s="197"/>
      <c r="D162" s="198" t="s">
        <v>125</v>
      </c>
      <c r="E162" s="199" t="s">
        <v>20</v>
      </c>
      <c r="F162" s="200" t="s">
        <v>127</v>
      </c>
      <c r="G162" s="197"/>
      <c r="H162" s="201">
        <v>1</v>
      </c>
      <c r="I162" s="202"/>
      <c r="J162" s="197"/>
      <c r="K162" s="197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125</v>
      </c>
      <c r="AU162" s="207" t="s">
        <v>83</v>
      </c>
      <c r="AV162" s="11" t="s">
        <v>89</v>
      </c>
      <c r="AW162" s="11" t="s">
        <v>40</v>
      </c>
      <c r="AX162" s="11" t="s">
        <v>22</v>
      </c>
      <c r="AY162" s="207" t="s">
        <v>120</v>
      </c>
    </row>
    <row r="163" spans="2:65" s="1" customFormat="1" ht="22.5" customHeight="1">
      <c r="B163" s="35"/>
      <c r="C163" s="172" t="s">
        <v>212</v>
      </c>
      <c r="D163" s="172" t="s">
        <v>121</v>
      </c>
      <c r="E163" s="173" t="s">
        <v>254</v>
      </c>
      <c r="F163" s="174" t="s">
        <v>255</v>
      </c>
      <c r="G163" s="175" t="s">
        <v>145</v>
      </c>
      <c r="H163" s="176">
        <v>18</v>
      </c>
      <c r="I163" s="177"/>
      <c r="J163" s="178">
        <f>ROUND(I163*H163,2)</f>
        <v>0</v>
      </c>
      <c r="K163" s="174" t="s">
        <v>20</v>
      </c>
      <c r="L163" s="55"/>
      <c r="M163" s="179" t="s">
        <v>20</v>
      </c>
      <c r="N163" s="180" t="s">
        <v>47</v>
      </c>
      <c r="O163" s="36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AR163" s="18" t="s">
        <v>89</v>
      </c>
      <c r="AT163" s="18" t="s">
        <v>121</v>
      </c>
      <c r="AU163" s="18" t="s">
        <v>83</v>
      </c>
      <c r="AY163" s="18" t="s">
        <v>120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22</v>
      </c>
      <c r="BK163" s="183">
        <f>ROUND(I163*H163,2)</f>
        <v>0</v>
      </c>
      <c r="BL163" s="18" t="s">
        <v>89</v>
      </c>
      <c r="BM163" s="18" t="s">
        <v>256</v>
      </c>
    </row>
    <row r="164" spans="2:65" s="10" customFormat="1" ht="13.5">
      <c r="B164" s="184"/>
      <c r="C164" s="185"/>
      <c r="D164" s="186" t="s">
        <v>125</v>
      </c>
      <c r="E164" s="187" t="s">
        <v>20</v>
      </c>
      <c r="F164" s="188" t="s">
        <v>257</v>
      </c>
      <c r="G164" s="185"/>
      <c r="H164" s="189">
        <v>18</v>
      </c>
      <c r="I164" s="190"/>
      <c r="J164" s="185"/>
      <c r="K164" s="185"/>
      <c r="L164" s="191"/>
      <c r="M164" s="192"/>
      <c r="N164" s="193"/>
      <c r="O164" s="193"/>
      <c r="P164" s="193"/>
      <c r="Q164" s="193"/>
      <c r="R164" s="193"/>
      <c r="S164" s="193"/>
      <c r="T164" s="194"/>
      <c r="AT164" s="195" t="s">
        <v>125</v>
      </c>
      <c r="AU164" s="195" t="s">
        <v>83</v>
      </c>
      <c r="AV164" s="10" t="s">
        <v>83</v>
      </c>
      <c r="AW164" s="10" t="s">
        <v>40</v>
      </c>
      <c r="AX164" s="10" t="s">
        <v>76</v>
      </c>
      <c r="AY164" s="195" t="s">
        <v>120</v>
      </c>
    </row>
    <row r="165" spans="2:65" s="11" customFormat="1" ht="13.5">
      <c r="B165" s="196"/>
      <c r="C165" s="197"/>
      <c r="D165" s="198" t="s">
        <v>125</v>
      </c>
      <c r="E165" s="199" t="s">
        <v>20</v>
      </c>
      <c r="F165" s="200" t="s">
        <v>127</v>
      </c>
      <c r="G165" s="197"/>
      <c r="H165" s="201">
        <v>18</v>
      </c>
      <c r="I165" s="202"/>
      <c r="J165" s="197"/>
      <c r="K165" s="197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125</v>
      </c>
      <c r="AU165" s="207" t="s">
        <v>83</v>
      </c>
      <c r="AV165" s="11" t="s">
        <v>89</v>
      </c>
      <c r="AW165" s="11" t="s">
        <v>40</v>
      </c>
      <c r="AX165" s="11" t="s">
        <v>22</v>
      </c>
      <c r="AY165" s="207" t="s">
        <v>120</v>
      </c>
    </row>
    <row r="166" spans="2:65" s="1" customFormat="1" ht="22.5" customHeight="1">
      <c r="B166" s="35"/>
      <c r="C166" s="172" t="s">
        <v>258</v>
      </c>
      <c r="D166" s="172" t="s">
        <v>121</v>
      </c>
      <c r="E166" s="173" t="s">
        <v>259</v>
      </c>
      <c r="F166" s="174" t="s">
        <v>260</v>
      </c>
      <c r="G166" s="175" t="s">
        <v>145</v>
      </c>
      <c r="H166" s="176">
        <v>3</v>
      </c>
      <c r="I166" s="177"/>
      <c r="J166" s="178">
        <f>ROUND(I166*H166,2)</f>
        <v>0</v>
      </c>
      <c r="K166" s="174" t="s">
        <v>20</v>
      </c>
      <c r="L166" s="55"/>
      <c r="M166" s="179" t="s">
        <v>20</v>
      </c>
      <c r="N166" s="180" t="s">
        <v>47</v>
      </c>
      <c r="O166" s="36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AR166" s="18" t="s">
        <v>89</v>
      </c>
      <c r="AT166" s="18" t="s">
        <v>121</v>
      </c>
      <c r="AU166" s="18" t="s">
        <v>83</v>
      </c>
      <c r="AY166" s="18" t="s">
        <v>120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22</v>
      </c>
      <c r="BK166" s="183">
        <f>ROUND(I166*H166,2)</f>
        <v>0</v>
      </c>
      <c r="BL166" s="18" t="s">
        <v>89</v>
      </c>
      <c r="BM166" s="18" t="s">
        <v>261</v>
      </c>
    </row>
    <row r="167" spans="2:65" s="10" customFormat="1" ht="13.5">
      <c r="B167" s="184"/>
      <c r="C167" s="185"/>
      <c r="D167" s="186" t="s">
        <v>125</v>
      </c>
      <c r="E167" s="187" t="s">
        <v>20</v>
      </c>
      <c r="F167" s="188" t="s">
        <v>183</v>
      </c>
      <c r="G167" s="185"/>
      <c r="H167" s="189">
        <v>3</v>
      </c>
      <c r="I167" s="190"/>
      <c r="J167" s="185"/>
      <c r="K167" s="185"/>
      <c r="L167" s="191"/>
      <c r="M167" s="192"/>
      <c r="N167" s="193"/>
      <c r="O167" s="193"/>
      <c r="P167" s="193"/>
      <c r="Q167" s="193"/>
      <c r="R167" s="193"/>
      <c r="S167" s="193"/>
      <c r="T167" s="194"/>
      <c r="AT167" s="195" t="s">
        <v>125</v>
      </c>
      <c r="AU167" s="195" t="s">
        <v>83</v>
      </c>
      <c r="AV167" s="10" t="s">
        <v>83</v>
      </c>
      <c r="AW167" s="10" t="s">
        <v>40</v>
      </c>
      <c r="AX167" s="10" t="s">
        <v>76</v>
      </c>
      <c r="AY167" s="195" t="s">
        <v>120</v>
      </c>
    </row>
    <row r="168" spans="2:65" s="11" customFormat="1" ht="13.5">
      <c r="B168" s="196"/>
      <c r="C168" s="197"/>
      <c r="D168" s="198" t="s">
        <v>125</v>
      </c>
      <c r="E168" s="199" t="s">
        <v>20</v>
      </c>
      <c r="F168" s="200" t="s">
        <v>127</v>
      </c>
      <c r="G168" s="197"/>
      <c r="H168" s="201">
        <v>3</v>
      </c>
      <c r="I168" s="202"/>
      <c r="J168" s="197"/>
      <c r="K168" s="197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125</v>
      </c>
      <c r="AU168" s="207" t="s">
        <v>83</v>
      </c>
      <c r="AV168" s="11" t="s">
        <v>89</v>
      </c>
      <c r="AW168" s="11" t="s">
        <v>40</v>
      </c>
      <c r="AX168" s="11" t="s">
        <v>22</v>
      </c>
      <c r="AY168" s="207" t="s">
        <v>120</v>
      </c>
    </row>
    <row r="169" spans="2:65" s="1" customFormat="1" ht="22.5" customHeight="1">
      <c r="B169" s="35"/>
      <c r="C169" s="172" t="s">
        <v>216</v>
      </c>
      <c r="D169" s="172" t="s">
        <v>121</v>
      </c>
      <c r="E169" s="173" t="s">
        <v>262</v>
      </c>
      <c r="F169" s="174" t="s">
        <v>263</v>
      </c>
      <c r="G169" s="175" t="s">
        <v>145</v>
      </c>
      <c r="H169" s="176">
        <v>1</v>
      </c>
      <c r="I169" s="177"/>
      <c r="J169" s="178">
        <f>ROUND(I169*H169,2)</f>
        <v>0</v>
      </c>
      <c r="K169" s="174" t="s">
        <v>20</v>
      </c>
      <c r="L169" s="55"/>
      <c r="M169" s="179" t="s">
        <v>20</v>
      </c>
      <c r="N169" s="180" t="s">
        <v>47</v>
      </c>
      <c r="O169" s="36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AR169" s="18" t="s">
        <v>89</v>
      </c>
      <c r="AT169" s="18" t="s">
        <v>121</v>
      </c>
      <c r="AU169" s="18" t="s">
        <v>83</v>
      </c>
      <c r="AY169" s="18" t="s">
        <v>120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22</v>
      </c>
      <c r="BK169" s="183">
        <f>ROUND(I169*H169,2)</f>
        <v>0</v>
      </c>
      <c r="BL169" s="18" t="s">
        <v>89</v>
      </c>
      <c r="BM169" s="18" t="s">
        <v>264</v>
      </c>
    </row>
    <row r="170" spans="2:65" s="10" customFormat="1" ht="13.5">
      <c r="B170" s="184"/>
      <c r="C170" s="185"/>
      <c r="D170" s="186" t="s">
        <v>125</v>
      </c>
      <c r="E170" s="187" t="s">
        <v>20</v>
      </c>
      <c r="F170" s="188" t="s">
        <v>186</v>
      </c>
      <c r="G170" s="185"/>
      <c r="H170" s="189">
        <v>1</v>
      </c>
      <c r="I170" s="190"/>
      <c r="J170" s="185"/>
      <c r="K170" s="185"/>
      <c r="L170" s="191"/>
      <c r="M170" s="192"/>
      <c r="N170" s="193"/>
      <c r="O170" s="193"/>
      <c r="P170" s="193"/>
      <c r="Q170" s="193"/>
      <c r="R170" s="193"/>
      <c r="S170" s="193"/>
      <c r="T170" s="194"/>
      <c r="AT170" s="195" t="s">
        <v>125</v>
      </c>
      <c r="AU170" s="195" t="s">
        <v>83</v>
      </c>
      <c r="AV170" s="10" t="s">
        <v>83</v>
      </c>
      <c r="AW170" s="10" t="s">
        <v>40</v>
      </c>
      <c r="AX170" s="10" t="s">
        <v>76</v>
      </c>
      <c r="AY170" s="195" t="s">
        <v>120</v>
      </c>
    </row>
    <row r="171" spans="2:65" s="11" customFormat="1" ht="13.5">
      <c r="B171" s="196"/>
      <c r="C171" s="197"/>
      <c r="D171" s="198" t="s">
        <v>125</v>
      </c>
      <c r="E171" s="199" t="s">
        <v>20</v>
      </c>
      <c r="F171" s="200" t="s">
        <v>127</v>
      </c>
      <c r="G171" s="197"/>
      <c r="H171" s="201">
        <v>1</v>
      </c>
      <c r="I171" s="202"/>
      <c r="J171" s="197"/>
      <c r="K171" s="197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125</v>
      </c>
      <c r="AU171" s="207" t="s">
        <v>83</v>
      </c>
      <c r="AV171" s="11" t="s">
        <v>89</v>
      </c>
      <c r="AW171" s="11" t="s">
        <v>40</v>
      </c>
      <c r="AX171" s="11" t="s">
        <v>22</v>
      </c>
      <c r="AY171" s="207" t="s">
        <v>120</v>
      </c>
    </row>
    <row r="172" spans="2:65" s="1" customFormat="1" ht="22.5" customHeight="1">
      <c r="B172" s="35"/>
      <c r="C172" s="172" t="s">
        <v>265</v>
      </c>
      <c r="D172" s="172" t="s">
        <v>121</v>
      </c>
      <c r="E172" s="173" t="s">
        <v>266</v>
      </c>
      <c r="F172" s="174" t="s">
        <v>267</v>
      </c>
      <c r="G172" s="175" t="s">
        <v>145</v>
      </c>
      <c r="H172" s="176">
        <v>18</v>
      </c>
      <c r="I172" s="177"/>
      <c r="J172" s="178">
        <f>ROUND(I172*H172,2)</f>
        <v>0</v>
      </c>
      <c r="K172" s="174" t="s">
        <v>20</v>
      </c>
      <c r="L172" s="55"/>
      <c r="M172" s="179" t="s">
        <v>20</v>
      </c>
      <c r="N172" s="180" t="s">
        <v>47</v>
      </c>
      <c r="O172" s="36"/>
      <c r="P172" s="181">
        <f>O172*H172</f>
        <v>0</v>
      </c>
      <c r="Q172" s="181">
        <v>0</v>
      </c>
      <c r="R172" s="181">
        <f>Q172*H172</f>
        <v>0</v>
      </c>
      <c r="S172" s="181">
        <v>0</v>
      </c>
      <c r="T172" s="182">
        <f>S172*H172</f>
        <v>0</v>
      </c>
      <c r="AR172" s="18" t="s">
        <v>89</v>
      </c>
      <c r="AT172" s="18" t="s">
        <v>121</v>
      </c>
      <c r="AU172" s="18" t="s">
        <v>83</v>
      </c>
      <c r="AY172" s="18" t="s">
        <v>120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22</v>
      </c>
      <c r="BK172" s="183">
        <f>ROUND(I172*H172,2)</f>
        <v>0</v>
      </c>
      <c r="BL172" s="18" t="s">
        <v>89</v>
      </c>
      <c r="BM172" s="18" t="s">
        <v>268</v>
      </c>
    </row>
    <row r="173" spans="2:65" s="10" customFormat="1" ht="13.5">
      <c r="B173" s="184"/>
      <c r="C173" s="185"/>
      <c r="D173" s="186" t="s">
        <v>125</v>
      </c>
      <c r="E173" s="187" t="s">
        <v>20</v>
      </c>
      <c r="F173" s="188" t="s">
        <v>189</v>
      </c>
      <c r="G173" s="185"/>
      <c r="H173" s="189">
        <v>9</v>
      </c>
      <c r="I173" s="190"/>
      <c r="J173" s="185"/>
      <c r="K173" s="185"/>
      <c r="L173" s="191"/>
      <c r="M173" s="192"/>
      <c r="N173" s="193"/>
      <c r="O173" s="193"/>
      <c r="P173" s="193"/>
      <c r="Q173" s="193"/>
      <c r="R173" s="193"/>
      <c r="S173" s="193"/>
      <c r="T173" s="194"/>
      <c r="AT173" s="195" t="s">
        <v>125</v>
      </c>
      <c r="AU173" s="195" t="s">
        <v>83</v>
      </c>
      <c r="AV173" s="10" t="s">
        <v>83</v>
      </c>
      <c r="AW173" s="10" t="s">
        <v>40</v>
      </c>
      <c r="AX173" s="10" t="s">
        <v>76</v>
      </c>
      <c r="AY173" s="195" t="s">
        <v>120</v>
      </c>
    </row>
    <row r="174" spans="2:65" s="10" customFormat="1" ht="13.5">
      <c r="B174" s="184"/>
      <c r="C174" s="185"/>
      <c r="D174" s="186" t="s">
        <v>125</v>
      </c>
      <c r="E174" s="187" t="s">
        <v>20</v>
      </c>
      <c r="F174" s="188" t="s">
        <v>190</v>
      </c>
      <c r="G174" s="185"/>
      <c r="H174" s="189">
        <v>9</v>
      </c>
      <c r="I174" s="190"/>
      <c r="J174" s="185"/>
      <c r="K174" s="185"/>
      <c r="L174" s="191"/>
      <c r="M174" s="192"/>
      <c r="N174" s="193"/>
      <c r="O174" s="193"/>
      <c r="P174" s="193"/>
      <c r="Q174" s="193"/>
      <c r="R174" s="193"/>
      <c r="S174" s="193"/>
      <c r="T174" s="194"/>
      <c r="AT174" s="195" t="s">
        <v>125</v>
      </c>
      <c r="AU174" s="195" t="s">
        <v>83</v>
      </c>
      <c r="AV174" s="10" t="s">
        <v>83</v>
      </c>
      <c r="AW174" s="10" t="s">
        <v>40</v>
      </c>
      <c r="AX174" s="10" t="s">
        <v>76</v>
      </c>
      <c r="AY174" s="195" t="s">
        <v>120</v>
      </c>
    </row>
    <row r="175" spans="2:65" s="11" customFormat="1" ht="13.5">
      <c r="B175" s="196"/>
      <c r="C175" s="197"/>
      <c r="D175" s="198" t="s">
        <v>125</v>
      </c>
      <c r="E175" s="199" t="s">
        <v>20</v>
      </c>
      <c r="F175" s="200" t="s">
        <v>127</v>
      </c>
      <c r="G175" s="197"/>
      <c r="H175" s="201">
        <v>18</v>
      </c>
      <c r="I175" s="202"/>
      <c r="J175" s="197"/>
      <c r="K175" s="197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125</v>
      </c>
      <c r="AU175" s="207" t="s">
        <v>83</v>
      </c>
      <c r="AV175" s="11" t="s">
        <v>89</v>
      </c>
      <c r="AW175" s="11" t="s">
        <v>40</v>
      </c>
      <c r="AX175" s="11" t="s">
        <v>22</v>
      </c>
      <c r="AY175" s="207" t="s">
        <v>120</v>
      </c>
    </row>
    <row r="176" spans="2:65" s="1" customFormat="1" ht="31.5" customHeight="1">
      <c r="B176" s="35"/>
      <c r="C176" s="172" t="s">
        <v>219</v>
      </c>
      <c r="D176" s="172" t="s">
        <v>121</v>
      </c>
      <c r="E176" s="173" t="s">
        <v>269</v>
      </c>
      <c r="F176" s="174" t="s">
        <v>270</v>
      </c>
      <c r="G176" s="175" t="s">
        <v>145</v>
      </c>
      <c r="H176" s="176">
        <v>3</v>
      </c>
      <c r="I176" s="177"/>
      <c r="J176" s="178">
        <f>ROUND(I176*H176,2)</f>
        <v>0</v>
      </c>
      <c r="K176" s="174" t="s">
        <v>20</v>
      </c>
      <c r="L176" s="55"/>
      <c r="M176" s="179" t="s">
        <v>20</v>
      </c>
      <c r="N176" s="180" t="s">
        <v>47</v>
      </c>
      <c r="O176" s="36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AR176" s="18" t="s">
        <v>89</v>
      </c>
      <c r="AT176" s="18" t="s">
        <v>121</v>
      </c>
      <c r="AU176" s="18" t="s">
        <v>83</v>
      </c>
      <c r="AY176" s="18" t="s">
        <v>120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22</v>
      </c>
      <c r="BK176" s="183">
        <f>ROUND(I176*H176,2)</f>
        <v>0</v>
      </c>
      <c r="BL176" s="18" t="s">
        <v>89</v>
      </c>
      <c r="BM176" s="18" t="s">
        <v>271</v>
      </c>
    </row>
    <row r="177" spans="2:65" s="10" customFormat="1" ht="13.5">
      <c r="B177" s="184"/>
      <c r="C177" s="185"/>
      <c r="D177" s="186" t="s">
        <v>125</v>
      </c>
      <c r="E177" s="187" t="s">
        <v>20</v>
      </c>
      <c r="F177" s="188" t="s">
        <v>272</v>
      </c>
      <c r="G177" s="185"/>
      <c r="H177" s="189">
        <v>3</v>
      </c>
      <c r="I177" s="190"/>
      <c r="J177" s="185"/>
      <c r="K177" s="185"/>
      <c r="L177" s="191"/>
      <c r="M177" s="192"/>
      <c r="N177" s="193"/>
      <c r="O177" s="193"/>
      <c r="P177" s="193"/>
      <c r="Q177" s="193"/>
      <c r="R177" s="193"/>
      <c r="S177" s="193"/>
      <c r="T177" s="194"/>
      <c r="AT177" s="195" t="s">
        <v>125</v>
      </c>
      <c r="AU177" s="195" t="s">
        <v>83</v>
      </c>
      <c r="AV177" s="10" t="s">
        <v>83</v>
      </c>
      <c r="AW177" s="10" t="s">
        <v>40</v>
      </c>
      <c r="AX177" s="10" t="s">
        <v>76</v>
      </c>
      <c r="AY177" s="195" t="s">
        <v>120</v>
      </c>
    </row>
    <row r="178" spans="2:65" s="11" customFormat="1" ht="13.5">
      <c r="B178" s="196"/>
      <c r="C178" s="197"/>
      <c r="D178" s="198" t="s">
        <v>125</v>
      </c>
      <c r="E178" s="199" t="s">
        <v>20</v>
      </c>
      <c r="F178" s="200" t="s">
        <v>127</v>
      </c>
      <c r="G178" s="197"/>
      <c r="H178" s="201">
        <v>3</v>
      </c>
      <c r="I178" s="202"/>
      <c r="J178" s="197"/>
      <c r="K178" s="197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125</v>
      </c>
      <c r="AU178" s="207" t="s">
        <v>83</v>
      </c>
      <c r="AV178" s="11" t="s">
        <v>89</v>
      </c>
      <c r="AW178" s="11" t="s">
        <v>40</v>
      </c>
      <c r="AX178" s="11" t="s">
        <v>22</v>
      </c>
      <c r="AY178" s="207" t="s">
        <v>120</v>
      </c>
    </row>
    <row r="179" spans="2:65" s="1" customFormat="1" ht="22.5" customHeight="1">
      <c r="B179" s="35"/>
      <c r="C179" s="172" t="s">
        <v>273</v>
      </c>
      <c r="D179" s="172" t="s">
        <v>121</v>
      </c>
      <c r="E179" s="173" t="s">
        <v>274</v>
      </c>
      <c r="F179" s="174" t="s">
        <v>275</v>
      </c>
      <c r="G179" s="175" t="s">
        <v>145</v>
      </c>
      <c r="H179" s="176">
        <v>3</v>
      </c>
      <c r="I179" s="177"/>
      <c r="J179" s="178">
        <f>ROUND(I179*H179,2)</f>
        <v>0</v>
      </c>
      <c r="K179" s="174" t="s">
        <v>20</v>
      </c>
      <c r="L179" s="55"/>
      <c r="M179" s="179" t="s">
        <v>20</v>
      </c>
      <c r="N179" s="180" t="s">
        <v>47</v>
      </c>
      <c r="O179" s="36"/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AR179" s="18" t="s">
        <v>89</v>
      </c>
      <c r="AT179" s="18" t="s">
        <v>121</v>
      </c>
      <c r="AU179" s="18" t="s">
        <v>83</v>
      </c>
      <c r="AY179" s="18" t="s">
        <v>120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22</v>
      </c>
      <c r="BK179" s="183">
        <f>ROUND(I179*H179,2)</f>
        <v>0</v>
      </c>
      <c r="BL179" s="18" t="s">
        <v>89</v>
      </c>
      <c r="BM179" s="18" t="s">
        <v>276</v>
      </c>
    </row>
    <row r="180" spans="2:65" s="1" customFormat="1" ht="22.5" customHeight="1">
      <c r="B180" s="35"/>
      <c r="C180" s="172" t="s">
        <v>222</v>
      </c>
      <c r="D180" s="172" t="s">
        <v>121</v>
      </c>
      <c r="E180" s="173" t="s">
        <v>277</v>
      </c>
      <c r="F180" s="174" t="s">
        <v>278</v>
      </c>
      <c r="G180" s="175" t="s">
        <v>145</v>
      </c>
      <c r="H180" s="176">
        <v>3</v>
      </c>
      <c r="I180" s="177"/>
      <c r="J180" s="178">
        <f>ROUND(I180*H180,2)</f>
        <v>0</v>
      </c>
      <c r="K180" s="174" t="s">
        <v>20</v>
      </c>
      <c r="L180" s="55"/>
      <c r="M180" s="179" t="s">
        <v>20</v>
      </c>
      <c r="N180" s="180" t="s">
        <v>47</v>
      </c>
      <c r="O180" s="36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AR180" s="18" t="s">
        <v>89</v>
      </c>
      <c r="AT180" s="18" t="s">
        <v>121</v>
      </c>
      <c r="AU180" s="18" t="s">
        <v>83</v>
      </c>
      <c r="AY180" s="18" t="s">
        <v>120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22</v>
      </c>
      <c r="BK180" s="183">
        <f>ROUND(I180*H180,2)</f>
        <v>0</v>
      </c>
      <c r="BL180" s="18" t="s">
        <v>89</v>
      </c>
      <c r="BM180" s="18" t="s">
        <v>279</v>
      </c>
    </row>
    <row r="181" spans="2:65" s="10" customFormat="1" ht="13.5">
      <c r="B181" s="184"/>
      <c r="C181" s="185"/>
      <c r="D181" s="186" t="s">
        <v>125</v>
      </c>
      <c r="E181" s="187" t="s">
        <v>20</v>
      </c>
      <c r="F181" s="188" t="s">
        <v>280</v>
      </c>
      <c r="G181" s="185"/>
      <c r="H181" s="189">
        <v>1</v>
      </c>
      <c r="I181" s="190"/>
      <c r="J181" s="185"/>
      <c r="K181" s="185"/>
      <c r="L181" s="191"/>
      <c r="M181" s="192"/>
      <c r="N181" s="193"/>
      <c r="O181" s="193"/>
      <c r="P181" s="193"/>
      <c r="Q181" s="193"/>
      <c r="R181" s="193"/>
      <c r="S181" s="193"/>
      <c r="T181" s="194"/>
      <c r="AT181" s="195" t="s">
        <v>125</v>
      </c>
      <c r="AU181" s="195" t="s">
        <v>83</v>
      </c>
      <c r="AV181" s="10" t="s">
        <v>83</v>
      </c>
      <c r="AW181" s="10" t="s">
        <v>40</v>
      </c>
      <c r="AX181" s="10" t="s">
        <v>76</v>
      </c>
      <c r="AY181" s="195" t="s">
        <v>120</v>
      </c>
    </row>
    <row r="182" spans="2:65" s="10" customFormat="1" ht="13.5">
      <c r="B182" s="184"/>
      <c r="C182" s="185"/>
      <c r="D182" s="186" t="s">
        <v>125</v>
      </c>
      <c r="E182" s="187" t="s">
        <v>20</v>
      </c>
      <c r="F182" s="188" t="s">
        <v>281</v>
      </c>
      <c r="G182" s="185"/>
      <c r="H182" s="189">
        <v>1</v>
      </c>
      <c r="I182" s="190"/>
      <c r="J182" s="185"/>
      <c r="K182" s="185"/>
      <c r="L182" s="191"/>
      <c r="M182" s="192"/>
      <c r="N182" s="193"/>
      <c r="O182" s="193"/>
      <c r="P182" s="193"/>
      <c r="Q182" s="193"/>
      <c r="R182" s="193"/>
      <c r="S182" s="193"/>
      <c r="T182" s="194"/>
      <c r="AT182" s="195" t="s">
        <v>125</v>
      </c>
      <c r="AU182" s="195" t="s">
        <v>83</v>
      </c>
      <c r="AV182" s="10" t="s">
        <v>83</v>
      </c>
      <c r="AW182" s="10" t="s">
        <v>40</v>
      </c>
      <c r="AX182" s="10" t="s">
        <v>76</v>
      </c>
      <c r="AY182" s="195" t="s">
        <v>120</v>
      </c>
    </row>
    <row r="183" spans="2:65" s="10" customFormat="1" ht="13.5">
      <c r="B183" s="184"/>
      <c r="C183" s="185"/>
      <c r="D183" s="186" t="s">
        <v>125</v>
      </c>
      <c r="E183" s="187" t="s">
        <v>20</v>
      </c>
      <c r="F183" s="188" t="s">
        <v>282</v>
      </c>
      <c r="G183" s="185"/>
      <c r="H183" s="189">
        <v>1</v>
      </c>
      <c r="I183" s="190"/>
      <c r="J183" s="185"/>
      <c r="K183" s="185"/>
      <c r="L183" s="191"/>
      <c r="M183" s="192"/>
      <c r="N183" s="193"/>
      <c r="O183" s="193"/>
      <c r="P183" s="193"/>
      <c r="Q183" s="193"/>
      <c r="R183" s="193"/>
      <c r="S183" s="193"/>
      <c r="T183" s="194"/>
      <c r="AT183" s="195" t="s">
        <v>125</v>
      </c>
      <c r="AU183" s="195" t="s">
        <v>83</v>
      </c>
      <c r="AV183" s="10" t="s">
        <v>83</v>
      </c>
      <c r="AW183" s="10" t="s">
        <v>40</v>
      </c>
      <c r="AX183" s="10" t="s">
        <v>76</v>
      </c>
      <c r="AY183" s="195" t="s">
        <v>120</v>
      </c>
    </row>
    <row r="184" spans="2:65" s="11" customFormat="1" ht="13.5">
      <c r="B184" s="196"/>
      <c r="C184" s="197"/>
      <c r="D184" s="186" t="s">
        <v>125</v>
      </c>
      <c r="E184" s="219" t="s">
        <v>20</v>
      </c>
      <c r="F184" s="220" t="s">
        <v>127</v>
      </c>
      <c r="G184" s="197"/>
      <c r="H184" s="221">
        <v>3</v>
      </c>
      <c r="I184" s="202"/>
      <c r="J184" s="197"/>
      <c r="K184" s="197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125</v>
      </c>
      <c r="AU184" s="207" t="s">
        <v>83</v>
      </c>
      <c r="AV184" s="11" t="s">
        <v>89</v>
      </c>
      <c r="AW184" s="11" t="s">
        <v>40</v>
      </c>
      <c r="AX184" s="11" t="s">
        <v>22</v>
      </c>
      <c r="AY184" s="207" t="s">
        <v>120</v>
      </c>
    </row>
    <row r="185" spans="2:65" s="9" customFormat="1" ht="29.85" customHeight="1">
      <c r="B185" s="158"/>
      <c r="C185" s="159"/>
      <c r="D185" s="232" t="s">
        <v>75</v>
      </c>
      <c r="E185" s="237" t="s">
        <v>198</v>
      </c>
      <c r="F185" s="237" t="s">
        <v>283</v>
      </c>
      <c r="G185" s="159"/>
      <c r="H185" s="159"/>
      <c r="I185" s="162"/>
      <c r="J185" s="238">
        <f>BK185</f>
        <v>0</v>
      </c>
      <c r="K185" s="159"/>
      <c r="L185" s="164"/>
      <c r="M185" s="165"/>
      <c r="N185" s="166"/>
      <c r="O185" s="166"/>
      <c r="P185" s="167">
        <v>0</v>
      </c>
      <c r="Q185" s="166"/>
      <c r="R185" s="167">
        <v>0</v>
      </c>
      <c r="S185" s="166"/>
      <c r="T185" s="168">
        <v>0</v>
      </c>
      <c r="AR185" s="169" t="s">
        <v>22</v>
      </c>
      <c r="AT185" s="170" t="s">
        <v>75</v>
      </c>
      <c r="AU185" s="170" t="s">
        <v>22</v>
      </c>
      <c r="AY185" s="169" t="s">
        <v>120</v>
      </c>
      <c r="BK185" s="171">
        <v>0</v>
      </c>
    </row>
    <row r="186" spans="2:65" s="9" customFormat="1" ht="19.899999999999999" customHeight="1">
      <c r="B186" s="158"/>
      <c r="C186" s="159"/>
      <c r="D186" s="160" t="s">
        <v>75</v>
      </c>
      <c r="E186" s="235" t="s">
        <v>284</v>
      </c>
      <c r="F186" s="235" t="s">
        <v>285</v>
      </c>
      <c r="G186" s="159"/>
      <c r="H186" s="159"/>
      <c r="I186" s="162"/>
      <c r="J186" s="236">
        <f>BK186</f>
        <v>0</v>
      </c>
      <c r="K186" s="159"/>
      <c r="L186" s="164"/>
      <c r="M186" s="165"/>
      <c r="N186" s="166"/>
      <c r="O186" s="166"/>
      <c r="P186" s="167">
        <f>P187</f>
        <v>0</v>
      </c>
      <c r="Q186" s="166"/>
      <c r="R186" s="167">
        <f>R187</f>
        <v>0</v>
      </c>
      <c r="S186" s="166"/>
      <c r="T186" s="168">
        <f>T187</f>
        <v>0</v>
      </c>
      <c r="AR186" s="169" t="s">
        <v>22</v>
      </c>
      <c r="AT186" s="170" t="s">
        <v>75</v>
      </c>
      <c r="AU186" s="170" t="s">
        <v>22</v>
      </c>
      <c r="AY186" s="169" t="s">
        <v>120</v>
      </c>
      <c r="BK186" s="171">
        <f>BK187</f>
        <v>0</v>
      </c>
    </row>
    <row r="187" spans="2:65" s="1" customFormat="1" ht="22.5" customHeight="1">
      <c r="B187" s="35"/>
      <c r="C187" s="172" t="s">
        <v>286</v>
      </c>
      <c r="D187" s="172" t="s">
        <v>121</v>
      </c>
      <c r="E187" s="173" t="s">
        <v>287</v>
      </c>
      <c r="F187" s="174" t="s">
        <v>288</v>
      </c>
      <c r="G187" s="175" t="s">
        <v>289</v>
      </c>
      <c r="H187" s="176">
        <v>1E-3</v>
      </c>
      <c r="I187" s="177"/>
      <c r="J187" s="178">
        <f>ROUND(I187*H187,2)</f>
        <v>0</v>
      </c>
      <c r="K187" s="174" t="s">
        <v>20</v>
      </c>
      <c r="L187" s="55"/>
      <c r="M187" s="179" t="s">
        <v>20</v>
      </c>
      <c r="N187" s="239" t="s">
        <v>47</v>
      </c>
      <c r="O187" s="240"/>
      <c r="P187" s="241">
        <f>O187*H187</f>
        <v>0</v>
      </c>
      <c r="Q187" s="241">
        <v>0</v>
      </c>
      <c r="R187" s="241">
        <f>Q187*H187</f>
        <v>0</v>
      </c>
      <c r="S187" s="241">
        <v>0</v>
      </c>
      <c r="T187" s="242">
        <f>S187*H187</f>
        <v>0</v>
      </c>
      <c r="AR187" s="18" t="s">
        <v>89</v>
      </c>
      <c r="AT187" s="18" t="s">
        <v>121</v>
      </c>
      <c r="AU187" s="18" t="s">
        <v>83</v>
      </c>
      <c r="AY187" s="18" t="s">
        <v>120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22</v>
      </c>
      <c r="BK187" s="183">
        <f>ROUND(I187*H187,2)</f>
        <v>0</v>
      </c>
      <c r="BL187" s="18" t="s">
        <v>89</v>
      </c>
      <c r="BM187" s="18" t="s">
        <v>290</v>
      </c>
    </row>
    <row r="188" spans="2:65" s="1" customFormat="1" ht="6.95" customHeight="1">
      <c r="B188" s="50"/>
      <c r="C188" s="51"/>
      <c r="D188" s="51"/>
      <c r="E188" s="51"/>
      <c r="F188" s="51"/>
      <c r="G188" s="51"/>
      <c r="H188" s="51"/>
      <c r="I188" s="128"/>
      <c r="J188" s="51"/>
      <c r="K188" s="51"/>
      <c r="L188" s="55"/>
    </row>
  </sheetData>
  <sheetProtection password="CC35" sheet="1" objects="1" scenarios="1" formatColumns="0" formatRows="0" sort="0" autoFilter="0"/>
  <autoFilter ref="C79:K79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9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0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313"/>
      <c r="C1" s="313"/>
      <c r="D1" s="312" t="s">
        <v>1</v>
      </c>
      <c r="E1" s="313"/>
      <c r="F1" s="314" t="s">
        <v>731</v>
      </c>
      <c r="G1" s="318" t="s">
        <v>732</v>
      </c>
      <c r="H1" s="318"/>
      <c r="I1" s="319"/>
      <c r="J1" s="314" t="s">
        <v>733</v>
      </c>
      <c r="K1" s="312" t="s">
        <v>92</v>
      </c>
      <c r="L1" s="314" t="s">
        <v>734</v>
      </c>
      <c r="M1" s="314"/>
      <c r="N1" s="314"/>
      <c r="O1" s="314"/>
      <c r="P1" s="314"/>
      <c r="Q1" s="314"/>
      <c r="R1" s="314"/>
      <c r="S1" s="314"/>
      <c r="T1" s="314"/>
      <c r="U1" s="310"/>
      <c r="V1" s="31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8" t="s">
        <v>88</v>
      </c>
    </row>
    <row r="3" spans="1:70" ht="6.95" customHeight="1">
      <c r="B3" s="19"/>
      <c r="C3" s="20"/>
      <c r="D3" s="20"/>
      <c r="E3" s="20"/>
      <c r="F3" s="20"/>
      <c r="G3" s="20"/>
      <c r="H3" s="20"/>
      <c r="I3" s="105"/>
      <c r="J3" s="20"/>
      <c r="K3" s="21"/>
      <c r="AT3" s="18" t="s">
        <v>83</v>
      </c>
    </row>
    <row r="4" spans="1:70" ht="36.950000000000003" customHeight="1">
      <c r="B4" s="22"/>
      <c r="C4" s="23"/>
      <c r="D4" s="24" t="s">
        <v>93</v>
      </c>
      <c r="E4" s="23"/>
      <c r="F4" s="23"/>
      <c r="G4" s="23"/>
      <c r="H4" s="23"/>
      <c r="I4" s="106"/>
      <c r="J4" s="23"/>
      <c r="K4" s="25"/>
      <c r="M4" s="26" t="s">
        <v>10</v>
      </c>
      <c r="AT4" s="18" t="s">
        <v>4</v>
      </c>
    </row>
    <row r="5" spans="1:70" ht="6.95" customHeight="1">
      <c r="B5" s="22"/>
      <c r="C5" s="23"/>
      <c r="D5" s="23"/>
      <c r="E5" s="23"/>
      <c r="F5" s="23"/>
      <c r="G5" s="23"/>
      <c r="H5" s="23"/>
      <c r="I5" s="106"/>
      <c r="J5" s="23"/>
      <c r="K5" s="25"/>
    </row>
    <row r="6" spans="1:70">
      <c r="B6" s="22"/>
      <c r="C6" s="23"/>
      <c r="D6" s="31" t="s">
        <v>16</v>
      </c>
      <c r="E6" s="23"/>
      <c r="F6" s="23"/>
      <c r="G6" s="23"/>
      <c r="H6" s="23"/>
      <c r="I6" s="106"/>
      <c r="J6" s="23"/>
      <c r="K6" s="25"/>
    </row>
    <row r="7" spans="1:70" ht="22.5" customHeight="1">
      <c r="B7" s="22"/>
      <c r="C7" s="23"/>
      <c r="D7" s="23"/>
      <c r="E7" s="306" t="str">
        <f>'Rekapitulace stavby'!K6</f>
        <v>Souvislá úprava pravobřežní cyklostezky Veslák</v>
      </c>
      <c r="F7" s="272"/>
      <c r="G7" s="272"/>
      <c r="H7" s="272"/>
      <c r="I7" s="106"/>
      <c r="J7" s="23"/>
      <c r="K7" s="25"/>
    </row>
    <row r="8" spans="1:70" s="1" customFormat="1">
      <c r="B8" s="35"/>
      <c r="C8" s="36"/>
      <c r="D8" s="31" t="s">
        <v>94</v>
      </c>
      <c r="E8" s="36"/>
      <c r="F8" s="36"/>
      <c r="G8" s="36"/>
      <c r="H8" s="36"/>
      <c r="I8" s="107"/>
      <c r="J8" s="36"/>
      <c r="K8" s="39"/>
    </row>
    <row r="9" spans="1:70" s="1" customFormat="1" ht="36.950000000000003" customHeight="1">
      <c r="B9" s="35"/>
      <c r="C9" s="36"/>
      <c r="D9" s="36"/>
      <c r="E9" s="307" t="s">
        <v>291</v>
      </c>
      <c r="F9" s="279"/>
      <c r="G9" s="279"/>
      <c r="H9" s="279"/>
      <c r="I9" s="107"/>
      <c r="J9" s="36"/>
      <c r="K9" s="39"/>
    </row>
    <row r="10" spans="1:70" s="1" customFormat="1" ht="13.5">
      <c r="B10" s="35"/>
      <c r="C10" s="36"/>
      <c r="D10" s="36"/>
      <c r="E10" s="36"/>
      <c r="F10" s="36"/>
      <c r="G10" s="36"/>
      <c r="H10" s="36"/>
      <c r="I10" s="107"/>
      <c r="J10" s="36"/>
      <c r="K10" s="39"/>
    </row>
    <row r="11" spans="1:70" s="1" customFormat="1" ht="14.45" customHeight="1">
      <c r="B11" s="35"/>
      <c r="C11" s="36"/>
      <c r="D11" s="31" t="s">
        <v>19</v>
      </c>
      <c r="E11" s="36"/>
      <c r="F11" s="29" t="s">
        <v>20</v>
      </c>
      <c r="G11" s="36"/>
      <c r="H11" s="36"/>
      <c r="I11" s="108" t="s">
        <v>21</v>
      </c>
      <c r="J11" s="29" t="s">
        <v>20</v>
      </c>
      <c r="K11" s="39"/>
    </row>
    <row r="12" spans="1:70" s="1" customFormat="1" ht="14.45" customHeight="1">
      <c r="B12" s="35"/>
      <c r="C12" s="36"/>
      <c r="D12" s="31" t="s">
        <v>23</v>
      </c>
      <c r="E12" s="36"/>
      <c r="F12" s="29" t="s">
        <v>96</v>
      </c>
      <c r="G12" s="36"/>
      <c r="H12" s="36"/>
      <c r="I12" s="108" t="s">
        <v>25</v>
      </c>
      <c r="J12" s="109" t="str">
        <f>'Rekapitulace stavby'!AN8</f>
        <v>28. 11. 2017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107"/>
      <c r="J13" s="36"/>
      <c r="K13" s="39"/>
    </row>
    <row r="14" spans="1:70" s="1" customFormat="1" ht="14.45" customHeight="1">
      <c r="B14" s="35"/>
      <c r="C14" s="36"/>
      <c r="D14" s="31" t="s">
        <v>29</v>
      </c>
      <c r="E14" s="36"/>
      <c r="F14" s="36"/>
      <c r="G14" s="36"/>
      <c r="H14" s="36"/>
      <c r="I14" s="108" t="s">
        <v>30</v>
      </c>
      <c r="J14" s="29" t="s">
        <v>20</v>
      </c>
      <c r="K14" s="39"/>
    </row>
    <row r="15" spans="1:70" s="1" customFormat="1" ht="18" customHeight="1">
      <c r="B15" s="35"/>
      <c r="C15" s="36"/>
      <c r="D15" s="36"/>
      <c r="E15" s="29" t="s">
        <v>97</v>
      </c>
      <c r="F15" s="36"/>
      <c r="G15" s="36"/>
      <c r="H15" s="36"/>
      <c r="I15" s="108" t="s">
        <v>33</v>
      </c>
      <c r="J15" s="29" t="s">
        <v>20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07"/>
      <c r="J16" s="36"/>
      <c r="K16" s="39"/>
    </row>
    <row r="17" spans="2:11" s="1" customFormat="1" ht="14.45" customHeight="1">
      <c r="B17" s="35"/>
      <c r="C17" s="36"/>
      <c r="D17" s="31" t="s">
        <v>35</v>
      </c>
      <c r="E17" s="36"/>
      <c r="F17" s="36"/>
      <c r="G17" s="36"/>
      <c r="H17" s="36"/>
      <c r="I17" s="10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08" t="s">
        <v>33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07"/>
      <c r="J19" s="36"/>
      <c r="K19" s="39"/>
    </row>
    <row r="20" spans="2:11" s="1" customFormat="1" ht="14.45" customHeight="1">
      <c r="B20" s="35"/>
      <c r="C20" s="36"/>
      <c r="D20" s="31" t="s">
        <v>37</v>
      </c>
      <c r="E20" s="36"/>
      <c r="F20" s="36"/>
      <c r="G20" s="36"/>
      <c r="H20" s="36"/>
      <c r="I20" s="108" t="s">
        <v>30</v>
      </c>
      <c r="J20" s="29" t="s">
        <v>20</v>
      </c>
      <c r="K20" s="39"/>
    </row>
    <row r="21" spans="2:11" s="1" customFormat="1" ht="18" customHeight="1">
      <c r="B21" s="35"/>
      <c r="C21" s="36"/>
      <c r="D21" s="36"/>
      <c r="E21" s="29" t="s">
        <v>39</v>
      </c>
      <c r="F21" s="36"/>
      <c r="G21" s="36"/>
      <c r="H21" s="36"/>
      <c r="I21" s="108" t="s">
        <v>33</v>
      </c>
      <c r="J21" s="29" t="s">
        <v>20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07"/>
      <c r="J22" s="36"/>
      <c r="K22" s="39"/>
    </row>
    <row r="23" spans="2:11" s="1" customFormat="1" ht="14.45" customHeight="1">
      <c r="B23" s="35"/>
      <c r="C23" s="36"/>
      <c r="D23" s="31" t="s">
        <v>41</v>
      </c>
      <c r="E23" s="36"/>
      <c r="F23" s="36"/>
      <c r="G23" s="36"/>
      <c r="H23" s="36"/>
      <c r="I23" s="107"/>
      <c r="J23" s="36"/>
      <c r="K23" s="39"/>
    </row>
    <row r="24" spans="2:11" s="6" customFormat="1" ht="22.5" customHeight="1">
      <c r="B24" s="110"/>
      <c r="C24" s="111"/>
      <c r="D24" s="111"/>
      <c r="E24" s="275" t="s">
        <v>20</v>
      </c>
      <c r="F24" s="308"/>
      <c r="G24" s="308"/>
      <c r="H24" s="308"/>
      <c r="I24" s="112"/>
      <c r="J24" s="111"/>
      <c r="K24" s="11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07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14"/>
      <c r="J26" s="79"/>
      <c r="K26" s="115"/>
    </row>
    <row r="27" spans="2:11" s="1" customFormat="1" ht="25.35" customHeight="1">
      <c r="B27" s="35"/>
      <c r="C27" s="36"/>
      <c r="D27" s="116" t="s">
        <v>42</v>
      </c>
      <c r="E27" s="36"/>
      <c r="F27" s="36"/>
      <c r="G27" s="36"/>
      <c r="H27" s="36"/>
      <c r="I27" s="107"/>
      <c r="J27" s="117">
        <f>ROUND(J82,2)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14"/>
      <c r="J28" s="79"/>
      <c r="K28" s="115"/>
    </row>
    <row r="29" spans="2:11" s="1" customFormat="1" ht="14.45" customHeight="1">
      <c r="B29" s="35"/>
      <c r="C29" s="36"/>
      <c r="D29" s="36"/>
      <c r="E29" s="36"/>
      <c r="F29" s="40" t="s">
        <v>44</v>
      </c>
      <c r="G29" s="36"/>
      <c r="H29" s="36"/>
      <c r="I29" s="118" t="s">
        <v>43</v>
      </c>
      <c r="J29" s="40" t="s">
        <v>45</v>
      </c>
      <c r="K29" s="39"/>
    </row>
    <row r="30" spans="2:11" s="1" customFormat="1" ht="14.45" customHeight="1">
      <c r="B30" s="35"/>
      <c r="C30" s="36"/>
      <c r="D30" s="43" t="s">
        <v>46</v>
      </c>
      <c r="E30" s="43" t="s">
        <v>47</v>
      </c>
      <c r="F30" s="119">
        <f>ROUND(SUM(BE82:BE506), 2)</f>
        <v>0</v>
      </c>
      <c r="G30" s="36"/>
      <c r="H30" s="36"/>
      <c r="I30" s="120">
        <v>0.21</v>
      </c>
      <c r="J30" s="119">
        <f>ROUND(ROUND((SUM(BE82:BE506)), 2)*I30, 2)</f>
        <v>0</v>
      </c>
      <c r="K30" s="39"/>
    </row>
    <row r="31" spans="2:11" s="1" customFormat="1" ht="14.45" customHeight="1">
      <c r="B31" s="35"/>
      <c r="C31" s="36"/>
      <c r="D31" s="36"/>
      <c r="E31" s="43" t="s">
        <v>48</v>
      </c>
      <c r="F31" s="119">
        <f>ROUND(SUM(BF82:BF506), 2)</f>
        <v>0</v>
      </c>
      <c r="G31" s="36"/>
      <c r="H31" s="36"/>
      <c r="I31" s="120">
        <v>0.15</v>
      </c>
      <c r="J31" s="119">
        <f>ROUND(ROUND((SUM(BF82:BF506)), 2)*I31, 2)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49</v>
      </c>
      <c r="F32" s="119">
        <f>ROUND(SUM(BG82:BG506), 2)</f>
        <v>0</v>
      </c>
      <c r="G32" s="36"/>
      <c r="H32" s="36"/>
      <c r="I32" s="120">
        <v>0.21</v>
      </c>
      <c r="J32" s="11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50</v>
      </c>
      <c r="F33" s="119">
        <f>ROUND(SUM(BH82:BH506), 2)</f>
        <v>0</v>
      </c>
      <c r="G33" s="36"/>
      <c r="H33" s="36"/>
      <c r="I33" s="120">
        <v>0.15</v>
      </c>
      <c r="J33" s="11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51</v>
      </c>
      <c r="F34" s="119">
        <f>ROUND(SUM(BI82:BI506), 2)</f>
        <v>0</v>
      </c>
      <c r="G34" s="36"/>
      <c r="H34" s="36"/>
      <c r="I34" s="120">
        <v>0</v>
      </c>
      <c r="J34" s="11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07"/>
      <c r="J35" s="36"/>
      <c r="K35" s="39"/>
    </row>
    <row r="36" spans="2:11" s="1" customFormat="1" ht="25.35" customHeight="1">
      <c r="B36" s="35"/>
      <c r="C36" s="121"/>
      <c r="D36" s="122" t="s">
        <v>52</v>
      </c>
      <c r="E36" s="73"/>
      <c r="F36" s="73"/>
      <c r="G36" s="123" t="s">
        <v>53</v>
      </c>
      <c r="H36" s="124" t="s">
        <v>54</v>
      </c>
      <c r="I36" s="125"/>
      <c r="J36" s="126">
        <f>SUM(J27:J34)</f>
        <v>0</v>
      </c>
      <c r="K36" s="127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28"/>
      <c r="J37" s="51"/>
      <c r="K37" s="52"/>
    </row>
    <row r="41" spans="2:11" s="1" customFormat="1" ht="6.95" customHeight="1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50000000000003" customHeight="1">
      <c r="B42" s="35"/>
      <c r="C42" s="24" t="s">
        <v>98</v>
      </c>
      <c r="D42" s="36"/>
      <c r="E42" s="36"/>
      <c r="F42" s="36"/>
      <c r="G42" s="36"/>
      <c r="H42" s="36"/>
      <c r="I42" s="107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07"/>
      <c r="J43" s="36"/>
      <c r="K43" s="39"/>
    </row>
    <row r="44" spans="2:11" s="1" customFormat="1" ht="14.45" customHeight="1">
      <c r="B44" s="35"/>
      <c r="C44" s="31" t="s">
        <v>16</v>
      </c>
      <c r="D44" s="36"/>
      <c r="E44" s="36"/>
      <c r="F44" s="36"/>
      <c r="G44" s="36"/>
      <c r="H44" s="36"/>
      <c r="I44" s="107"/>
      <c r="J44" s="36"/>
      <c r="K44" s="39"/>
    </row>
    <row r="45" spans="2:11" s="1" customFormat="1" ht="22.5" customHeight="1">
      <c r="B45" s="35"/>
      <c r="C45" s="36"/>
      <c r="D45" s="36"/>
      <c r="E45" s="306" t="str">
        <f>E7</f>
        <v>Souvislá úprava pravobřežní cyklostezky Veslák</v>
      </c>
      <c r="F45" s="279"/>
      <c r="G45" s="279"/>
      <c r="H45" s="279"/>
      <c r="I45" s="107"/>
      <c r="J45" s="36"/>
      <c r="K45" s="39"/>
    </row>
    <row r="46" spans="2:11" s="1" customFormat="1" ht="14.45" customHeight="1">
      <c r="B46" s="35"/>
      <c r="C46" s="31" t="s">
        <v>94</v>
      </c>
      <c r="D46" s="36"/>
      <c r="E46" s="36"/>
      <c r="F46" s="36"/>
      <c r="G46" s="36"/>
      <c r="H46" s="36"/>
      <c r="I46" s="107"/>
      <c r="J46" s="36"/>
      <c r="K46" s="39"/>
    </row>
    <row r="47" spans="2:11" s="1" customFormat="1" ht="23.25" customHeight="1">
      <c r="B47" s="35"/>
      <c r="C47" s="36"/>
      <c r="D47" s="36"/>
      <c r="E47" s="307" t="str">
        <f>E9</f>
        <v>3 - Cyklostezka km 0,174 - 1,842</v>
      </c>
      <c r="F47" s="279"/>
      <c r="G47" s="279"/>
      <c r="H47" s="279"/>
      <c r="I47" s="107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07"/>
      <c r="J48" s="36"/>
      <c r="K48" s="39"/>
    </row>
    <row r="49" spans="2:47" s="1" customFormat="1" ht="18" customHeight="1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08" t="s">
        <v>25</v>
      </c>
      <c r="J49" s="109" t="str">
        <f>IF(J12="","",J12)</f>
        <v>28. 11. 2017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07"/>
      <c r="J50" s="36"/>
      <c r="K50" s="39"/>
    </row>
    <row r="51" spans="2:47" s="1" customFormat="1">
      <c r="B51" s="35"/>
      <c r="C51" s="31" t="s">
        <v>29</v>
      </c>
      <c r="D51" s="36"/>
      <c r="E51" s="36"/>
      <c r="F51" s="29" t="str">
        <f>E15</f>
        <v>Město Nymburk</v>
      </c>
      <c r="G51" s="36"/>
      <c r="H51" s="36"/>
      <c r="I51" s="108" t="s">
        <v>37</v>
      </c>
      <c r="J51" s="29" t="str">
        <f>E21</f>
        <v>Ing. Jaroslav Čálek</v>
      </c>
      <c r="K51" s="39"/>
    </row>
    <row r="52" spans="2:47" s="1" customFormat="1" ht="14.45" customHeight="1">
      <c r="B52" s="35"/>
      <c r="C52" s="31" t="s">
        <v>35</v>
      </c>
      <c r="D52" s="36"/>
      <c r="E52" s="36"/>
      <c r="F52" s="29" t="str">
        <f>IF(E18="","",E18)</f>
        <v/>
      </c>
      <c r="G52" s="36"/>
      <c r="H52" s="36"/>
      <c r="I52" s="107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07"/>
      <c r="J53" s="36"/>
      <c r="K53" s="39"/>
    </row>
    <row r="54" spans="2:47" s="1" customFormat="1" ht="29.25" customHeight="1">
      <c r="B54" s="35"/>
      <c r="C54" s="133" t="s">
        <v>99</v>
      </c>
      <c r="D54" s="121"/>
      <c r="E54" s="121"/>
      <c r="F54" s="121"/>
      <c r="G54" s="121"/>
      <c r="H54" s="121"/>
      <c r="I54" s="134"/>
      <c r="J54" s="135" t="s">
        <v>100</v>
      </c>
      <c r="K54" s="136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07"/>
      <c r="J55" s="36"/>
      <c r="K55" s="39"/>
    </row>
    <row r="56" spans="2:47" s="1" customFormat="1" ht="29.25" customHeight="1">
      <c r="B56" s="35"/>
      <c r="C56" s="137" t="s">
        <v>101</v>
      </c>
      <c r="D56" s="36"/>
      <c r="E56" s="36"/>
      <c r="F56" s="36"/>
      <c r="G56" s="36"/>
      <c r="H56" s="36"/>
      <c r="I56" s="107"/>
      <c r="J56" s="117">
        <f>J82</f>
        <v>0</v>
      </c>
      <c r="K56" s="39"/>
      <c r="AU56" s="18" t="s">
        <v>102</v>
      </c>
    </row>
    <row r="57" spans="2:47" s="7" customFormat="1" ht="24.95" customHeight="1">
      <c r="B57" s="138"/>
      <c r="C57" s="139"/>
      <c r="D57" s="140" t="s">
        <v>156</v>
      </c>
      <c r="E57" s="141"/>
      <c r="F57" s="141"/>
      <c r="G57" s="141"/>
      <c r="H57" s="141"/>
      <c r="I57" s="142"/>
      <c r="J57" s="143">
        <f>J83</f>
        <v>0</v>
      </c>
      <c r="K57" s="144"/>
    </row>
    <row r="58" spans="2:47" s="13" customFormat="1" ht="19.899999999999999" customHeight="1">
      <c r="B58" s="225"/>
      <c r="C58" s="226"/>
      <c r="D58" s="227" t="s">
        <v>157</v>
      </c>
      <c r="E58" s="228"/>
      <c r="F58" s="228"/>
      <c r="G58" s="228"/>
      <c r="H58" s="228"/>
      <c r="I58" s="229"/>
      <c r="J58" s="230">
        <f>J84</f>
        <v>0</v>
      </c>
      <c r="K58" s="231"/>
    </row>
    <row r="59" spans="2:47" s="13" customFormat="1" ht="19.899999999999999" customHeight="1">
      <c r="B59" s="225"/>
      <c r="C59" s="226"/>
      <c r="D59" s="227" t="s">
        <v>292</v>
      </c>
      <c r="E59" s="228"/>
      <c r="F59" s="228"/>
      <c r="G59" s="228"/>
      <c r="H59" s="228"/>
      <c r="I59" s="229"/>
      <c r="J59" s="230">
        <f>J265</f>
        <v>0</v>
      </c>
      <c r="K59" s="231"/>
    </row>
    <row r="60" spans="2:47" s="13" customFormat="1" ht="19.899999999999999" customHeight="1">
      <c r="B60" s="225"/>
      <c r="C60" s="226"/>
      <c r="D60" s="227" t="s">
        <v>293</v>
      </c>
      <c r="E60" s="228"/>
      <c r="F60" s="228"/>
      <c r="G60" s="228"/>
      <c r="H60" s="228"/>
      <c r="I60" s="229"/>
      <c r="J60" s="230">
        <f>J273</f>
        <v>0</v>
      </c>
      <c r="K60" s="231"/>
    </row>
    <row r="61" spans="2:47" s="13" customFormat="1" ht="19.899999999999999" customHeight="1">
      <c r="B61" s="225"/>
      <c r="C61" s="226"/>
      <c r="D61" s="227" t="s">
        <v>158</v>
      </c>
      <c r="E61" s="228"/>
      <c r="F61" s="228"/>
      <c r="G61" s="228"/>
      <c r="H61" s="228"/>
      <c r="I61" s="229"/>
      <c r="J61" s="230">
        <f>J395</f>
        <v>0</v>
      </c>
      <c r="K61" s="231"/>
    </row>
    <row r="62" spans="2:47" s="13" customFormat="1" ht="19.899999999999999" customHeight="1">
      <c r="B62" s="225"/>
      <c r="C62" s="226"/>
      <c r="D62" s="227" t="s">
        <v>159</v>
      </c>
      <c r="E62" s="228"/>
      <c r="F62" s="228"/>
      <c r="G62" s="228"/>
      <c r="H62" s="228"/>
      <c r="I62" s="229"/>
      <c r="J62" s="230">
        <f>J505</f>
        <v>0</v>
      </c>
      <c r="K62" s="231"/>
    </row>
    <row r="63" spans="2:47" s="1" customFormat="1" ht="21.75" customHeight="1">
      <c r="B63" s="35"/>
      <c r="C63" s="36"/>
      <c r="D63" s="36"/>
      <c r="E63" s="36"/>
      <c r="F63" s="36"/>
      <c r="G63" s="36"/>
      <c r="H63" s="36"/>
      <c r="I63" s="107"/>
      <c r="J63" s="36"/>
      <c r="K63" s="39"/>
    </row>
    <row r="64" spans="2:47" s="1" customFormat="1" ht="6.95" customHeight="1">
      <c r="B64" s="50"/>
      <c r="C64" s="51"/>
      <c r="D64" s="51"/>
      <c r="E64" s="51"/>
      <c r="F64" s="51"/>
      <c r="G64" s="51"/>
      <c r="H64" s="51"/>
      <c r="I64" s="128"/>
      <c r="J64" s="51"/>
      <c r="K64" s="5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31"/>
      <c r="J68" s="54"/>
      <c r="K68" s="54"/>
      <c r="L68" s="55"/>
    </row>
    <row r="69" spans="2:12" s="1" customFormat="1" ht="36.950000000000003" customHeight="1">
      <c r="B69" s="35"/>
      <c r="C69" s="56" t="s">
        <v>104</v>
      </c>
      <c r="D69" s="57"/>
      <c r="E69" s="57"/>
      <c r="F69" s="57"/>
      <c r="G69" s="57"/>
      <c r="H69" s="57"/>
      <c r="I69" s="145"/>
      <c r="J69" s="57"/>
      <c r="K69" s="57"/>
      <c r="L69" s="55"/>
    </row>
    <row r="70" spans="2:12" s="1" customFormat="1" ht="6.95" customHeight="1">
      <c r="B70" s="35"/>
      <c r="C70" s="57"/>
      <c r="D70" s="57"/>
      <c r="E70" s="57"/>
      <c r="F70" s="57"/>
      <c r="G70" s="57"/>
      <c r="H70" s="57"/>
      <c r="I70" s="145"/>
      <c r="J70" s="57"/>
      <c r="K70" s="57"/>
      <c r="L70" s="55"/>
    </row>
    <row r="71" spans="2:12" s="1" customFormat="1" ht="14.45" customHeight="1">
      <c r="B71" s="35"/>
      <c r="C71" s="59" t="s">
        <v>16</v>
      </c>
      <c r="D71" s="57"/>
      <c r="E71" s="57"/>
      <c r="F71" s="57"/>
      <c r="G71" s="57"/>
      <c r="H71" s="57"/>
      <c r="I71" s="145"/>
      <c r="J71" s="57"/>
      <c r="K71" s="57"/>
      <c r="L71" s="55"/>
    </row>
    <row r="72" spans="2:12" s="1" customFormat="1" ht="22.5" customHeight="1">
      <c r="B72" s="35"/>
      <c r="C72" s="57"/>
      <c r="D72" s="57"/>
      <c r="E72" s="309" t="str">
        <f>E7</f>
        <v>Souvislá úprava pravobřežní cyklostezky Veslák</v>
      </c>
      <c r="F72" s="290"/>
      <c r="G72" s="290"/>
      <c r="H72" s="290"/>
      <c r="I72" s="145"/>
      <c r="J72" s="57"/>
      <c r="K72" s="57"/>
      <c r="L72" s="55"/>
    </row>
    <row r="73" spans="2:12" s="1" customFormat="1" ht="14.45" customHeight="1">
      <c r="B73" s="35"/>
      <c r="C73" s="59" t="s">
        <v>94</v>
      </c>
      <c r="D73" s="57"/>
      <c r="E73" s="57"/>
      <c r="F73" s="57"/>
      <c r="G73" s="57"/>
      <c r="H73" s="57"/>
      <c r="I73" s="145"/>
      <c r="J73" s="57"/>
      <c r="K73" s="57"/>
      <c r="L73" s="55"/>
    </row>
    <row r="74" spans="2:12" s="1" customFormat="1" ht="23.25" customHeight="1">
      <c r="B74" s="35"/>
      <c r="C74" s="57"/>
      <c r="D74" s="57"/>
      <c r="E74" s="287" t="str">
        <f>E9</f>
        <v>3 - Cyklostezka km 0,174 - 1,842</v>
      </c>
      <c r="F74" s="290"/>
      <c r="G74" s="290"/>
      <c r="H74" s="290"/>
      <c r="I74" s="145"/>
      <c r="J74" s="57"/>
      <c r="K74" s="57"/>
      <c r="L74" s="55"/>
    </row>
    <row r="75" spans="2:12" s="1" customFormat="1" ht="6.95" customHeight="1">
      <c r="B75" s="35"/>
      <c r="C75" s="57"/>
      <c r="D75" s="57"/>
      <c r="E75" s="57"/>
      <c r="F75" s="57"/>
      <c r="G75" s="57"/>
      <c r="H75" s="57"/>
      <c r="I75" s="145"/>
      <c r="J75" s="57"/>
      <c r="K75" s="57"/>
      <c r="L75" s="55"/>
    </row>
    <row r="76" spans="2:12" s="1" customFormat="1" ht="18" customHeight="1">
      <c r="B76" s="35"/>
      <c r="C76" s="59" t="s">
        <v>23</v>
      </c>
      <c r="D76" s="57"/>
      <c r="E76" s="57"/>
      <c r="F76" s="146" t="str">
        <f>F12</f>
        <v xml:space="preserve"> </v>
      </c>
      <c r="G76" s="57"/>
      <c r="H76" s="57"/>
      <c r="I76" s="147" t="s">
        <v>25</v>
      </c>
      <c r="J76" s="67" t="str">
        <f>IF(J12="","",J12)</f>
        <v>28. 11. 2017</v>
      </c>
      <c r="K76" s="57"/>
      <c r="L76" s="55"/>
    </row>
    <row r="77" spans="2:12" s="1" customFormat="1" ht="6.95" customHeight="1">
      <c r="B77" s="35"/>
      <c r="C77" s="57"/>
      <c r="D77" s="57"/>
      <c r="E77" s="57"/>
      <c r="F77" s="57"/>
      <c r="G77" s="57"/>
      <c r="H77" s="57"/>
      <c r="I77" s="145"/>
      <c r="J77" s="57"/>
      <c r="K77" s="57"/>
      <c r="L77" s="55"/>
    </row>
    <row r="78" spans="2:12" s="1" customFormat="1">
      <c r="B78" s="35"/>
      <c r="C78" s="59" t="s">
        <v>29</v>
      </c>
      <c r="D78" s="57"/>
      <c r="E78" s="57"/>
      <c r="F78" s="146" t="str">
        <f>E15</f>
        <v>Město Nymburk</v>
      </c>
      <c r="G78" s="57"/>
      <c r="H78" s="57"/>
      <c r="I78" s="147" t="s">
        <v>37</v>
      </c>
      <c r="J78" s="146" t="str">
        <f>E21</f>
        <v>Ing. Jaroslav Čálek</v>
      </c>
      <c r="K78" s="57"/>
      <c r="L78" s="55"/>
    </row>
    <row r="79" spans="2:12" s="1" customFormat="1" ht="14.45" customHeight="1">
      <c r="B79" s="35"/>
      <c r="C79" s="59" t="s">
        <v>35</v>
      </c>
      <c r="D79" s="57"/>
      <c r="E79" s="57"/>
      <c r="F79" s="146" t="str">
        <f>IF(E18="","",E18)</f>
        <v/>
      </c>
      <c r="G79" s="57"/>
      <c r="H79" s="57"/>
      <c r="I79" s="145"/>
      <c r="J79" s="57"/>
      <c r="K79" s="57"/>
      <c r="L79" s="55"/>
    </row>
    <row r="80" spans="2:12" s="1" customFormat="1" ht="10.35" customHeight="1">
      <c r="B80" s="35"/>
      <c r="C80" s="57"/>
      <c r="D80" s="57"/>
      <c r="E80" s="57"/>
      <c r="F80" s="57"/>
      <c r="G80" s="57"/>
      <c r="H80" s="57"/>
      <c r="I80" s="145"/>
      <c r="J80" s="57"/>
      <c r="K80" s="57"/>
      <c r="L80" s="55"/>
    </row>
    <row r="81" spans="2:65" s="8" customFormat="1" ht="29.25" customHeight="1">
      <c r="B81" s="148"/>
      <c r="C81" s="149" t="s">
        <v>105</v>
      </c>
      <c r="D81" s="150" t="s">
        <v>61</v>
      </c>
      <c r="E81" s="150" t="s">
        <v>57</v>
      </c>
      <c r="F81" s="150" t="s">
        <v>106</v>
      </c>
      <c r="G81" s="150" t="s">
        <v>107</v>
      </c>
      <c r="H81" s="150" t="s">
        <v>108</v>
      </c>
      <c r="I81" s="151" t="s">
        <v>109</v>
      </c>
      <c r="J81" s="150" t="s">
        <v>100</v>
      </c>
      <c r="K81" s="152" t="s">
        <v>110</v>
      </c>
      <c r="L81" s="153"/>
      <c r="M81" s="75" t="s">
        <v>111</v>
      </c>
      <c r="N81" s="76" t="s">
        <v>46</v>
      </c>
      <c r="O81" s="76" t="s">
        <v>112</v>
      </c>
      <c r="P81" s="76" t="s">
        <v>113</v>
      </c>
      <c r="Q81" s="76" t="s">
        <v>114</v>
      </c>
      <c r="R81" s="76" t="s">
        <v>115</v>
      </c>
      <c r="S81" s="76" t="s">
        <v>116</v>
      </c>
      <c r="T81" s="77" t="s">
        <v>117</v>
      </c>
    </row>
    <row r="82" spans="2:65" s="1" customFormat="1" ht="29.25" customHeight="1">
      <c r="B82" s="35"/>
      <c r="C82" s="81" t="s">
        <v>101</v>
      </c>
      <c r="D82" s="57"/>
      <c r="E82" s="57"/>
      <c r="F82" s="57"/>
      <c r="G82" s="57"/>
      <c r="H82" s="57"/>
      <c r="I82" s="145"/>
      <c r="J82" s="154">
        <f>BK82</f>
        <v>0</v>
      </c>
      <c r="K82" s="57"/>
      <c r="L82" s="55"/>
      <c r="M82" s="78"/>
      <c r="N82" s="79"/>
      <c r="O82" s="79"/>
      <c r="P82" s="155">
        <f>P83</f>
        <v>0</v>
      </c>
      <c r="Q82" s="79"/>
      <c r="R82" s="155">
        <f>R83</f>
        <v>0</v>
      </c>
      <c r="S82" s="79"/>
      <c r="T82" s="156">
        <f>T83</f>
        <v>0</v>
      </c>
      <c r="AT82" s="18" t="s">
        <v>75</v>
      </c>
      <c r="AU82" s="18" t="s">
        <v>102</v>
      </c>
      <c r="BK82" s="157">
        <f>BK83</f>
        <v>0</v>
      </c>
    </row>
    <row r="83" spans="2:65" s="9" customFormat="1" ht="37.35" customHeight="1">
      <c r="B83" s="158"/>
      <c r="C83" s="159"/>
      <c r="D83" s="232" t="s">
        <v>75</v>
      </c>
      <c r="E83" s="233" t="s">
        <v>118</v>
      </c>
      <c r="F83" s="233" t="s">
        <v>160</v>
      </c>
      <c r="G83" s="159"/>
      <c r="H83" s="159"/>
      <c r="I83" s="162"/>
      <c r="J83" s="234">
        <f>BK83</f>
        <v>0</v>
      </c>
      <c r="K83" s="159"/>
      <c r="L83" s="164"/>
      <c r="M83" s="165"/>
      <c r="N83" s="166"/>
      <c r="O83" s="166"/>
      <c r="P83" s="167">
        <f>P84+P265+P273+P395+P505</f>
        <v>0</v>
      </c>
      <c r="Q83" s="166"/>
      <c r="R83" s="167">
        <f>R84+R265+R273+R395+R505</f>
        <v>0</v>
      </c>
      <c r="S83" s="166"/>
      <c r="T83" s="168">
        <f>T84+T265+T273+T395+T505</f>
        <v>0</v>
      </c>
      <c r="AR83" s="169" t="s">
        <v>22</v>
      </c>
      <c r="AT83" s="170" t="s">
        <v>75</v>
      </c>
      <c r="AU83" s="170" t="s">
        <v>76</v>
      </c>
      <c r="AY83" s="169" t="s">
        <v>120</v>
      </c>
      <c r="BK83" s="171">
        <f>BK84+BK265+BK273+BK395+BK505</f>
        <v>0</v>
      </c>
    </row>
    <row r="84" spans="2:65" s="9" customFormat="1" ht="19.899999999999999" customHeight="1">
      <c r="B84" s="158"/>
      <c r="C84" s="159"/>
      <c r="D84" s="160" t="s">
        <v>75</v>
      </c>
      <c r="E84" s="235" t="s">
        <v>22</v>
      </c>
      <c r="F84" s="235" t="s">
        <v>161</v>
      </c>
      <c r="G84" s="159"/>
      <c r="H84" s="159"/>
      <c r="I84" s="162"/>
      <c r="J84" s="236">
        <f>BK84</f>
        <v>0</v>
      </c>
      <c r="K84" s="159"/>
      <c r="L84" s="164"/>
      <c r="M84" s="165"/>
      <c r="N84" s="166"/>
      <c r="O84" s="166"/>
      <c r="P84" s="167">
        <f>SUM(P85:P264)</f>
        <v>0</v>
      </c>
      <c r="Q84" s="166"/>
      <c r="R84" s="167">
        <f>SUM(R85:R264)</f>
        <v>0</v>
      </c>
      <c r="S84" s="166"/>
      <c r="T84" s="168">
        <f>SUM(T85:T264)</f>
        <v>0</v>
      </c>
      <c r="AR84" s="169" t="s">
        <v>22</v>
      </c>
      <c r="AT84" s="170" t="s">
        <v>75</v>
      </c>
      <c r="AU84" s="170" t="s">
        <v>22</v>
      </c>
      <c r="AY84" s="169" t="s">
        <v>120</v>
      </c>
      <c r="BK84" s="171">
        <f>SUM(BK85:BK264)</f>
        <v>0</v>
      </c>
    </row>
    <row r="85" spans="2:65" s="1" customFormat="1" ht="22.5" customHeight="1">
      <c r="B85" s="35"/>
      <c r="C85" s="172" t="s">
        <v>22</v>
      </c>
      <c r="D85" s="172" t="s">
        <v>121</v>
      </c>
      <c r="E85" s="173" t="s">
        <v>294</v>
      </c>
      <c r="F85" s="174" t="s">
        <v>295</v>
      </c>
      <c r="G85" s="175" t="s">
        <v>296</v>
      </c>
      <c r="H85" s="176">
        <v>562.5</v>
      </c>
      <c r="I85" s="177"/>
      <c r="J85" s="178">
        <f>ROUND(I85*H85,2)</f>
        <v>0</v>
      </c>
      <c r="K85" s="174" t="s">
        <v>20</v>
      </c>
      <c r="L85" s="55"/>
      <c r="M85" s="179" t="s">
        <v>20</v>
      </c>
      <c r="N85" s="180" t="s">
        <v>47</v>
      </c>
      <c r="O85" s="36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AR85" s="18" t="s">
        <v>89</v>
      </c>
      <c r="AT85" s="18" t="s">
        <v>121</v>
      </c>
      <c r="AU85" s="18" t="s">
        <v>83</v>
      </c>
      <c r="AY85" s="18" t="s">
        <v>120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18" t="s">
        <v>22</v>
      </c>
      <c r="BK85" s="183">
        <f>ROUND(I85*H85,2)</f>
        <v>0</v>
      </c>
      <c r="BL85" s="18" t="s">
        <v>89</v>
      </c>
      <c r="BM85" s="18" t="s">
        <v>83</v>
      </c>
    </row>
    <row r="86" spans="2:65" s="12" customFormat="1" ht="13.5">
      <c r="B86" s="208"/>
      <c r="C86" s="209"/>
      <c r="D86" s="186" t="s">
        <v>125</v>
      </c>
      <c r="E86" s="210" t="s">
        <v>20</v>
      </c>
      <c r="F86" s="211" t="s">
        <v>297</v>
      </c>
      <c r="G86" s="209"/>
      <c r="H86" s="212" t="s">
        <v>20</v>
      </c>
      <c r="I86" s="213"/>
      <c r="J86" s="209"/>
      <c r="K86" s="209"/>
      <c r="L86" s="214"/>
      <c r="M86" s="215"/>
      <c r="N86" s="216"/>
      <c r="O86" s="216"/>
      <c r="P86" s="216"/>
      <c r="Q86" s="216"/>
      <c r="R86" s="216"/>
      <c r="S86" s="216"/>
      <c r="T86" s="217"/>
      <c r="AT86" s="218" t="s">
        <v>125</v>
      </c>
      <c r="AU86" s="218" t="s">
        <v>83</v>
      </c>
      <c r="AV86" s="12" t="s">
        <v>22</v>
      </c>
      <c r="AW86" s="12" t="s">
        <v>40</v>
      </c>
      <c r="AX86" s="12" t="s">
        <v>76</v>
      </c>
      <c r="AY86" s="218" t="s">
        <v>120</v>
      </c>
    </row>
    <row r="87" spans="2:65" s="10" customFormat="1" ht="13.5">
      <c r="B87" s="184"/>
      <c r="C87" s="185"/>
      <c r="D87" s="186" t="s">
        <v>125</v>
      </c>
      <c r="E87" s="187" t="s">
        <v>20</v>
      </c>
      <c r="F87" s="188" t="s">
        <v>298</v>
      </c>
      <c r="G87" s="185"/>
      <c r="H87" s="189">
        <v>267.5</v>
      </c>
      <c r="I87" s="190"/>
      <c r="J87" s="185"/>
      <c r="K87" s="185"/>
      <c r="L87" s="191"/>
      <c r="M87" s="192"/>
      <c r="N87" s="193"/>
      <c r="O87" s="193"/>
      <c r="P87" s="193"/>
      <c r="Q87" s="193"/>
      <c r="R87" s="193"/>
      <c r="S87" s="193"/>
      <c r="T87" s="194"/>
      <c r="AT87" s="195" t="s">
        <v>125</v>
      </c>
      <c r="AU87" s="195" t="s">
        <v>83</v>
      </c>
      <c r="AV87" s="10" t="s">
        <v>83</v>
      </c>
      <c r="AW87" s="10" t="s">
        <v>40</v>
      </c>
      <c r="AX87" s="10" t="s">
        <v>76</v>
      </c>
      <c r="AY87" s="195" t="s">
        <v>120</v>
      </c>
    </row>
    <row r="88" spans="2:65" s="10" customFormat="1" ht="13.5">
      <c r="B88" s="184"/>
      <c r="C88" s="185"/>
      <c r="D88" s="186" t="s">
        <v>125</v>
      </c>
      <c r="E88" s="187" t="s">
        <v>20</v>
      </c>
      <c r="F88" s="188" t="s">
        <v>299</v>
      </c>
      <c r="G88" s="185"/>
      <c r="H88" s="189">
        <v>295</v>
      </c>
      <c r="I88" s="190"/>
      <c r="J88" s="185"/>
      <c r="K88" s="185"/>
      <c r="L88" s="191"/>
      <c r="M88" s="192"/>
      <c r="N88" s="193"/>
      <c r="O88" s="193"/>
      <c r="P88" s="193"/>
      <c r="Q88" s="193"/>
      <c r="R88" s="193"/>
      <c r="S88" s="193"/>
      <c r="T88" s="194"/>
      <c r="AT88" s="195" t="s">
        <v>125</v>
      </c>
      <c r="AU88" s="195" t="s">
        <v>83</v>
      </c>
      <c r="AV88" s="10" t="s">
        <v>83</v>
      </c>
      <c r="AW88" s="10" t="s">
        <v>40</v>
      </c>
      <c r="AX88" s="10" t="s">
        <v>76</v>
      </c>
      <c r="AY88" s="195" t="s">
        <v>120</v>
      </c>
    </row>
    <row r="89" spans="2:65" s="11" customFormat="1" ht="13.5">
      <c r="B89" s="196"/>
      <c r="C89" s="197"/>
      <c r="D89" s="198" t="s">
        <v>125</v>
      </c>
      <c r="E89" s="199" t="s">
        <v>20</v>
      </c>
      <c r="F89" s="200" t="s">
        <v>127</v>
      </c>
      <c r="G89" s="197"/>
      <c r="H89" s="201">
        <v>562.5</v>
      </c>
      <c r="I89" s="202"/>
      <c r="J89" s="197"/>
      <c r="K89" s="197"/>
      <c r="L89" s="203"/>
      <c r="M89" s="204"/>
      <c r="N89" s="205"/>
      <c r="O89" s="205"/>
      <c r="P89" s="205"/>
      <c r="Q89" s="205"/>
      <c r="R89" s="205"/>
      <c r="S89" s="205"/>
      <c r="T89" s="206"/>
      <c r="AT89" s="207" t="s">
        <v>125</v>
      </c>
      <c r="AU89" s="207" t="s">
        <v>83</v>
      </c>
      <c r="AV89" s="11" t="s">
        <v>89</v>
      </c>
      <c r="AW89" s="11" t="s">
        <v>40</v>
      </c>
      <c r="AX89" s="11" t="s">
        <v>22</v>
      </c>
      <c r="AY89" s="207" t="s">
        <v>120</v>
      </c>
    </row>
    <row r="90" spans="2:65" s="1" customFormat="1" ht="22.5" customHeight="1">
      <c r="B90" s="35"/>
      <c r="C90" s="172" t="s">
        <v>83</v>
      </c>
      <c r="D90" s="172" t="s">
        <v>121</v>
      </c>
      <c r="E90" s="173" t="s">
        <v>300</v>
      </c>
      <c r="F90" s="174" t="s">
        <v>301</v>
      </c>
      <c r="G90" s="175" t="s">
        <v>296</v>
      </c>
      <c r="H90" s="176">
        <v>2.2000000000000002</v>
      </c>
      <c r="I90" s="177"/>
      <c r="J90" s="178">
        <f>ROUND(I90*H90,2)</f>
        <v>0</v>
      </c>
      <c r="K90" s="174" t="s">
        <v>20</v>
      </c>
      <c r="L90" s="55"/>
      <c r="M90" s="179" t="s">
        <v>20</v>
      </c>
      <c r="N90" s="180" t="s">
        <v>47</v>
      </c>
      <c r="O90" s="36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AR90" s="18" t="s">
        <v>89</v>
      </c>
      <c r="AT90" s="18" t="s">
        <v>121</v>
      </c>
      <c r="AU90" s="18" t="s">
        <v>83</v>
      </c>
      <c r="AY90" s="18" t="s">
        <v>120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8" t="s">
        <v>22</v>
      </c>
      <c r="BK90" s="183">
        <f>ROUND(I90*H90,2)</f>
        <v>0</v>
      </c>
      <c r="BL90" s="18" t="s">
        <v>89</v>
      </c>
      <c r="BM90" s="18" t="s">
        <v>89</v>
      </c>
    </row>
    <row r="91" spans="2:65" s="10" customFormat="1" ht="13.5">
      <c r="B91" s="184"/>
      <c r="C91" s="185"/>
      <c r="D91" s="186" t="s">
        <v>125</v>
      </c>
      <c r="E91" s="187" t="s">
        <v>20</v>
      </c>
      <c r="F91" s="188" t="s">
        <v>302</v>
      </c>
      <c r="G91" s="185"/>
      <c r="H91" s="189">
        <v>1.2</v>
      </c>
      <c r="I91" s="190"/>
      <c r="J91" s="185"/>
      <c r="K91" s="185"/>
      <c r="L91" s="191"/>
      <c r="M91" s="192"/>
      <c r="N91" s="193"/>
      <c r="O91" s="193"/>
      <c r="P91" s="193"/>
      <c r="Q91" s="193"/>
      <c r="R91" s="193"/>
      <c r="S91" s="193"/>
      <c r="T91" s="194"/>
      <c r="AT91" s="195" t="s">
        <v>125</v>
      </c>
      <c r="AU91" s="195" t="s">
        <v>83</v>
      </c>
      <c r="AV91" s="10" t="s">
        <v>83</v>
      </c>
      <c r="AW91" s="10" t="s">
        <v>40</v>
      </c>
      <c r="AX91" s="10" t="s">
        <v>76</v>
      </c>
      <c r="AY91" s="195" t="s">
        <v>120</v>
      </c>
    </row>
    <row r="92" spans="2:65" s="10" customFormat="1" ht="13.5">
      <c r="B92" s="184"/>
      <c r="C92" s="185"/>
      <c r="D92" s="186" t="s">
        <v>125</v>
      </c>
      <c r="E92" s="187" t="s">
        <v>20</v>
      </c>
      <c r="F92" s="188" t="s">
        <v>303</v>
      </c>
      <c r="G92" s="185"/>
      <c r="H92" s="189">
        <v>1</v>
      </c>
      <c r="I92" s="190"/>
      <c r="J92" s="185"/>
      <c r="K92" s="185"/>
      <c r="L92" s="191"/>
      <c r="M92" s="192"/>
      <c r="N92" s="193"/>
      <c r="O92" s="193"/>
      <c r="P92" s="193"/>
      <c r="Q92" s="193"/>
      <c r="R92" s="193"/>
      <c r="S92" s="193"/>
      <c r="T92" s="194"/>
      <c r="AT92" s="195" t="s">
        <v>125</v>
      </c>
      <c r="AU92" s="195" t="s">
        <v>83</v>
      </c>
      <c r="AV92" s="10" t="s">
        <v>83</v>
      </c>
      <c r="AW92" s="10" t="s">
        <v>40</v>
      </c>
      <c r="AX92" s="10" t="s">
        <v>76</v>
      </c>
      <c r="AY92" s="195" t="s">
        <v>120</v>
      </c>
    </row>
    <row r="93" spans="2:65" s="11" customFormat="1" ht="13.5">
      <c r="B93" s="196"/>
      <c r="C93" s="197"/>
      <c r="D93" s="198" t="s">
        <v>125</v>
      </c>
      <c r="E93" s="199" t="s">
        <v>20</v>
      </c>
      <c r="F93" s="200" t="s">
        <v>127</v>
      </c>
      <c r="G93" s="197"/>
      <c r="H93" s="201">
        <v>2.2000000000000002</v>
      </c>
      <c r="I93" s="202"/>
      <c r="J93" s="197"/>
      <c r="K93" s="197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125</v>
      </c>
      <c r="AU93" s="207" t="s">
        <v>83</v>
      </c>
      <c r="AV93" s="11" t="s">
        <v>89</v>
      </c>
      <c r="AW93" s="11" t="s">
        <v>40</v>
      </c>
      <c r="AX93" s="11" t="s">
        <v>22</v>
      </c>
      <c r="AY93" s="207" t="s">
        <v>120</v>
      </c>
    </row>
    <row r="94" spans="2:65" s="1" customFormat="1" ht="22.5" customHeight="1">
      <c r="B94" s="35"/>
      <c r="C94" s="172" t="s">
        <v>86</v>
      </c>
      <c r="D94" s="172" t="s">
        <v>121</v>
      </c>
      <c r="E94" s="173" t="s">
        <v>304</v>
      </c>
      <c r="F94" s="174" t="s">
        <v>305</v>
      </c>
      <c r="G94" s="175" t="s">
        <v>296</v>
      </c>
      <c r="H94" s="176">
        <v>562.5</v>
      </c>
      <c r="I94" s="177"/>
      <c r="J94" s="178">
        <f>ROUND(I94*H94,2)</f>
        <v>0</v>
      </c>
      <c r="K94" s="174" t="s">
        <v>20</v>
      </c>
      <c r="L94" s="55"/>
      <c r="M94" s="179" t="s">
        <v>20</v>
      </c>
      <c r="N94" s="180" t="s">
        <v>47</v>
      </c>
      <c r="O94" s="36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18" t="s">
        <v>89</v>
      </c>
      <c r="AT94" s="18" t="s">
        <v>121</v>
      </c>
      <c r="AU94" s="18" t="s">
        <v>83</v>
      </c>
      <c r="AY94" s="18" t="s">
        <v>120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8" t="s">
        <v>22</v>
      </c>
      <c r="BK94" s="183">
        <f>ROUND(I94*H94,2)</f>
        <v>0</v>
      </c>
      <c r="BL94" s="18" t="s">
        <v>89</v>
      </c>
      <c r="BM94" s="18" t="s">
        <v>133</v>
      </c>
    </row>
    <row r="95" spans="2:65" s="12" customFormat="1" ht="13.5">
      <c r="B95" s="208"/>
      <c r="C95" s="209"/>
      <c r="D95" s="186" t="s">
        <v>125</v>
      </c>
      <c r="E95" s="210" t="s">
        <v>20</v>
      </c>
      <c r="F95" s="211" t="s">
        <v>306</v>
      </c>
      <c r="G95" s="209"/>
      <c r="H95" s="212" t="s">
        <v>20</v>
      </c>
      <c r="I95" s="213"/>
      <c r="J95" s="209"/>
      <c r="K95" s="209"/>
      <c r="L95" s="214"/>
      <c r="M95" s="215"/>
      <c r="N95" s="216"/>
      <c r="O95" s="216"/>
      <c r="P95" s="216"/>
      <c r="Q95" s="216"/>
      <c r="R95" s="216"/>
      <c r="S95" s="216"/>
      <c r="T95" s="217"/>
      <c r="AT95" s="218" t="s">
        <v>125</v>
      </c>
      <c r="AU95" s="218" t="s">
        <v>83</v>
      </c>
      <c r="AV95" s="12" t="s">
        <v>22</v>
      </c>
      <c r="AW95" s="12" t="s">
        <v>40</v>
      </c>
      <c r="AX95" s="12" t="s">
        <v>76</v>
      </c>
      <c r="AY95" s="218" t="s">
        <v>120</v>
      </c>
    </row>
    <row r="96" spans="2:65" s="10" customFormat="1" ht="13.5">
      <c r="B96" s="184"/>
      <c r="C96" s="185"/>
      <c r="D96" s="186" t="s">
        <v>125</v>
      </c>
      <c r="E96" s="187" t="s">
        <v>20</v>
      </c>
      <c r="F96" s="188" t="s">
        <v>298</v>
      </c>
      <c r="G96" s="185"/>
      <c r="H96" s="189">
        <v>267.5</v>
      </c>
      <c r="I96" s="190"/>
      <c r="J96" s="185"/>
      <c r="K96" s="185"/>
      <c r="L96" s="191"/>
      <c r="M96" s="192"/>
      <c r="N96" s="193"/>
      <c r="O96" s="193"/>
      <c r="P96" s="193"/>
      <c r="Q96" s="193"/>
      <c r="R96" s="193"/>
      <c r="S96" s="193"/>
      <c r="T96" s="194"/>
      <c r="AT96" s="195" t="s">
        <v>125</v>
      </c>
      <c r="AU96" s="195" t="s">
        <v>83</v>
      </c>
      <c r="AV96" s="10" t="s">
        <v>83</v>
      </c>
      <c r="AW96" s="10" t="s">
        <v>40</v>
      </c>
      <c r="AX96" s="10" t="s">
        <v>76</v>
      </c>
      <c r="AY96" s="195" t="s">
        <v>120</v>
      </c>
    </row>
    <row r="97" spans="2:65" s="10" customFormat="1" ht="13.5">
      <c r="B97" s="184"/>
      <c r="C97" s="185"/>
      <c r="D97" s="186" t="s">
        <v>125</v>
      </c>
      <c r="E97" s="187" t="s">
        <v>20</v>
      </c>
      <c r="F97" s="188" t="s">
        <v>299</v>
      </c>
      <c r="G97" s="185"/>
      <c r="H97" s="189">
        <v>295</v>
      </c>
      <c r="I97" s="190"/>
      <c r="J97" s="185"/>
      <c r="K97" s="185"/>
      <c r="L97" s="191"/>
      <c r="M97" s="192"/>
      <c r="N97" s="193"/>
      <c r="O97" s="193"/>
      <c r="P97" s="193"/>
      <c r="Q97" s="193"/>
      <c r="R97" s="193"/>
      <c r="S97" s="193"/>
      <c r="T97" s="194"/>
      <c r="AT97" s="195" t="s">
        <v>125</v>
      </c>
      <c r="AU97" s="195" t="s">
        <v>83</v>
      </c>
      <c r="AV97" s="10" t="s">
        <v>83</v>
      </c>
      <c r="AW97" s="10" t="s">
        <v>40</v>
      </c>
      <c r="AX97" s="10" t="s">
        <v>76</v>
      </c>
      <c r="AY97" s="195" t="s">
        <v>120</v>
      </c>
    </row>
    <row r="98" spans="2:65" s="11" customFormat="1" ht="13.5">
      <c r="B98" s="196"/>
      <c r="C98" s="197"/>
      <c r="D98" s="198" t="s">
        <v>125</v>
      </c>
      <c r="E98" s="199" t="s">
        <v>20</v>
      </c>
      <c r="F98" s="200" t="s">
        <v>127</v>
      </c>
      <c r="G98" s="197"/>
      <c r="H98" s="201">
        <v>562.5</v>
      </c>
      <c r="I98" s="202"/>
      <c r="J98" s="197"/>
      <c r="K98" s="197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125</v>
      </c>
      <c r="AU98" s="207" t="s">
        <v>83</v>
      </c>
      <c r="AV98" s="11" t="s">
        <v>89</v>
      </c>
      <c r="AW98" s="11" t="s">
        <v>40</v>
      </c>
      <c r="AX98" s="11" t="s">
        <v>22</v>
      </c>
      <c r="AY98" s="207" t="s">
        <v>120</v>
      </c>
    </row>
    <row r="99" spans="2:65" s="1" customFormat="1" ht="22.5" customHeight="1">
      <c r="B99" s="35"/>
      <c r="C99" s="172" t="s">
        <v>89</v>
      </c>
      <c r="D99" s="172" t="s">
        <v>121</v>
      </c>
      <c r="E99" s="173" t="s">
        <v>307</v>
      </c>
      <c r="F99" s="174" t="s">
        <v>308</v>
      </c>
      <c r="G99" s="175" t="s">
        <v>296</v>
      </c>
      <c r="H99" s="176">
        <v>4329</v>
      </c>
      <c r="I99" s="177"/>
      <c r="J99" s="178">
        <f>ROUND(I99*H99,2)</f>
        <v>0</v>
      </c>
      <c r="K99" s="174" t="s">
        <v>20</v>
      </c>
      <c r="L99" s="55"/>
      <c r="M99" s="179" t="s">
        <v>20</v>
      </c>
      <c r="N99" s="180" t="s">
        <v>47</v>
      </c>
      <c r="O99" s="36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18" t="s">
        <v>89</v>
      </c>
      <c r="AT99" s="18" t="s">
        <v>121</v>
      </c>
      <c r="AU99" s="18" t="s">
        <v>83</v>
      </c>
      <c r="AY99" s="18" t="s">
        <v>120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18" t="s">
        <v>22</v>
      </c>
      <c r="BK99" s="183">
        <f>ROUND(I99*H99,2)</f>
        <v>0</v>
      </c>
      <c r="BL99" s="18" t="s">
        <v>89</v>
      </c>
      <c r="BM99" s="18" t="s">
        <v>137</v>
      </c>
    </row>
    <row r="100" spans="2:65" s="12" customFormat="1" ht="13.5">
      <c r="B100" s="208"/>
      <c r="C100" s="209"/>
      <c r="D100" s="186" t="s">
        <v>125</v>
      </c>
      <c r="E100" s="210" t="s">
        <v>20</v>
      </c>
      <c r="F100" s="211" t="s">
        <v>309</v>
      </c>
      <c r="G100" s="209"/>
      <c r="H100" s="212" t="s">
        <v>20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125</v>
      </c>
      <c r="AU100" s="218" t="s">
        <v>83</v>
      </c>
      <c r="AV100" s="12" t="s">
        <v>22</v>
      </c>
      <c r="AW100" s="12" t="s">
        <v>40</v>
      </c>
      <c r="AX100" s="12" t="s">
        <v>76</v>
      </c>
      <c r="AY100" s="218" t="s">
        <v>120</v>
      </c>
    </row>
    <row r="101" spans="2:65" s="10" customFormat="1" ht="13.5">
      <c r="B101" s="184"/>
      <c r="C101" s="185"/>
      <c r="D101" s="186" t="s">
        <v>125</v>
      </c>
      <c r="E101" s="187" t="s">
        <v>20</v>
      </c>
      <c r="F101" s="188" t="s">
        <v>310</v>
      </c>
      <c r="G101" s="185"/>
      <c r="H101" s="189">
        <v>2478</v>
      </c>
      <c r="I101" s="190"/>
      <c r="J101" s="185"/>
      <c r="K101" s="185"/>
      <c r="L101" s="191"/>
      <c r="M101" s="192"/>
      <c r="N101" s="193"/>
      <c r="O101" s="193"/>
      <c r="P101" s="193"/>
      <c r="Q101" s="193"/>
      <c r="R101" s="193"/>
      <c r="S101" s="193"/>
      <c r="T101" s="194"/>
      <c r="AT101" s="195" t="s">
        <v>125</v>
      </c>
      <c r="AU101" s="195" t="s">
        <v>83</v>
      </c>
      <c r="AV101" s="10" t="s">
        <v>83</v>
      </c>
      <c r="AW101" s="10" t="s">
        <v>40</v>
      </c>
      <c r="AX101" s="10" t="s">
        <v>76</v>
      </c>
      <c r="AY101" s="195" t="s">
        <v>120</v>
      </c>
    </row>
    <row r="102" spans="2:65" s="10" customFormat="1" ht="13.5">
      <c r="B102" s="184"/>
      <c r="C102" s="185"/>
      <c r="D102" s="186" t="s">
        <v>125</v>
      </c>
      <c r="E102" s="187" t="s">
        <v>20</v>
      </c>
      <c r="F102" s="188" t="s">
        <v>311</v>
      </c>
      <c r="G102" s="185"/>
      <c r="H102" s="189">
        <v>1851</v>
      </c>
      <c r="I102" s="190"/>
      <c r="J102" s="185"/>
      <c r="K102" s="185"/>
      <c r="L102" s="191"/>
      <c r="M102" s="192"/>
      <c r="N102" s="193"/>
      <c r="O102" s="193"/>
      <c r="P102" s="193"/>
      <c r="Q102" s="193"/>
      <c r="R102" s="193"/>
      <c r="S102" s="193"/>
      <c r="T102" s="194"/>
      <c r="AT102" s="195" t="s">
        <v>125</v>
      </c>
      <c r="AU102" s="195" t="s">
        <v>83</v>
      </c>
      <c r="AV102" s="10" t="s">
        <v>83</v>
      </c>
      <c r="AW102" s="10" t="s">
        <v>40</v>
      </c>
      <c r="AX102" s="10" t="s">
        <v>76</v>
      </c>
      <c r="AY102" s="195" t="s">
        <v>120</v>
      </c>
    </row>
    <row r="103" spans="2:65" s="11" customFormat="1" ht="13.5">
      <c r="B103" s="196"/>
      <c r="C103" s="197"/>
      <c r="D103" s="198" t="s">
        <v>125</v>
      </c>
      <c r="E103" s="199" t="s">
        <v>20</v>
      </c>
      <c r="F103" s="200" t="s">
        <v>127</v>
      </c>
      <c r="G103" s="197"/>
      <c r="H103" s="201">
        <v>4329</v>
      </c>
      <c r="I103" s="202"/>
      <c r="J103" s="197"/>
      <c r="K103" s="197"/>
      <c r="L103" s="203"/>
      <c r="M103" s="204"/>
      <c r="N103" s="205"/>
      <c r="O103" s="205"/>
      <c r="P103" s="205"/>
      <c r="Q103" s="205"/>
      <c r="R103" s="205"/>
      <c r="S103" s="205"/>
      <c r="T103" s="206"/>
      <c r="AT103" s="207" t="s">
        <v>125</v>
      </c>
      <c r="AU103" s="207" t="s">
        <v>83</v>
      </c>
      <c r="AV103" s="11" t="s">
        <v>89</v>
      </c>
      <c r="AW103" s="11" t="s">
        <v>40</v>
      </c>
      <c r="AX103" s="11" t="s">
        <v>22</v>
      </c>
      <c r="AY103" s="207" t="s">
        <v>120</v>
      </c>
    </row>
    <row r="104" spans="2:65" s="1" customFormat="1" ht="22.5" customHeight="1">
      <c r="B104" s="35"/>
      <c r="C104" s="172" t="s">
        <v>139</v>
      </c>
      <c r="D104" s="172" t="s">
        <v>121</v>
      </c>
      <c r="E104" s="173" t="s">
        <v>312</v>
      </c>
      <c r="F104" s="174" t="s">
        <v>313</v>
      </c>
      <c r="G104" s="175" t="s">
        <v>314</v>
      </c>
      <c r="H104" s="176">
        <v>248.45</v>
      </c>
      <c r="I104" s="177"/>
      <c r="J104" s="178">
        <f>ROUND(I104*H104,2)</f>
        <v>0</v>
      </c>
      <c r="K104" s="174" t="s">
        <v>20</v>
      </c>
      <c r="L104" s="55"/>
      <c r="M104" s="179" t="s">
        <v>20</v>
      </c>
      <c r="N104" s="180" t="s">
        <v>47</v>
      </c>
      <c r="O104" s="36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AR104" s="18" t="s">
        <v>89</v>
      </c>
      <c r="AT104" s="18" t="s">
        <v>121</v>
      </c>
      <c r="AU104" s="18" t="s">
        <v>83</v>
      </c>
      <c r="AY104" s="18" t="s">
        <v>120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18" t="s">
        <v>22</v>
      </c>
      <c r="BK104" s="183">
        <f>ROUND(I104*H104,2)</f>
        <v>0</v>
      </c>
      <c r="BL104" s="18" t="s">
        <v>89</v>
      </c>
      <c r="BM104" s="18" t="s">
        <v>27</v>
      </c>
    </row>
    <row r="105" spans="2:65" s="12" customFormat="1" ht="27">
      <c r="B105" s="208"/>
      <c r="C105" s="209"/>
      <c r="D105" s="186" t="s">
        <v>125</v>
      </c>
      <c r="E105" s="210" t="s">
        <v>20</v>
      </c>
      <c r="F105" s="211" t="s">
        <v>315</v>
      </c>
      <c r="G105" s="209"/>
      <c r="H105" s="212" t="s">
        <v>20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125</v>
      </c>
      <c r="AU105" s="218" t="s">
        <v>83</v>
      </c>
      <c r="AV105" s="12" t="s">
        <v>22</v>
      </c>
      <c r="AW105" s="12" t="s">
        <v>40</v>
      </c>
      <c r="AX105" s="12" t="s">
        <v>76</v>
      </c>
      <c r="AY105" s="218" t="s">
        <v>120</v>
      </c>
    </row>
    <row r="106" spans="2:65" s="10" customFormat="1" ht="13.5">
      <c r="B106" s="184"/>
      <c r="C106" s="185"/>
      <c r="D106" s="186" t="s">
        <v>125</v>
      </c>
      <c r="E106" s="187" t="s">
        <v>20</v>
      </c>
      <c r="F106" s="188" t="s">
        <v>316</v>
      </c>
      <c r="G106" s="185"/>
      <c r="H106" s="189">
        <v>53.3</v>
      </c>
      <c r="I106" s="190"/>
      <c r="J106" s="185"/>
      <c r="K106" s="185"/>
      <c r="L106" s="191"/>
      <c r="M106" s="192"/>
      <c r="N106" s="193"/>
      <c r="O106" s="193"/>
      <c r="P106" s="193"/>
      <c r="Q106" s="193"/>
      <c r="R106" s="193"/>
      <c r="S106" s="193"/>
      <c r="T106" s="194"/>
      <c r="AT106" s="195" t="s">
        <v>125</v>
      </c>
      <c r="AU106" s="195" t="s">
        <v>83</v>
      </c>
      <c r="AV106" s="10" t="s">
        <v>83</v>
      </c>
      <c r="AW106" s="10" t="s">
        <v>40</v>
      </c>
      <c r="AX106" s="10" t="s">
        <v>76</v>
      </c>
      <c r="AY106" s="195" t="s">
        <v>120</v>
      </c>
    </row>
    <row r="107" spans="2:65" s="10" customFormat="1" ht="13.5">
      <c r="B107" s="184"/>
      <c r="C107" s="185"/>
      <c r="D107" s="186" t="s">
        <v>125</v>
      </c>
      <c r="E107" s="187" t="s">
        <v>20</v>
      </c>
      <c r="F107" s="188" t="s">
        <v>317</v>
      </c>
      <c r="G107" s="185"/>
      <c r="H107" s="189">
        <v>17.899999999999999</v>
      </c>
      <c r="I107" s="190"/>
      <c r="J107" s="185"/>
      <c r="K107" s="185"/>
      <c r="L107" s="191"/>
      <c r="M107" s="192"/>
      <c r="N107" s="193"/>
      <c r="O107" s="193"/>
      <c r="P107" s="193"/>
      <c r="Q107" s="193"/>
      <c r="R107" s="193"/>
      <c r="S107" s="193"/>
      <c r="T107" s="194"/>
      <c r="AT107" s="195" t="s">
        <v>125</v>
      </c>
      <c r="AU107" s="195" t="s">
        <v>83</v>
      </c>
      <c r="AV107" s="10" t="s">
        <v>83</v>
      </c>
      <c r="AW107" s="10" t="s">
        <v>40</v>
      </c>
      <c r="AX107" s="10" t="s">
        <v>76</v>
      </c>
      <c r="AY107" s="195" t="s">
        <v>120</v>
      </c>
    </row>
    <row r="108" spans="2:65" s="10" customFormat="1" ht="13.5">
      <c r="B108" s="184"/>
      <c r="C108" s="185"/>
      <c r="D108" s="186" t="s">
        <v>125</v>
      </c>
      <c r="E108" s="187" t="s">
        <v>20</v>
      </c>
      <c r="F108" s="188" t="s">
        <v>318</v>
      </c>
      <c r="G108" s="185"/>
      <c r="H108" s="189">
        <v>6.8</v>
      </c>
      <c r="I108" s="190"/>
      <c r="J108" s="185"/>
      <c r="K108" s="185"/>
      <c r="L108" s="191"/>
      <c r="M108" s="192"/>
      <c r="N108" s="193"/>
      <c r="O108" s="193"/>
      <c r="P108" s="193"/>
      <c r="Q108" s="193"/>
      <c r="R108" s="193"/>
      <c r="S108" s="193"/>
      <c r="T108" s="194"/>
      <c r="AT108" s="195" t="s">
        <v>125</v>
      </c>
      <c r="AU108" s="195" t="s">
        <v>83</v>
      </c>
      <c r="AV108" s="10" t="s">
        <v>83</v>
      </c>
      <c r="AW108" s="10" t="s">
        <v>40</v>
      </c>
      <c r="AX108" s="10" t="s">
        <v>76</v>
      </c>
      <c r="AY108" s="195" t="s">
        <v>120</v>
      </c>
    </row>
    <row r="109" spans="2:65" s="14" customFormat="1" ht="13.5">
      <c r="B109" s="243"/>
      <c r="C109" s="244"/>
      <c r="D109" s="186" t="s">
        <v>125</v>
      </c>
      <c r="E109" s="245" t="s">
        <v>20</v>
      </c>
      <c r="F109" s="246" t="s">
        <v>319</v>
      </c>
      <c r="G109" s="244"/>
      <c r="H109" s="247">
        <v>78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AT109" s="253" t="s">
        <v>125</v>
      </c>
      <c r="AU109" s="253" t="s">
        <v>83</v>
      </c>
      <c r="AV109" s="14" t="s">
        <v>86</v>
      </c>
      <c r="AW109" s="14" t="s">
        <v>40</v>
      </c>
      <c r="AX109" s="14" t="s">
        <v>76</v>
      </c>
      <c r="AY109" s="253" t="s">
        <v>120</v>
      </c>
    </row>
    <row r="110" spans="2:65" s="12" customFormat="1" ht="27">
      <c r="B110" s="208"/>
      <c r="C110" s="209"/>
      <c r="D110" s="186" t="s">
        <v>125</v>
      </c>
      <c r="E110" s="210" t="s">
        <v>20</v>
      </c>
      <c r="F110" s="211" t="s">
        <v>320</v>
      </c>
      <c r="G110" s="209"/>
      <c r="H110" s="212" t="s">
        <v>20</v>
      </c>
      <c r="I110" s="213"/>
      <c r="J110" s="209"/>
      <c r="K110" s="209"/>
      <c r="L110" s="214"/>
      <c r="M110" s="215"/>
      <c r="N110" s="216"/>
      <c r="O110" s="216"/>
      <c r="P110" s="216"/>
      <c r="Q110" s="216"/>
      <c r="R110" s="216"/>
      <c r="S110" s="216"/>
      <c r="T110" s="217"/>
      <c r="AT110" s="218" t="s">
        <v>125</v>
      </c>
      <c r="AU110" s="218" t="s">
        <v>83</v>
      </c>
      <c r="AV110" s="12" t="s">
        <v>22</v>
      </c>
      <c r="AW110" s="12" t="s">
        <v>40</v>
      </c>
      <c r="AX110" s="12" t="s">
        <v>76</v>
      </c>
      <c r="AY110" s="218" t="s">
        <v>120</v>
      </c>
    </row>
    <row r="111" spans="2:65" s="10" customFormat="1" ht="13.5">
      <c r="B111" s="184"/>
      <c r="C111" s="185"/>
      <c r="D111" s="186" t="s">
        <v>125</v>
      </c>
      <c r="E111" s="187" t="s">
        <v>20</v>
      </c>
      <c r="F111" s="188" t="s">
        <v>321</v>
      </c>
      <c r="G111" s="185"/>
      <c r="H111" s="189">
        <v>83.6</v>
      </c>
      <c r="I111" s="190"/>
      <c r="J111" s="185"/>
      <c r="K111" s="185"/>
      <c r="L111" s="191"/>
      <c r="M111" s="192"/>
      <c r="N111" s="193"/>
      <c r="O111" s="193"/>
      <c r="P111" s="193"/>
      <c r="Q111" s="193"/>
      <c r="R111" s="193"/>
      <c r="S111" s="193"/>
      <c r="T111" s="194"/>
      <c r="AT111" s="195" t="s">
        <v>125</v>
      </c>
      <c r="AU111" s="195" t="s">
        <v>83</v>
      </c>
      <c r="AV111" s="10" t="s">
        <v>83</v>
      </c>
      <c r="AW111" s="10" t="s">
        <v>40</v>
      </c>
      <c r="AX111" s="10" t="s">
        <v>76</v>
      </c>
      <c r="AY111" s="195" t="s">
        <v>120</v>
      </c>
    </row>
    <row r="112" spans="2:65" s="10" customFormat="1" ht="13.5">
      <c r="B112" s="184"/>
      <c r="C112" s="185"/>
      <c r="D112" s="186" t="s">
        <v>125</v>
      </c>
      <c r="E112" s="187" t="s">
        <v>20</v>
      </c>
      <c r="F112" s="188" t="s">
        <v>322</v>
      </c>
      <c r="G112" s="185"/>
      <c r="H112" s="189">
        <v>8.8000000000000007</v>
      </c>
      <c r="I112" s="190"/>
      <c r="J112" s="185"/>
      <c r="K112" s="185"/>
      <c r="L112" s="191"/>
      <c r="M112" s="192"/>
      <c r="N112" s="193"/>
      <c r="O112" s="193"/>
      <c r="P112" s="193"/>
      <c r="Q112" s="193"/>
      <c r="R112" s="193"/>
      <c r="S112" s="193"/>
      <c r="T112" s="194"/>
      <c r="AT112" s="195" t="s">
        <v>125</v>
      </c>
      <c r="AU112" s="195" t="s">
        <v>83</v>
      </c>
      <c r="AV112" s="10" t="s">
        <v>83</v>
      </c>
      <c r="AW112" s="10" t="s">
        <v>40</v>
      </c>
      <c r="AX112" s="10" t="s">
        <v>76</v>
      </c>
      <c r="AY112" s="195" t="s">
        <v>120</v>
      </c>
    </row>
    <row r="113" spans="2:65" s="10" customFormat="1" ht="13.5">
      <c r="B113" s="184"/>
      <c r="C113" s="185"/>
      <c r="D113" s="186" t="s">
        <v>125</v>
      </c>
      <c r="E113" s="187" t="s">
        <v>20</v>
      </c>
      <c r="F113" s="188" t="s">
        <v>323</v>
      </c>
      <c r="G113" s="185"/>
      <c r="H113" s="189">
        <v>35.6</v>
      </c>
      <c r="I113" s="190"/>
      <c r="J113" s="185"/>
      <c r="K113" s="185"/>
      <c r="L113" s="191"/>
      <c r="M113" s="192"/>
      <c r="N113" s="193"/>
      <c r="O113" s="193"/>
      <c r="P113" s="193"/>
      <c r="Q113" s="193"/>
      <c r="R113" s="193"/>
      <c r="S113" s="193"/>
      <c r="T113" s="194"/>
      <c r="AT113" s="195" t="s">
        <v>125</v>
      </c>
      <c r="AU113" s="195" t="s">
        <v>83</v>
      </c>
      <c r="AV113" s="10" t="s">
        <v>83</v>
      </c>
      <c r="AW113" s="10" t="s">
        <v>40</v>
      </c>
      <c r="AX113" s="10" t="s">
        <v>76</v>
      </c>
      <c r="AY113" s="195" t="s">
        <v>120</v>
      </c>
    </row>
    <row r="114" spans="2:65" s="10" customFormat="1" ht="13.5">
      <c r="B114" s="184"/>
      <c r="C114" s="185"/>
      <c r="D114" s="186" t="s">
        <v>125</v>
      </c>
      <c r="E114" s="187" t="s">
        <v>20</v>
      </c>
      <c r="F114" s="188" t="s">
        <v>324</v>
      </c>
      <c r="G114" s="185"/>
      <c r="H114" s="189">
        <v>31.2</v>
      </c>
      <c r="I114" s="190"/>
      <c r="J114" s="185"/>
      <c r="K114" s="185"/>
      <c r="L114" s="191"/>
      <c r="M114" s="192"/>
      <c r="N114" s="193"/>
      <c r="O114" s="193"/>
      <c r="P114" s="193"/>
      <c r="Q114" s="193"/>
      <c r="R114" s="193"/>
      <c r="S114" s="193"/>
      <c r="T114" s="194"/>
      <c r="AT114" s="195" t="s">
        <v>125</v>
      </c>
      <c r="AU114" s="195" t="s">
        <v>83</v>
      </c>
      <c r="AV114" s="10" t="s">
        <v>83</v>
      </c>
      <c r="AW114" s="10" t="s">
        <v>40</v>
      </c>
      <c r="AX114" s="10" t="s">
        <v>76</v>
      </c>
      <c r="AY114" s="195" t="s">
        <v>120</v>
      </c>
    </row>
    <row r="115" spans="2:65" s="14" customFormat="1" ht="13.5">
      <c r="B115" s="243"/>
      <c r="C115" s="244"/>
      <c r="D115" s="186" t="s">
        <v>125</v>
      </c>
      <c r="E115" s="245" t="s">
        <v>20</v>
      </c>
      <c r="F115" s="246" t="s">
        <v>319</v>
      </c>
      <c r="G115" s="244"/>
      <c r="H115" s="247">
        <v>159.19999999999999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AT115" s="253" t="s">
        <v>125</v>
      </c>
      <c r="AU115" s="253" t="s">
        <v>83</v>
      </c>
      <c r="AV115" s="14" t="s">
        <v>86</v>
      </c>
      <c r="AW115" s="14" t="s">
        <v>40</v>
      </c>
      <c r="AX115" s="14" t="s">
        <v>76</v>
      </c>
      <c r="AY115" s="253" t="s">
        <v>120</v>
      </c>
    </row>
    <row r="116" spans="2:65" s="12" customFormat="1" ht="13.5">
      <c r="B116" s="208"/>
      <c r="C116" s="209"/>
      <c r="D116" s="186" t="s">
        <v>125</v>
      </c>
      <c r="E116" s="210" t="s">
        <v>20</v>
      </c>
      <c r="F116" s="211" t="s">
        <v>325</v>
      </c>
      <c r="G116" s="209"/>
      <c r="H116" s="212" t="s">
        <v>20</v>
      </c>
      <c r="I116" s="213"/>
      <c r="J116" s="209"/>
      <c r="K116" s="209"/>
      <c r="L116" s="214"/>
      <c r="M116" s="215"/>
      <c r="N116" s="216"/>
      <c r="O116" s="216"/>
      <c r="P116" s="216"/>
      <c r="Q116" s="216"/>
      <c r="R116" s="216"/>
      <c r="S116" s="216"/>
      <c r="T116" s="217"/>
      <c r="AT116" s="218" t="s">
        <v>125</v>
      </c>
      <c r="AU116" s="218" t="s">
        <v>83</v>
      </c>
      <c r="AV116" s="12" t="s">
        <v>22</v>
      </c>
      <c r="AW116" s="12" t="s">
        <v>40</v>
      </c>
      <c r="AX116" s="12" t="s">
        <v>76</v>
      </c>
      <c r="AY116" s="218" t="s">
        <v>120</v>
      </c>
    </row>
    <row r="117" spans="2:65" s="10" customFormat="1" ht="13.5">
      <c r="B117" s="184"/>
      <c r="C117" s="185"/>
      <c r="D117" s="186" t="s">
        <v>125</v>
      </c>
      <c r="E117" s="187" t="s">
        <v>20</v>
      </c>
      <c r="F117" s="188" t="s">
        <v>326</v>
      </c>
      <c r="G117" s="185"/>
      <c r="H117" s="189">
        <v>3.75</v>
      </c>
      <c r="I117" s="190"/>
      <c r="J117" s="185"/>
      <c r="K117" s="185"/>
      <c r="L117" s="191"/>
      <c r="M117" s="192"/>
      <c r="N117" s="193"/>
      <c r="O117" s="193"/>
      <c r="P117" s="193"/>
      <c r="Q117" s="193"/>
      <c r="R117" s="193"/>
      <c r="S117" s="193"/>
      <c r="T117" s="194"/>
      <c r="AT117" s="195" t="s">
        <v>125</v>
      </c>
      <c r="AU117" s="195" t="s">
        <v>83</v>
      </c>
      <c r="AV117" s="10" t="s">
        <v>83</v>
      </c>
      <c r="AW117" s="10" t="s">
        <v>40</v>
      </c>
      <c r="AX117" s="10" t="s">
        <v>76</v>
      </c>
      <c r="AY117" s="195" t="s">
        <v>120</v>
      </c>
    </row>
    <row r="118" spans="2:65" s="10" customFormat="1" ht="13.5">
      <c r="B118" s="184"/>
      <c r="C118" s="185"/>
      <c r="D118" s="186" t="s">
        <v>125</v>
      </c>
      <c r="E118" s="187" t="s">
        <v>20</v>
      </c>
      <c r="F118" s="188" t="s">
        <v>327</v>
      </c>
      <c r="G118" s="185"/>
      <c r="H118" s="189">
        <v>3.75</v>
      </c>
      <c r="I118" s="190"/>
      <c r="J118" s="185"/>
      <c r="K118" s="185"/>
      <c r="L118" s="191"/>
      <c r="M118" s="192"/>
      <c r="N118" s="193"/>
      <c r="O118" s="193"/>
      <c r="P118" s="193"/>
      <c r="Q118" s="193"/>
      <c r="R118" s="193"/>
      <c r="S118" s="193"/>
      <c r="T118" s="194"/>
      <c r="AT118" s="195" t="s">
        <v>125</v>
      </c>
      <c r="AU118" s="195" t="s">
        <v>83</v>
      </c>
      <c r="AV118" s="10" t="s">
        <v>83</v>
      </c>
      <c r="AW118" s="10" t="s">
        <v>40</v>
      </c>
      <c r="AX118" s="10" t="s">
        <v>76</v>
      </c>
      <c r="AY118" s="195" t="s">
        <v>120</v>
      </c>
    </row>
    <row r="119" spans="2:65" s="10" customFormat="1" ht="13.5">
      <c r="B119" s="184"/>
      <c r="C119" s="185"/>
      <c r="D119" s="186" t="s">
        <v>125</v>
      </c>
      <c r="E119" s="187" t="s">
        <v>20</v>
      </c>
      <c r="F119" s="188" t="s">
        <v>328</v>
      </c>
      <c r="G119" s="185"/>
      <c r="H119" s="189">
        <v>3.75</v>
      </c>
      <c r="I119" s="190"/>
      <c r="J119" s="185"/>
      <c r="K119" s="185"/>
      <c r="L119" s="191"/>
      <c r="M119" s="192"/>
      <c r="N119" s="193"/>
      <c r="O119" s="193"/>
      <c r="P119" s="193"/>
      <c r="Q119" s="193"/>
      <c r="R119" s="193"/>
      <c r="S119" s="193"/>
      <c r="T119" s="194"/>
      <c r="AT119" s="195" t="s">
        <v>125</v>
      </c>
      <c r="AU119" s="195" t="s">
        <v>83</v>
      </c>
      <c r="AV119" s="10" t="s">
        <v>83</v>
      </c>
      <c r="AW119" s="10" t="s">
        <v>40</v>
      </c>
      <c r="AX119" s="10" t="s">
        <v>76</v>
      </c>
      <c r="AY119" s="195" t="s">
        <v>120</v>
      </c>
    </row>
    <row r="120" spans="2:65" s="14" customFormat="1" ht="13.5">
      <c r="B120" s="243"/>
      <c r="C120" s="244"/>
      <c r="D120" s="186" t="s">
        <v>125</v>
      </c>
      <c r="E120" s="245" t="s">
        <v>20</v>
      </c>
      <c r="F120" s="246" t="s">
        <v>319</v>
      </c>
      <c r="G120" s="244"/>
      <c r="H120" s="247">
        <v>11.25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AT120" s="253" t="s">
        <v>125</v>
      </c>
      <c r="AU120" s="253" t="s">
        <v>83</v>
      </c>
      <c r="AV120" s="14" t="s">
        <v>86</v>
      </c>
      <c r="AW120" s="14" t="s">
        <v>40</v>
      </c>
      <c r="AX120" s="14" t="s">
        <v>76</v>
      </c>
      <c r="AY120" s="253" t="s">
        <v>120</v>
      </c>
    </row>
    <row r="121" spans="2:65" s="11" customFormat="1" ht="13.5">
      <c r="B121" s="196"/>
      <c r="C121" s="197"/>
      <c r="D121" s="198" t="s">
        <v>125</v>
      </c>
      <c r="E121" s="199" t="s">
        <v>20</v>
      </c>
      <c r="F121" s="200" t="s">
        <v>127</v>
      </c>
      <c r="G121" s="197"/>
      <c r="H121" s="201">
        <v>248.45</v>
      </c>
      <c r="I121" s="202"/>
      <c r="J121" s="197"/>
      <c r="K121" s="197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125</v>
      </c>
      <c r="AU121" s="207" t="s">
        <v>83</v>
      </c>
      <c r="AV121" s="11" t="s">
        <v>89</v>
      </c>
      <c r="AW121" s="11" t="s">
        <v>40</v>
      </c>
      <c r="AX121" s="11" t="s">
        <v>22</v>
      </c>
      <c r="AY121" s="207" t="s">
        <v>120</v>
      </c>
    </row>
    <row r="122" spans="2:65" s="1" customFormat="1" ht="22.5" customHeight="1">
      <c r="B122" s="35"/>
      <c r="C122" s="172" t="s">
        <v>133</v>
      </c>
      <c r="D122" s="172" t="s">
        <v>121</v>
      </c>
      <c r="E122" s="173" t="s">
        <v>312</v>
      </c>
      <c r="F122" s="174" t="s">
        <v>313</v>
      </c>
      <c r="G122" s="175" t="s">
        <v>314</v>
      </c>
      <c r="H122" s="176">
        <v>126.2</v>
      </c>
      <c r="I122" s="177"/>
      <c r="J122" s="178">
        <f>ROUND(I122*H122,2)</f>
        <v>0</v>
      </c>
      <c r="K122" s="174" t="s">
        <v>20</v>
      </c>
      <c r="L122" s="55"/>
      <c r="M122" s="179" t="s">
        <v>20</v>
      </c>
      <c r="N122" s="180" t="s">
        <v>47</v>
      </c>
      <c r="O122" s="36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AR122" s="18" t="s">
        <v>89</v>
      </c>
      <c r="AT122" s="18" t="s">
        <v>121</v>
      </c>
      <c r="AU122" s="18" t="s">
        <v>83</v>
      </c>
      <c r="AY122" s="18" t="s">
        <v>120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8" t="s">
        <v>22</v>
      </c>
      <c r="BK122" s="183">
        <f>ROUND(I122*H122,2)</f>
        <v>0</v>
      </c>
      <c r="BL122" s="18" t="s">
        <v>89</v>
      </c>
      <c r="BM122" s="18" t="s">
        <v>146</v>
      </c>
    </row>
    <row r="123" spans="2:65" s="12" customFormat="1" ht="13.5">
      <c r="B123" s="208"/>
      <c r="C123" s="209"/>
      <c r="D123" s="186" t="s">
        <v>125</v>
      </c>
      <c r="E123" s="210" t="s">
        <v>20</v>
      </c>
      <c r="F123" s="211" t="s">
        <v>329</v>
      </c>
      <c r="G123" s="209"/>
      <c r="H123" s="212" t="s">
        <v>20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125</v>
      </c>
      <c r="AU123" s="218" t="s">
        <v>83</v>
      </c>
      <c r="AV123" s="12" t="s">
        <v>22</v>
      </c>
      <c r="AW123" s="12" t="s">
        <v>40</v>
      </c>
      <c r="AX123" s="12" t="s">
        <v>76</v>
      </c>
      <c r="AY123" s="218" t="s">
        <v>120</v>
      </c>
    </row>
    <row r="124" spans="2:65" s="10" customFormat="1" ht="13.5">
      <c r="B124" s="184"/>
      <c r="C124" s="185"/>
      <c r="D124" s="186" t="s">
        <v>125</v>
      </c>
      <c r="E124" s="187" t="s">
        <v>20</v>
      </c>
      <c r="F124" s="188" t="s">
        <v>330</v>
      </c>
      <c r="G124" s="185"/>
      <c r="H124" s="189">
        <v>51.36</v>
      </c>
      <c r="I124" s="190"/>
      <c r="J124" s="185"/>
      <c r="K124" s="185"/>
      <c r="L124" s="191"/>
      <c r="M124" s="192"/>
      <c r="N124" s="193"/>
      <c r="O124" s="193"/>
      <c r="P124" s="193"/>
      <c r="Q124" s="193"/>
      <c r="R124" s="193"/>
      <c r="S124" s="193"/>
      <c r="T124" s="194"/>
      <c r="AT124" s="195" t="s">
        <v>125</v>
      </c>
      <c r="AU124" s="195" t="s">
        <v>83</v>
      </c>
      <c r="AV124" s="10" t="s">
        <v>83</v>
      </c>
      <c r="AW124" s="10" t="s">
        <v>40</v>
      </c>
      <c r="AX124" s="10" t="s">
        <v>76</v>
      </c>
      <c r="AY124" s="195" t="s">
        <v>120</v>
      </c>
    </row>
    <row r="125" spans="2:65" s="10" customFormat="1" ht="13.5">
      <c r="B125" s="184"/>
      <c r="C125" s="185"/>
      <c r="D125" s="186" t="s">
        <v>125</v>
      </c>
      <c r="E125" s="187" t="s">
        <v>20</v>
      </c>
      <c r="F125" s="188" t="s">
        <v>331</v>
      </c>
      <c r="G125" s="185"/>
      <c r="H125" s="189">
        <v>56.64</v>
      </c>
      <c r="I125" s="190"/>
      <c r="J125" s="185"/>
      <c r="K125" s="185"/>
      <c r="L125" s="191"/>
      <c r="M125" s="192"/>
      <c r="N125" s="193"/>
      <c r="O125" s="193"/>
      <c r="P125" s="193"/>
      <c r="Q125" s="193"/>
      <c r="R125" s="193"/>
      <c r="S125" s="193"/>
      <c r="T125" s="194"/>
      <c r="AT125" s="195" t="s">
        <v>125</v>
      </c>
      <c r="AU125" s="195" t="s">
        <v>83</v>
      </c>
      <c r="AV125" s="10" t="s">
        <v>83</v>
      </c>
      <c r="AW125" s="10" t="s">
        <v>40</v>
      </c>
      <c r="AX125" s="10" t="s">
        <v>76</v>
      </c>
      <c r="AY125" s="195" t="s">
        <v>120</v>
      </c>
    </row>
    <row r="126" spans="2:65" s="14" customFormat="1" ht="13.5">
      <c r="B126" s="243"/>
      <c r="C126" s="244"/>
      <c r="D126" s="186" t="s">
        <v>125</v>
      </c>
      <c r="E126" s="245" t="s">
        <v>20</v>
      </c>
      <c r="F126" s="246" t="s">
        <v>319</v>
      </c>
      <c r="G126" s="244"/>
      <c r="H126" s="247">
        <v>108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AT126" s="253" t="s">
        <v>125</v>
      </c>
      <c r="AU126" s="253" t="s">
        <v>83</v>
      </c>
      <c r="AV126" s="14" t="s">
        <v>86</v>
      </c>
      <c r="AW126" s="14" t="s">
        <v>40</v>
      </c>
      <c r="AX126" s="14" t="s">
        <v>76</v>
      </c>
      <c r="AY126" s="253" t="s">
        <v>120</v>
      </c>
    </row>
    <row r="127" spans="2:65" s="12" customFormat="1" ht="27">
      <c r="B127" s="208"/>
      <c r="C127" s="209"/>
      <c r="D127" s="186" t="s">
        <v>125</v>
      </c>
      <c r="E127" s="210" t="s">
        <v>20</v>
      </c>
      <c r="F127" s="211" t="s">
        <v>315</v>
      </c>
      <c r="G127" s="209"/>
      <c r="H127" s="212" t="s">
        <v>20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125</v>
      </c>
      <c r="AU127" s="218" t="s">
        <v>83</v>
      </c>
      <c r="AV127" s="12" t="s">
        <v>22</v>
      </c>
      <c r="AW127" s="12" t="s">
        <v>40</v>
      </c>
      <c r="AX127" s="12" t="s">
        <v>76</v>
      </c>
      <c r="AY127" s="218" t="s">
        <v>120</v>
      </c>
    </row>
    <row r="128" spans="2:65" s="10" customFormat="1" ht="13.5">
      <c r="B128" s="184"/>
      <c r="C128" s="185"/>
      <c r="D128" s="186" t="s">
        <v>125</v>
      </c>
      <c r="E128" s="187" t="s">
        <v>20</v>
      </c>
      <c r="F128" s="188" t="s">
        <v>332</v>
      </c>
      <c r="G128" s="185"/>
      <c r="H128" s="189">
        <v>17</v>
      </c>
      <c r="I128" s="190"/>
      <c r="J128" s="185"/>
      <c r="K128" s="185"/>
      <c r="L128" s="191"/>
      <c r="M128" s="192"/>
      <c r="N128" s="193"/>
      <c r="O128" s="193"/>
      <c r="P128" s="193"/>
      <c r="Q128" s="193"/>
      <c r="R128" s="193"/>
      <c r="S128" s="193"/>
      <c r="T128" s="194"/>
      <c r="AT128" s="195" t="s">
        <v>125</v>
      </c>
      <c r="AU128" s="195" t="s">
        <v>83</v>
      </c>
      <c r="AV128" s="10" t="s">
        <v>83</v>
      </c>
      <c r="AW128" s="10" t="s">
        <v>40</v>
      </c>
      <c r="AX128" s="10" t="s">
        <v>76</v>
      </c>
      <c r="AY128" s="195" t="s">
        <v>120</v>
      </c>
    </row>
    <row r="129" spans="2:65" s="14" customFormat="1" ht="13.5">
      <c r="B129" s="243"/>
      <c r="C129" s="244"/>
      <c r="D129" s="186" t="s">
        <v>125</v>
      </c>
      <c r="E129" s="245" t="s">
        <v>20</v>
      </c>
      <c r="F129" s="246" t="s">
        <v>319</v>
      </c>
      <c r="G129" s="244"/>
      <c r="H129" s="247">
        <v>17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AT129" s="253" t="s">
        <v>125</v>
      </c>
      <c r="AU129" s="253" t="s">
        <v>83</v>
      </c>
      <c r="AV129" s="14" t="s">
        <v>86</v>
      </c>
      <c r="AW129" s="14" t="s">
        <v>40</v>
      </c>
      <c r="AX129" s="14" t="s">
        <v>76</v>
      </c>
      <c r="AY129" s="253" t="s">
        <v>120</v>
      </c>
    </row>
    <row r="130" spans="2:65" s="12" customFormat="1" ht="27">
      <c r="B130" s="208"/>
      <c r="C130" s="209"/>
      <c r="D130" s="186" t="s">
        <v>125</v>
      </c>
      <c r="E130" s="210" t="s">
        <v>20</v>
      </c>
      <c r="F130" s="211" t="s">
        <v>320</v>
      </c>
      <c r="G130" s="209"/>
      <c r="H130" s="212" t="s">
        <v>20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125</v>
      </c>
      <c r="AU130" s="218" t="s">
        <v>83</v>
      </c>
      <c r="AV130" s="12" t="s">
        <v>22</v>
      </c>
      <c r="AW130" s="12" t="s">
        <v>40</v>
      </c>
      <c r="AX130" s="12" t="s">
        <v>76</v>
      </c>
      <c r="AY130" s="218" t="s">
        <v>120</v>
      </c>
    </row>
    <row r="131" spans="2:65" s="10" customFormat="1" ht="13.5">
      <c r="B131" s="184"/>
      <c r="C131" s="185"/>
      <c r="D131" s="186" t="s">
        <v>125</v>
      </c>
      <c r="E131" s="187" t="s">
        <v>20</v>
      </c>
      <c r="F131" s="188" t="s">
        <v>333</v>
      </c>
      <c r="G131" s="185"/>
      <c r="H131" s="189">
        <v>1.2</v>
      </c>
      <c r="I131" s="190"/>
      <c r="J131" s="185"/>
      <c r="K131" s="185"/>
      <c r="L131" s="191"/>
      <c r="M131" s="192"/>
      <c r="N131" s="193"/>
      <c r="O131" s="193"/>
      <c r="P131" s="193"/>
      <c r="Q131" s="193"/>
      <c r="R131" s="193"/>
      <c r="S131" s="193"/>
      <c r="T131" s="194"/>
      <c r="AT131" s="195" t="s">
        <v>125</v>
      </c>
      <c r="AU131" s="195" t="s">
        <v>83</v>
      </c>
      <c r="AV131" s="10" t="s">
        <v>83</v>
      </c>
      <c r="AW131" s="10" t="s">
        <v>40</v>
      </c>
      <c r="AX131" s="10" t="s">
        <v>76</v>
      </c>
      <c r="AY131" s="195" t="s">
        <v>120</v>
      </c>
    </row>
    <row r="132" spans="2:65" s="14" customFormat="1" ht="13.5">
      <c r="B132" s="243"/>
      <c r="C132" s="244"/>
      <c r="D132" s="186" t="s">
        <v>125</v>
      </c>
      <c r="E132" s="245" t="s">
        <v>20</v>
      </c>
      <c r="F132" s="246" t="s">
        <v>319</v>
      </c>
      <c r="G132" s="244"/>
      <c r="H132" s="247">
        <v>1.2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AT132" s="253" t="s">
        <v>125</v>
      </c>
      <c r="AU132" s="253" t="s">
        <v>83</v>
      </c>
      <c r="AV132" s="14" t="s">
        <v>86</v>
      </c>
      <c r="AW132" s="14" t="s">
        <v>40</v>
      </c>
      <c r="AX132" s="14" t="s">
        <v>76</v>
      </c>
      <c r="AY132" s="253" t="s">
        <v>120</v>
      </c>
    </row>
    <row r="133" spans="2:65" s="11" customFormat="1" ht="13.5">
      <c r="B133" s="196"/>
      <c r="C133" s="197"/>
      <c r="D133" s="198" t="s">
        <v>125</v>
      </c>
      <c r="E133" s="199" t="s">
        <v>20</v>
      </c>
      <c r="F133" s="200" t="s">
        <v>127</v>
      </c>
      <c r="G133" s="197"/>
      <c r="H133" s="201">
        <v>126.2</v>
      </c>
      <c r="I133" s="202"/>
      <c r="J133" s="197"/>
      <c r="K133" s="197"/>
      <c r="L133" s="203"/>
      <c r="M133" s="204"/>
      <c r="N133" s="205"/>
      <c r="O133" s="205"/>
      <c r="P133" s="205"/>
      <c r="Q133" s="205"/>
      <c r="R133" s="205"/>
      <c r="S133" s="205"/>
      <c r="T133" s="206"/>
      <c r="AT133" s="207" t="s">
        <v>125</v>
      </c>
      <c r="AU133" s="207" t="s">
        <v>83</v>
      </c>
      <c r="AV133" s="11" t="s">
        <v>89</v>
      </c>
      <c r="AW133" s="11" t="s">
        <v>40</v>
      </c>
      <c r="AX133" s="11" t="s">
        <v>22</v>
      </c>
      <c r="AY133" s="207" t="s">
        <v>120</v>
      </c>
    </row>
    <row r="134" spans="2:65" s="1" customFormat="1" ht="22.5" customHeight="1">
      <c r="B134" s="35"/>
      <c r="C134" s="172" t="s">
        <v>150</v>
      </c>
      <c r="D134" s="172" t="s">
        <v>121</v>
      </c>
      <c r="E134" s="173" t="s">
        <v>334</v>
      </c>
      <c r="F134" s="174" t="s">
        <v>335</v>
      </c>
      <c r="G134" s="175" t="s">
        <v>314</v>
      </c>
      <c r="H134" s="176">
        <v>374.65</v>
      </c>
      <c r="I134" s="177"/>
      <c r="J134" s="178">
        <f>ROUND(I134*H134,2)</f>
        <v>0</v>
      </c>
      <c r="K134" s="174" t="s">
        <v>20</v>
      </c>
      <c r="L134" s="55"/>
      <c r="M134" s="179" t="s">
        <v>20</v>
      </c>
      <c r="N134" s="180" t="s">
        <v>47</v>
      </c>
      <c r="O134" s="36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AR134" s="18" t="s">
        <v>89</v>
      </c>
      <c r="AT134" s="18" t="s">
        <v>121</v>
      </c>
      <c r="AU134" s="18" t="s">
        <v>83</v>
      </c>
      <c r="AY134" s="18" t="s">
        <v>120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22</v>
      </c>
      <c r="BK134" s="183">
        <f>ROUND(I134*H134,2)</f>
        <v>0</v>
      </c>
      <c r="BL134" s="18" t="s">
        <v>89</v>
      </c>
      <c r="BM134" s="18" t="s">
        <v>153</v>
      </c>
    </row>
    <row r="135" spans="2:65" s="10" customFormat="1" ht="13.5">
      <c r="B135" s="184"/>
      <c r="C135" s="185"/>
      <c r="D135" s="186" t="s">
        <v>125</v>
      </c>
      <c r="E135" s="187" t="s">
        <v>20</v>
      </c>
      <c r="F135" s="188" t="s">
        <v>336</v>
      </c>
      <c r="G135" s="185"/>
      <c r="H135" s="189">
        <v>374.65</v>
      </c>
      <c r="I135" s="190"/>
      <c r="J135" s="185"/>
      <c r="K135" s="185"/>
      <c r="L135" s="191"/>
      <c r="M135" s="192"/>
      <c r="N135" s="193"/>
      <c r="O135" s="193"/>
      <c r="P135" s="193"/>
      <c r="Q135" s="193"/>
      <c r="R135" s="193"/>
      <c r="S135" s="193"/>
      <c r="T135" s="194"/>
      <c r="AT135" s="195" t="s">
        <v>125</v>
      </c>
      <c r="AU135" s="195" t="s">
        <v>83</v>
      </c>
      <c r="AV135" s="10" t="s">
        <v>83</v>
      </c>
      <c r="AW135" s="10" t="s">
        <v>40</v>
      </c>
      <c r="AX135" s="10" t="s">
        <v>76</v>
      </c>
      <c r="AY135" s="195" t="s">
        <v>120</v>
      </c>
    </row>
    <row r="136" spans="2:65" s="11" customFormat="1" ht="13.5">
      <c r="B136" s="196"/>
      <c r="C136" s="197"/>
      <c r="D136" s="198" t="s">
        <v>125</v>
      </c>
      <c r="E136" s="199" t="s">
        <v>20</v>
      </c>
      <c r="F136" s="200" t="s">
        <v>127</v>
      </c>
      <c r="G136" s="197"/>
      <c r="H136" s="201">
        <v>374.65</v>
      </c>
      <c r="I136" s="202"/>
      <c r="J136" s="197"/>
      <c r="K136" s="197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125</v>
      </c>
      <c r="AU136" s="207" t="s">
        <v>83</v>
      </c>
      <c r="AV136" s="11" t="s">
        <v>89</v>
      </c>
      <c r="AW136" s="11" t="s">
        <v>40</v>
      </c>
      <c r="AX136" s="11" t="s">
        <v>22</v>
      </c>
      <c r="AY136" s="207" t="s">
        <v>120</v>
      </c>
    </row>
    <row r="137" spans="2:65" s="1" customFormat="1" ht="44.25" customHeight="1">
      <c r="B137" s="35"/>
      <c r="C137" s="172" t="s">
        <v>137</v>
      </c>
      <c r="D137" s="172" t="s">
        <v>121</v>
      </c>
      <c r="E137" s="173" t="s">
        <v>337</v>
      </c>
      <c r="F137" s="174" t="s">
        <v>338</v>
      </c>
      <c r="G137" s="175" t="s">
        <v>314</v>
      </c>
      <c r="H137" s="176">
        <v>200.16</v>
      </c>
      <c r="I137" s="177"/>
      <c r="J137" s="178">
        <f>ROUND(I137*H137,2)</f>
        <v>0</v>
      </c>
      <c r="K137" s="174" t="s">
        <v>339</v>
      </c>
      <c r="L137" s="55"/>
      <c r="M137" s="179" t="s">
        <v>20</v>
      </c>
      <c r="N137" s="180" t="s">
        <v>47</v>
      </c>
      <c r="O137" s="36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AR137" s="18" t="s">
        <v>89</v>
      </c>
      <c r="AT137" s="18" t="s">
        <v>121</v>
      </c>
      <c r="AU137" s="18" t="s">
        <v>83</v>
      </c>
      <c r="AY137" s="18" t="s">
        <v>120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22</v>
      </c>
      <c r="BK137" s="183">
        <f>ROUND(I137*H137,2)</f>
        <v>0</v>
      </c>
      <c r="BL137" s="18" t="s">
        <v>89</v>
      </c>
      <c r="BM137" s="18" t="s">
        <v>340</v>
      </c>
    </row>
    <row r="138" spans="2:65" s="12" customFormat="1" ht="13.5">
      <c r="B138" s="208"/>
      <c r="C138" s="209"/>
      <c r="D138" s="186" t="s">
        <v>125</v>
      </c>
      <c r="E138" s="210" t="s">
        <v>20</v>
      </c>
      <c r="F138" s="211" t="s">
        <v>341</v>
      </c>
      <c r="G138" s="209"/>
      <c r="H138" s="212" t="s">
        <v>20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125</v>
      </c>
      <c r="AU138" s="218" t="s">
        <v>83</v>
      </c>
      <c r="AV138" s="12" t="s">
        <v>22</v>
      </c>
      <c r="AW138" s="12" t="s">
        <v>40</v>
      </c>
      <c r="AX138" s="12" t="s">
        <v>76</v>
      </c>
      <c r="AY138" s="218" t="s">
        <v>120</v>
      </c>
    </row>
    <row r="139" spans="2:65" s="10" customFormat="1" ht="13.5">
      <c r="B139" s="184"/>
      <c r="C139" s="185"/>
      <c r="D139" s="186" t="s">
        <v>125</v>
      </c>
      <c r="E139" s="187" t="s">
        <v>20</v>
      </c>
      <c r="F139" s="188" t="s">
        <v>342</v>
      </c>
      <c r="G139" s="185"/>
      <c r="H139" s="189">
        <v>200.16</v>
      </c>
      <c r="I139" s="190"/>
      <c r="J139" s="185"/>
      <c r="K139" s="185"/>
      <c r="L139" s="191"/>
      <c r="M139" s="192"/>
      <c r="N139" s="193"/>
      <c r="O139" s="193"/>
      <c r="P139" s="193"/>
      <c r="Q139" s="193"/>
      <c r="R139" s="193"/>
      <c r="S139" s="193"/>
      <c r="T139" s="194"/>
      <c r="AT139" s="195" t="s">
        <v>125</v>
      </c>
      <c r="AU139" s="195" t="s">
        <v>83</v>
      </c>
      <c r="AV139" s="10" t="s">
        <v>83</v>
      </c>
      <c r="AW139" s="10" t="s">
        <v>40</v>
      </c>
      <c r="AX139" s="10" t="s">
        <v>76</v>
      </c>
      <c r="AY139" s="195" t="s">
        <v>120</v>
      </c>
    </row>
    <row r="140" spans="2:65" s="11" customFormat="1" ht="13.5">
      <c r="B140" s="196"/>
      <c r="C140" s="197"/>
      <c r="D140" s="198" t="s">
        <v>125</v>
      </c>
      <c r="E140" s="199" t="s">
        <v>20</v>
      </c>
      <c r="F140" s="200" t="s">
        <v>127</v>
      </c>
      <c r="G140" s="197"/>
      <c r="H140" s="201">
        <v>200.16</v>
      </c>
      <c r="I140" s="202"/>
      <c r="J140" s="197"/>
      <c r="K140" s="197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125</v>
      </c>
      <c r="AU140" s="207" t="s">
        <v>83</v>
      </c>
      <c r="AV140" s="11" t="s">
        <v>89</v>
      </c>
      <c r="AW140" s="11" t="s">
        <v>40</v>
      </c>
      <c r="AX140" s="11" t="s">
        <v>22</v>
      </c>
      <c r="AY140" s="207" t="s">
        <v>120</v>
      </c>
    </row>
    <row r="141" spans="2:65" s="1" customFormat="1" ht="44.25" customHeight="1">
      <c r="B141" s="35"/>
      <c r="C141" s="172" t="s">
        <v>198</v>
      </c>
      <c r="D141" s="172" t="s">
        <v>121</v>
      </c>
      <c r="E141" s="173" t="s">
        <v>343</v>
      </c>
      <c r="F141" s="174" t="s">
        <v>344</v>
      </c>
      <c r="G141" s="175" t="s">
        <v>314</v>
      </c>
      <c r="H141" s="176">
        <v>609.13800000000003</v>
      </c>
      <c r="I141" s="177"/>
      <c r="J141" s="178">
        <f>ROUND(I141*H141,2)</f>
        <v>0</v>
      </c>
      <c r="K141" s="174" t="s">
        <v>339</v>
      </c>
      <c r="L141" s="55"/>
      <c r="M141" s="179" t="s">
        <v>20</v>
      </c>
      <c r="N141" s="180" t="s">
        <v>47</v>
      </c>
      <c r="O141" s="36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AR141" s="18" t="s">
        <v>89</v>
      </c>
      <c r="AT141" s="18" t="s">
        <v>121</v>
      </c>
      <c r="AU141" s="18" t="s">
        <v>83</v>
      </c>
      <c r="AY141" s="18" t="s">
        <v>120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22</v>
      </c>
      <c r="BK141" s="183">
        <f>ROUND(I141*H141,2)</f>
        <v>0</v>
      </c>
      <c r="BL141" s="18" t="s">
        <v>89</v>
      </c>
      <c r="BM141" s="18" t="s">
        <v>345</v>
      </c>
    </row>
    <row r="142" spans="2:65" s="10" customFormat="1" ht="13.5">
      <c r="B142" s="184"/>
      <c r="C142" s="185"/>
      <c r="D142" s="186" t="s">
        <v>125</v>
      </c>
      <c r="E142" s="187" t="s">
        <v>20</v>
      </c>
      <c r="F142" s="188" t="s">
        <v>346</v>
      </c>
      <c r="G142" s="185"/>
      <c r="H142" s="189">
        <v>374.65</v>
      </c>
      <c r="I142" s="190"/>
      <c r="J142" s="185"/>
      <c r="K142" s="185"/>
      <c r="L142" s="191"/>
      <c r="M142" s="192"/>
      <c r="N142" s="193"/>
      <c r="O142" s="193"/>
      <c r="P142" s="193"/>
      <c r="Q142" s="193"/>
      <c r="R142" s="193"/>
      <c r="S142" s="193"/>
      <c r="T142" s="194"/>
      <c r="AT142" s="195" t="s">
        <v>125</v>
      </c>
      <c r="AU142" s="195" t="s">
        <v>83</v>
      </c>
      <c r="AV142" s="10" t="s">
        <v>83</v>
      </c>
      <c r="AW142" s="10" t="s">
        <v>40</v>
      </c>
      <c r="AX142" s="10" t="s">
        <v>76</v>
      </c>
      <c r="AY142" s="195" t="s">
        <v>120</v>
      </c>
    </row>
    <row r="143" spans="2:65" s="10" customFormat="1" ht="13.5">
      <c r="B143" s="184"/>
      <c r="C143" s="185"/>
      <c r="D143" s="186" t="s">
        <v>125</v>
      </c>
      <c r="E143" s="187" t="s">
        <v>20</v>
      </c>
      <c r="F143" s="188" t="s">
        <v>347</v>
      </c>
      <c r="G143" s="185"/>
      <c r="H143" s="189">
        <v>100.08</v>
      </c>
      <c r="I143" s="190"/>
      <c r="J143" s="185"/>
      <c r="K143" s="185"/>
      <c r="L143" s="191"/>
      <c r="M143" s="192"/>
      <c r="N143" s="193"/>
      <c r="O143" s="193"/>
      <c r="P143" s="193"/>
      <c r="Q143" s="193"/>
      <c r="R143" s="193"/>
      <c r="S143" s="193"/>
      <c r="T143" s="194"/>
      <c r="AT143" s="195" t="s">
        <v>125</v>
      </c>
      <c r="AU143" s="195" t="s">
        <v>83</v>
      </c>
      <c r="AV143" s="10" t="s">
        <v>83</v>
      </c>
      <c r="AW143" s="10" t="s">
        <v>40</v>
      </c>
      <c r="AX143" s="10" t="s">
        <v>76</v>
      </c>
      <c r="AY143" s="195" t="s">
        <v>120</v>
      </c>
    </row>
    <row r="144" spans="2:65" s="10" customFormat="1" ht="27">
      <c r="B144" s="184"/>
      <c r="C144" s="185"/>
      <c r="D144" s="186" t="s">
        <v>125</v>
      </c>
      <c r="E144" s="187" t="s">
        <v>20</v>
      </c>
      <c r="F144" s="188" t="s">
        <v>348</v>
      </c>
      <c r="G144" s="185"/>
      <c r="H144" s="189">
        <v>134.40799999999999</v>
      </c>
      <c r="I144" s="190"/>
      <c r="J144" s="185"/>
      <c r="K144" s="185"/>
      <c r="L144" s="191"/>
      <c r="M144" s="192"/>
      <c r="N144" s="193"/>
      <c r="O144" s="193"/>
      <c r="P144" s="193"/>
      <c r="Q144" s="193"/>
      <c r="R144" s="193"/>
      <c r="S144" s="193"/>
      <c r="T144" s="194"/>
      <c r="AT144" s="195" t="s">
        <v>125</v>
      </c>
      <c r="AU144" s="195" t="s">
        <v>83</v>
      </c>
      <c r="AV144" s="10" t="s">
        <v>83</v>
      </c>
      <c r="AW144" s="10" t="s">
        <v>40</v>
      </c>
      <c r="AX144" s="10" t="s">
        <v>76</v>
      </c>
      <c r="AY144" s="195" t="s">
        <v>120</v>
      </c>
    </row>
    <row r="145" spans="2:65" s="11" customFormat="1" ht="13.5">
      <c r="B145" s="196"/>
      <c r="C145" s="197"/>
      <c r="D145" s="198" t="s">
        <v>125</v>
      </c>
      <c r="E145" s="199" t="s">
        <v>20</v>
      </c>
      <c r="F145" s="200" t="s">
        <v>127</v>
      </c>
      <c r="G145" s="197"/>
      <c r="H145" s="201">
        <v>609.13800000000003</v>
      </c>
      <c r="I145" s="202"/>
      <c r="J145" s="197"/>
      <c r="K145" s="197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125</v>
      </c>
      <c r="AU145" s="207" t="s">
        <v>83</v>
      </c>
      <c r="AV145" s="11" t="s">
        <v>89</v>
      </c>
      <c r="AW145" s="11" t="s">
        <v>40</v>
      </c>
      <c r="AX145" s="11" t="s">
        <v>22</v>
      </c>
      <c r="AY145" s="207" t="s">
        <v>120</v>
      </c>
    </row>
    <row r="146" spans="2:65" s="1" customFormat="1" ht="44.25" customHeight="1">
      <c r="B146" s="35"/>
      <c r="C146" s="172" t="s">
        <v>27</v>
      </c>
      <c r="D146" s="172" t="s">
        <v>121</v>
      </c>
      <c r="E146" s="173" t="s">
        <v>349</v>
      </c>
      <c r="F146" s="174" t="s">
        <v>350</v>
      </c>
      <c r="G146" s="175" t="s">
        <v>314</v>
      </c>
      <c r="H146" s="176">
        <v>3045.69</v>
      </c>
      <c r="I146" s="177"/>
      <c r="J146" s="178">
        <f>ROUND(I146*H146,2)</f>
        <v>0</v>
      </c>
      <c r="K146" s="174" t="s">
        <v>339</v>
      </c>
      <c r="L146" s="55"/>
      <c r="M146" s="179" t="s">
        <v>20</v>
      </c>
      <c r="N146" s="180" t="s">
        <v>47</v>
      </c>
      <c r="O146" s="36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18" t="s">
        <v>89</v>
      </c>
      <c r="AT146" s="18" t="s">
        <v>121</v>
      </c>
      <c r="AU146" s="18" t="s">
        <v>83</v>
      </c>
      <c r="AY146" s="18" t="s">
        <v>120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22</v>
      </c>
      <c r="BK146" s="183">
        <f>ROUND(I146*H146,2)</f>
        <v>0</v>
      </c>
      <c r="BL146" s="18" t="s">
        <v>89</v>
      </c>
      <c r="BM146" s="18" t="s">
        <v>351</v>
      </c>
    </row>
    <row r="147" spans="2:65" s="10" customFormat="1" ht="13.5">
      <c r="B147" s="184"/>
      <c r="C147" s="185"/>
      <c r="D147" s="198" t="s">
        <v>125</v>
      </c>
      <c r="E147" s="254" t="s">
        <v>20</v>
      </c>
      <c r="F147" s="255" t="s">
        <v>352</v>
      </c>
      <c r="G147" s="185"/>
      <c r="H147" s="256">
        <v>3045.69</v>
      </c>
      <c r="I147" s="190"/>
      <c r="J147" s="185"/>
      <c r="K147" s="185"/>
      <c r="L147" s="191"/>
      <c r="M147" s="192"/>
      <c r="N147" s="193"/>
      <c r="O147" s="193"/>
      <c r="P147" s="193"/>
      <c r="Q147" s="193"/>
      <c r="R147" s="193"/>
      <c r="S147" s="193"/>
      <c r="T147" s="194"/>
      <c r="AT147" s="195" t="s">
        <v>125</v>
      </c>
      <c r="AU147" s="195" t="s">
        <v>83</v>
      </c>
      <c r="AV147" s="10" t="s">
        <v>83</v>
      </c>
      <c r="AW147" s="10" t="s">
        <v>40</v>
      </c>
      <c r="AX147" s="10" t="s">
        <v>22</v>
      </c>
      <c r="AY147" s="195" t="s">
        <v>120</v>
      </c>
    </row>
    <row r="148" spans="2:65" s="1" customFormat="1" ht="31.5" customHeight="1">
      <c r="B148" s="35"/>
      <c r="C148" s="172" t="s">
        <v>206</v>
      </c>
      <c r="D148" s="172" t="s">
        <v>121</v>
      </c>
      <c r="E148" s="173" t="s">
        <v>353</v>
      </c>
      <c r="F148" s="174" t="s">
        <v>354</v>
      </c>
      <c r="G148" s="175" t="s">
        <v>314</v>
      </c>
      <c r="H148" s="176">
        <v>100.08</v>
      </c>
      <c r="I148" s="177"/>
      <c r="J148" s="178">
        <f>ROUND(I148*H148,2)</f>
        <v>0</v>
      </c>
      <c r="K148" s="174" t="s">
        <v>339</v>
      </c>
      <c r="L148" s="55"/>
      <c r="M148" s="179" t="s">
        <v>20</v>
      </c>
      <c r="N148" s="180" t="s">
        <v>47</v>
      </c>
      <c r="O148" s="36"/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AR148" s="18" t="s">
        <v>89</v>
      </c>
      <c r="AT148" s="18" t="s">
        <v>121</v>
      </c>
      <c r="AU148" s="18" t="s">
        <v>83</v>
      </c>
      <c r="AY148" s="18" t="s">
        <v>120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22</v>
      </c>
      <c r="BK148" s="183">
        <f>ROUND(I148*H148,2)</f>
        <v>0</v>
      </c>
      <c r="BL148" s="18" t="s">
        <v>89</v>
      </c>
      <c r="BM148" s="18" t="s">
        <v>355</v>
      </c>
    </row>
    <row r="149" spans="2:65" s="12" customFormat="1" ht="13.5">
      <c r="B149" s="208"/>
      <c r="C149" s="209"/>
      <c r="D149" s="186" t="s">
        <v>125</v>
      </c>
      <c r="E149" s="210" t="s">
        <v>20</v>
      </c>
      <c r="F149" s="211" t="s">
        <v>356</v>
      </c>
      <c r="G149" s="209"/>
      <c r="H149" s="212" t="s">
        <v>20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125</v>
      </c>
      <c r="AU149" s="218" t="s">
        <v>83</v>
      </c>
      <c r="AV149" s="12" t="s">
        <v>22</v>
      </c>
      <c r="AW149" s="12" t="s">
        <v>40</v>
      </c>
      <c r="AX149" s="12" t="s">
        <v>76</v>
      </c>
      <c r="AY149" s="218" t="s">
        <v>120</v>
      </c>
    </row>
    <row r="150" spans="2:65" s="10" customFormat="1" ht="13.5">
      <c r="B150" s="184"/>
      <c r="C150" s="185"/>
      <c r="D150" s="198" t="s">
        <v>125</v>
      </c>
      <c r="E150" s="254" t="s">
        <v>20</v>
      </c>
      <c r="F150" s="255" t="s">
        <v>357</v>
      </c>
      <c r="G150" s="185"/>
      <c r="H150" s="256">
        <v>100.08</v>
      </c>
      <c r="I150" s="190"/>
      <c r="J150" s="185"/>
      <c r="K150" s="185"/>
      <c r="L150" s="191"/>
      <c r="M150" s="192"/>
      <c r="N150" s="193"/>
      <c r="O150" s="193"/>
      <c r="P150" s="193"/>
      <c r="Q150" s="193"/>
      <c r="R150" s="193"/>
      <c r="S150" s="193"/>
      <c r="T150" s="194"/>
      <c r="AT150" s="195" t="s">
        <v>125</v>
      </c>
      <c r="AU150" s="195" t="s">
        <v>83</v>
      </c>
      <c r="AV150" s="10" t="s">
        <v>83</v>
      </c>
      <c r="AW150" s="10" t="s">
        <v>40</v>
      </c>
      <c r="AX150" s="10" t="s">
        <v>22</v>
      </c>
      <c r="AY150" s="195" t="s">
        <v>120</v>
      </c>
    </row>
    <row r="151" spans="2:65" s="1" customFormat="1" ht="22.5" customHeight="1">
      <c r="B151" s="35"/>
      <c r="C151" s="172" t="s">
        <v>146</v>
      </c>
      <c r="D151" s="172" t="s">
        <v>121</v>
      </c>
      <c r="E151" s="173" t="s">
        <v>358</v>
      </c>
      <c r="F151" s="174" t="s">
        <v>359</v>
      </c>
      <c r="G151" s="175" t="s">
        <v>314</v>
      </c>
      <c r="H151" s="176">
        <v>709.21799999999996</v>
      </c>
      <c r="I151" s="177"/>
      <c r="J151" s="178">
        <f>ROUND(I151*H151,2)</f>
        <v>0</v>
      </c>
      <c r="K151" s="174" t="s">
        <v>20</v>
      </c>
      <c r="L151" s="55"/>
      <c r="M151" s="179" t="s">
        <v>20</v>
      </c>
      <c r="N151" s="180" t="s">
        <v>47</v>
      </c>
      <c r="O151" s="36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AR151" s="18" t="s">
        <v>89</v>
      </c>
      <c r="AT151" s="18" t="s">
        <v>121</v>
      </c>
      <c r="AU151" s="18" t="s">
        <v>83</v>
      </c>
      <c r="AY151" s="18" t="s">
        <v>120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22</v>
      </c>
      <c r="BK151" s="183">
        <f>ROUND(I151*H151,2)</f>
        <v>0</v>
      </c>
      <c r="BL151" s="18" t="s">
        <v>89</v>
      </c>
      <c r="BM151" s="18" t="s">
        <v>205</v>
      </c>
    </row>
    <row r="152" spans="2:65" s="10" customFormat="1" ht="13.5">
      <c r="B152" s="184"/>
      <c r="C152" s="185"/>
      <c r="D152" s="186" t="s">
        <v>125</v>
      </c>
      <c r="E152" s="187" t="s">
        <v>20</v>
      </c>
      <c r="F152" s="188" t="s">
        <v>346</v>
      </c>
      <c r="G152" s="185"/>
      <c r="H152" s="189">
        <v>374.65</v>
      </c>
      <c r="I152" s="190"/>
      <c r="J152" s="185"/>
      <c r="K152" s="185"/>
      <c r="L152" s="191"/>
      <c r="M152" s="192"/>
      <c r="N152" s="193"/>
      <c r="O152" s="193"/>
      <c r="P152" s="193"/>
      <c r="Q152" s="193"/>
      <c r="R152" s="193"/>
      <c r="S152" s="193"/>
      <c r="T152" s="194"/>
      <c r="AT152" s="195" t="s">
        <v>125</v>
      </c>
      <c r="AU152" s="195" t="s">
        <v>83</v>
      </c>
      <c r="AV152" s="10" t="s">
        <v>83</v>
      </c>
      <c r="AW152" s="10" t="s">
        <v>40</v>
      </c>
      <c r="AX152" s="10" t="s">
        <v>76</v>
      </c>
      <c r="AY152" s="195" t="s">
        <v>120</v>
      </c>
    </row>
    <row r="153" spans="2:65" s="10" customFormat="1" ht="13.5">
      <c r="B153" s="184"/>
      <c r="C153" s="185"/>
      <c r="D153" s="186" t="s">
        <v>125</v>
      </c>
      <c r="E153" s="187" t="s">
        <v>20</v>
      </c>
      <c r="F153" s="188" t="s">
        <v>347</v>
      </c>
      <c r="G153" s="185"/>
      <c r="H153" s="189">
        <v>100.08</v>
      </c>
      <c r="I153" s="190"/>
      <c r="J153" s="185"/>
      <c r="K153" s="185"/>
      <c r="L153" s="191"/>
      <c r="M153" s="192"/>
      <c r="N153" s="193"/>
      <c r="O153" s="193"/>
      <c r="P153" s="193"/>
      <c r="Q153" s="193"/>
      <c r="R153" s="193"/>
      <c r="S153" s="193"/>
      <c r="T153" s="194"/>
      <c r="AT153" s="195" t="s">
        <v>125</v>
      </c>
      <c r="AU153" s="195" t="s">
        <v>83</v>
      </c>
      <c r="AV153" s="10" t="s">
        <v>83</v>
      </c>
      <c r="AW153" s="10" t="s">
        <v>40</v>
      </c>
      <c r="AX153" s="10" t="s">
        <v>76</v>
      </c>
      <c r="AY153" s="195" t="s">
        <v>120</v>
      </c>
    </row>
    <row r="154" spans="2:65" s="10" customFormat="1" ht="13.5">
      <c r="B154" s="184"/>
      <c r="C154" s="185"/>
      <c r="D154" s="186" t="s">
        <v>125</v>
      </c>
      <c r="E154" s="187" t="s">
        <v>20</v>
      </c>
      <c r="F154" s="188" t="s">
        <v>360</v>
      </c>
      <c r="G154" s="185"/>
      <c r="H154" s="189">
        <v>234.488</v>
      </c>
      <c r="I154" s="190"/>
      <c r="J154" s="185"/>
      <c r="K154" s="185"/>
      <c r="L154" s="191"/>
      <c r="M154" s="192"/>
      <c r="N154" s="193"/>
      <c r="O154" s="193"/>
      <c r="P154" s="193"/>
      <c r="Q154" s="193"/>
      <c r="R154" s="193"/>
      <c r="S154" s="193"/>
      <c r="T154" s="194"/>
      <c r="AT154" s="195" t="s">
        <v>125</v>
      </c>
      <c r="AU154" s="195" t="s">
        <v>83</v>
      </c>
      <c r="AV154" s="10" t="s">
        <v>83</v>
      </c>
      <c r="AW154" s="10" t="s">
        <v>40</v>
      </c>
      <c r="AX154" s="10" t="s">
        <v>76</v>
      </c>
      <c r="AY154" s="195" t="s">
        <v>120</v>
      </c>
    </row>
    <row r="155" spans="2:65" s="11" customFormat="1" ht="13.5">
      <c r="B155" s="196"/>
      <c r="C155" s="197"/>
      <c r="D155" s="198" t="s">
        <v>125</v>
      </c>
      <c r="E155" s="199" t="s">
        <v>20</v>
      </c>
      <c r="F155" s="200" t="s">
        <v>127</v>
      </c>
      <c r="G155" s="197"/>
      <c r="H155" s="201">
        <v>709.21799999999996</v>
      </c>
      <c r="I155" s="202"/>
      <c r="J155" s="197"/>
      <c r="K155" s="197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125</v>
      </c>
      <c r="AU155" s="207" t="s">
        <v>83</v>
      </c>
      <c r="AV155" s="11" t="s">
        <v>89</v>
      </c>
      <c r="AW155" s="11" t="s">
        <v>40</v>
      </c>
      <c r="AX155" s="11" t="s">
        <v>22</v>
      </c>
      <c r="AY155" s="207" t="s">
        <v>120</v>
      </c>
    </row>
    <row r="156" spans="2:65" s="1" customFormat="1" ht="22.5" customHeight="1">
      <c r="B156" s="35"/>
      <c r="C156" s="172" t="s">
        <v>213</v>
      </c>
      <c r="D156" s="172" t="s">
        <v>121</v>
      </c>
      <c r="E156" s="173" t="s">
        <v>361</v>
      </c>
      <c r="F156" s="174" t="s">
        <v>362</v>
      </c>
      <c r="G156" s="175" t="s">
        <v>289</v>
      </c>
      <c r="H156" s="176">
        <v>1096.4480000000001</v>
      </c>
      <c r="I156" s="177"/>
      <c r="J156" s="178">
        <f>ROUND(I156*H156,2)</f>
        <v>0</v>
      </c>
      <c r="K156" s="174" t="s">
        <v>339</v>
      </c>
      <c r="L156" s="55"/>
      <c r="M156" s="179" t="s">
        <v>20</v>
      </c>
      <c r="N156" s="180" t="s">
        <v>47</v>
      </c>
      <c r="O156" s="36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AR156" s="18" t="s">
        <v>89</v>
      </c>
      <c r="AT156" s="18" t="s">
        <v>121</v>
      </c>
      <c r="AU156" s="18" t="s">
        <v>83</v>
      </c>
      <c r="AY156" s="18" t="s">
        <v>120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22</v>
      </c>
      <c r="BK156" s="183">
        <f>ROUND(I156*H156,2)</f>
        <v>0</v>
      </c>
      <c r="BL156" s="18" t="s">
        <v>89</v>
      </c>
      <c r="BM156" s="18" t="s">
        <v>363</v>
      </c>
    </row>
    <row r="157" spans="2:65" s="10" customFormat="1" ht="13.5">
      <c r="B157" s="184"/>
      <c r="C157" s="185"/>
      <c r="D157" s="198" t="s">
        <v>125</v>
      </c>
      <c r="E157" s="254" t="s">
        <v>20</v>
      </c>
      <c r="F157" s="255" t="s">
        <v>364</v>
      </c>
      <c r="G157" s="185"/>
      <c r="H157" s="256">
        <v>1096.4480000000001</v>
      </c>
      <c r="I157" s="190"/>
      <c r="J157" s="185"/>
      <c r="K157" s="185"/>
      <c r="L157" s="191"/>
      <c r="M157" s="192"/>
      <c r="N157" s="193"/>
      <c r="O157" s="193"/>
      <c r="P157" s="193"/>
      <c r="Q157" s="193"/>
      <c r="R157" s="193"/>
      <c r="S157" s="193"/>
      <c r="T157" s="194"/>
      <c r="AT157" s="195" t="s">
        <v>125</v>
      </c>
      <c r="AU157" s="195" t="s">
        <v>83</v>
      </c>
      <c r="AV157" s="10" t="s">
        <v>83</v>
      </c>
      <c r="AW157" s="10" t="s">
        <v>40</v>
      </c>
      <c r="AX157" s="10" t="s">
        <v>22</v>
      </c>
      <c r="AY157" s="195" t="s">
        <v>120</v>
      </c>
    </row>
    <row r="158" spans="2:65" s="1" customFormat="1" ht="22.5" customHeight="1">
      <c r="B158" s="35"/>
      <c r="C158" s="172" t="s">
        <v>153</v>
      </c>
      <c r="D158" s="172" t="s">
        <v>121</v>
      </c>
      <c r="E158" s="173" t="s">
        <v>365</v>
      </c>
      <c r="F158" s="174" t="s">
        <v>366</v>
      </c>
      <c r="G158" s="175" t="s">
        <v>296</v>
      </c>
      <c r="H158" s="176">
        <v>2364.625</v>
      </c>
      <c r="I158" s="177"/>
      <c r="J158" s="178">
        <f>ROUND(I158*H158,2)</f>
        <v>0</v>
      </c>
      <c r="K158" s="174" t="s">
        <v>20</v>
      </c>
      <c r="L158" s="55"/>
      <c r="M158" s="179" t="s">
        <v>20</v>
      </c>
      <c r="N158" s="180" t="s">
        <v>47</v>
      </c>
      <c r="O158" s="36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AR158" s="18" t="s">
        <v>89</v>
      </c>
      <c r="AT158" s="18" t="s">
        <v>121</v>
      </c>
      <c r="AU158" s="18" t="s">
        <v>83</v>
      </c>
      <c r="AY158" s="18" t="s">
        <v>120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22</v>
      </c>
      <c r="BK158" s="183">
        <f>ROUND(I158*H158,2)</f>
        <v>0</v>
      </c>
      <c r="BL158" s="18" t="s">
        <v>89</v>
      </c>
      <c r="BM158" s="18" t="s">
        <v>209</v>
      </c>
    </row>
    <row r="159" spans="2:65" s="12" customFormat="1" ht="27">
      <c r="B159" s="208"/>
      <c r="C159" s="209"/>
      <c r="D159" s="186" t="s">
        <v>125</v>
      </c>
      <c r="E159" s="210" t="s">
        <v>20</v>
      </c>
      <c r="F159" s="211" t="s">
        <v>367</v>
      </c>
      <c r="G159" s="209"/>
      <c r="H159" s="212" t="s">
        <v>20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125</v>
      </c>
      <c r="AU159" s="218" t="s">
        <v>83</v>
      </c>
      <c r="AV159" s="12" t="s">
        <v>22</v>
      </c>
      <c r="AW159" s="12" t="s">
        <v>40</v>
      </c>
      <c r="AX159" s="12" t="s">
        <v>76</v>
      </c>
      <c r="AY159" s="218" t="s">
        <v>120</v>
      </c>
    </row>
    <row r="160" spans="2:65" s="10" customFormat="1" ht="13.5">
      <c r="B160" s="184"/>
      <c r="C160" s="185"/>
      <c r="D160" s="186" t="s">
        <v>125</v>
      </c>
      <c r="E160" s="187" t="s">
        <v>20</v>
      </c>
      <c r="F160" s="188" t="s">
        <v>368</v>
      </c>
      <c r="G160" s="185"/>
      <c r="H160" s="189">
        <v>253.17500000000001</v>
      </c>
      <c r="I160" s="190"/>
      <c r="J160" s="185"/>
      <c r="K160" s="185"/>
      <c r="L160" s="191"/>
      <c r="M160" s="192"/>
      <c r="N160" s="193"/>
      <c r="O160" s="193"/>
      <c r="P160" s="193"/>
      <c r="Q160" s="193"/>
      <c r="R160" s="193"/>
      <c r="S160" s="193"/>
      <c r="T160" s="194"/>
      <c r="AT160" s="195" t="s">
        <v>125</v>
      </c>
      <c r="AU160" s="195" t="s">
        <v>83</v>
      </c>
      <c r="AV160" s="10" t="s">
        <v>83</v>
      </c>
      <c r="AW160" s="10" t="s">
        <v>40</v>
      </c>
      <c r="AX160" s="10" t="s">
        <v>76</v>
      </c>
      <c r="AY160" s="195" t="s">
        <v>120</v>
      </c>
    </row>
    <row r="161" spans="2:51" s="10" customFormat="1" ht="13.5">
      <c r="B161" s="184"/>
      <c r="C161" s="185"/>
      <c r="D161" s="186" t="s">
        <v>125</v>
      </c>
      <c r="E161" s="187" t="s">
        <v>20</v>
      </c>
      <c r="F161" s="188" t="s">
        <v>369</v>
      </c>
      <c r="G161" s="185"/>
      <c r="H161" s="189">
        <v>9.5</v>
      </c>
      <c r="I161" s="190"/>
      <c r="J161" s="185"/>
      <c r="K161" s="185"/>
      <c r="L161" s="191"/>
      <c r="M161" s="192"/>
      <c r="N161" s="193"/>
      <c r="O161" s="193"/>
      <c r="P161" s="193"/>
      <c r="Q161" s="193"/>
      <c r="R161" s="193"/>
      <c r="S161" s="193"/>
      <c r="T161" s="194"/>
      <c r="AT161" s="195" t="s">
        <v>125</v>
      </c>
      <c r="AU161" s="195" t="s">
        <v>83</v>
      </c>
      <c r="AV161" s="10" t="s">
        <v>83</v>
      </c>
      <c r="AW161" s="10" t="s">
        <v>40</v>
      </c>
      <c r="AX161" s="10" t="s">
        <v>76</v>
      </c>
      <c r="AY161" s="195" t="s">
        <v>120</v>
      </c>
    </row>
    <row r="162" spans="2:51" s="10" customFormat="1" ht="13.5">
      <c r="B162" s="184"/>
      <c r="C162" s="185"/>
      <c r="D162" s="186" t="s">
        <v>125</v>
      </c>
      <c r="E162" s="187" t="s">
        <v>20</v>
      </c>
      <c r="F162" s="188" t="s">
        <v>370</v>
      </c>
      <c r="G162" s="185"/>
      <c r="H162" s="189">
        <v>85.025000000000006</v>
      </c>
      <c r="I162" s="190"/>
      <c r="J162" s="185"/>
      <c r="K162" s="185"/>
      <c r="L162" s="191"/>
      <c r="M162" s="192"/>
      <c r="N162" s="193"/>
      <c r="O162" s="193"/>
      <c r="P162" s="193"/>
      <c r="Q162" s="193"/>
      <c r="R162" s="193"/>
      <c r="S162" s="193"/>
      <c r="T162" s="194"/>
      <c r="AT162" s="195" t="s">
        <v>125</v>
      </c>
      <c r="AU162" s="195" t="s">
        <v>83</v>
      </c>
      <c r="AV162" s="10" t="s">
        <v>83</v>
      </c>
      <c r="AW162" s="10" t="s">
        <v>40</v>
      </c>
      <c r="AX162" s="10" t="s">
        <v>76</v>
      </c>
      <c r="AY162" s="195" t="s">
        <v>120</v>
      </c>
    </row>
    <row r="163" spans="2:51" s="10" customFormat="1" ht="13.5">
      <c r="B163" s="184"/>
      <c r="C163" s="185"/>
      <c r="D163" s="186" t="s">
        <v>125</v>
      </c>
      <c r="E163" s="187" t="s">
        <v>20</v>
      </c>
      <c r="F163" s="188" t="s">
        <v>371</v>
      </c>
      <c r="G163" s="185"/>
      <c r="H163" s="189">
        <v>198.55</v>
      </c>
      <c r="I163" s="190"/>
      <c r="J163" s="185"/>
      <c r="K163" s="185"/>
      <c r="L163" s="191"/>
      <c r="M163" s="192"/>
      <c r="N163" s="193"/>
      <c r="O163" s="193"/>
      <c r="P163" s="193"/>
      <c r="Q163" s="193"/>
      <c r="R163" s="193"/>
      <c r="S163" s="193"/>
      <c r="T163" s="194"/>
      <c r="AT163" s="195" t="s">
        <v>125</v>
      </c>
      <c r="AU163" s="195" t="s">
        <v>83</v>
      </c>
      <c r="AV163" s="10" t="s">
        <v>83</v>
      </c>
      <c r="AW163" s="10" t="s">
        <v>40</v>
      </c>
      <c r="AX163" s="10" t="s">
        <v>76</v>
      </c>
      <c r="AY163" s="195" t="s">
        <v>120</v>
      </c>
    </row>
    <row r="164" spans="2:51" s="10" customFormat="1" ht="13.5">
      <c r="B164" s="184"/>
      <c r="C164" s="185"/>
      <c r="D164" s="186" t="s">
        <v>125</v>
      </c>
      <c r="E164" s="187" t="s">
        <v>20</v>
      </c>
      <c r="F164" s="188" t="s">
        <v>372</v>
      </c>
      <c r="G164" s="185"/>
      <c r="H164" s="189">
        <v>10</v>
      </c>
      <c r="I164" s="190"/>
      <c r="J164" s="185"/>
      <c r="K164" s="185"/>
      <c r="L164" s="191"/>
      <c r="M164" s="192"/>
      <c r="N164" s="193"/>
      <c r="O164" s="193"/>
      <c r="P164" s="193"/>
      <c r="Q164" s="193"/>
      <c r="R164" s="193"/>
      <c r="S164" s="193"/>
      <c r="T164" s="194"/>
      <c r="AT164" s="195" t="s">
        <v>125</v>
      </c>
      <c r="AU164" s="195" t="s">
        <v>83</v>
      </c>
      <c r="AV164" s="10" t="s">
        <v>83</v>
      </c>
      <c r="AW164" s="10" t="s">
        <v>40</v>
      </c>
      <c r="AX164" s="10" t="s">
        <v>76</v>
      </c>
      <c r="AY164" s="195" t="s">
        <v>120</v>
      </c>
    </row>
    <row r="165" spans="2:51" s="10" customFormat="1" ht="13.5">
      <c r="B165" s="184"/>
      <c r="C165" s="185"/>
      <c r="D165" s="186" t="s">
        <v>125</v>
      </c>
      <c r="E165" s="187" t="s">
        <v>20</v>
      </c>
      <c r="F165" s="188" t="s">
        <v>373</v>
      </c>
      <c r="G165" s="185"/>
      <c r="H165" s="189">
        <v>20.9</v>
      </c>
      <c r="I165" s="190"/>
      <c r="J165" s="185"/>
      <c r="K165" s="185"/>
      <c r="L165" s="191"/>
      <c r="M165" s="192"/>
      <c r="N165" s="193"/>
      <c r="O165" s="193"/>
      <c r="P165" s="193"/>
      <c r="Q165" s="193"/>
      <c r="R165" s="193"/>
      <c r="S165" s="193"/>
      <c r="T165" s="194"/>
      <c r="AT165" s="195" t="s">
        <v>125</v>
      </c>
      <c r="AU165" s="195" t="s">
        <v>83</v>
      </c>
      <c r="AV165" s="10" t="s">
        <v>83</v>
      </c>
      <c r="AW165" s="10" t="s">
        <v>40</v>
      </c>
      <c r="AX165" s="10" t="s">
        <v>76</v>
      </c>
      <c r="AY165" s="195" t="s">
        <v>120</v>
      </c>
    </row>
    <row r="166" spans="2:51" s="10" customFormat="1" ht="13.5">
      <c r="B166" s="184"/>
      <c r="C166" s="185"/>
      <c r="D166" s="186" t="s">
        <v>125</v>
      </c>
      <c r="E166" s="187" t="s">
        <v>20</v>
      </c>
      <c r="F166" s="188" t="s">
        <v>374</v>
      </c>
      <c r="G166" s="185"/>
      <c r="H166" s="189">
        <v>10</v>
      </c>
      <c r="I166" s="190"/>
      <c r="J166" s="185"/>
      <c r="K166" s="185"/>
      <c r="L166" s="191"/>
      <c r="M166" s="192"/>
      <c r="N166" s="193"/>
      <c r="O166" s="193"/>
      <c r="P166" s="193"/>
      <c r="Q166" s="193"/>
      <c r="R166" s="193"/>
      <c r="S166" s="193"/>
      <c r="T166" s="194"/>
      <c r="AT166" s="195" t="s">
        <v>125</v>
      </c>
      <c r="AU166" s="195" t="s">
        <v>83</v>
      </c>
      <c r="AV166" s="10" t="s">
        <v>83</v>
      </c>
      <c r="AW166" s="10" t="s">
        <v>40</v>
      </c>
      <c r="AX166" s="10" t="s">
        <v>76</v>
      </c>
      <c r="AY166" s="195" t="s">
        <v>120</v>
      </c>
    </row>
    <row r="167" spans="2:51" s="10" customFormat="1" ht="13.5">
      <c r="B167" s="184"/>
      <c r="C167" s="185"/>
      <c r="D167" s="186" t="s">
        <v>125</v>
      </c>
      <c r="E167" s="187" t="s">
        <v>20</v>
      </c>
      <c r="F167" s="188" t="s">
        <v>375</v>
      </c>
      <c r="G167" s="185"/>
      <c r="H167" s="189">
        <v>92.15</v>
      </c>
      <c r="I167" s="190"/>
      <c r="J167" s="185"/>
      <c r="K167" s="185"/>
      <c r="L167" s="191"/>
      <c r="M167" s="192"/>
      <c r="N167" s="193"/>
      <c r="O167" s="193"/>
      <c r="P167" s="193"/>
      <c r="Q167" s="193"/>
      <c r="R167" s="193"/>
      <c r="S167" s="193"/>
      <c r="T167" s="194"/>
      <c r="AT167" s="195" t="s">
        <v>125</v>
      </c>
      <c r="AU167" s="195" t="s">
        <v>83</v>
      </c>
      <c r="AV167" s="10" t="s">
        <v>83</v>
      </c>
      <c r="AW167" s="10" t="s">
        <v>40</v>
      </c>
      <c r="AX167" s="10" t="s">
        <v>76</v>
      </c>
      <c r="AY167" s="195" t="s">
        <v>120</v>
      </c>
    </row>
    <row r="168" spans="2:51" s="10" customFormat="1" ht="13.5">
      <c r="B168" s="184"/>
      <c r="C168" s="185"/>
      <c r="D168" s="186" t="s">
        <v>125</v>
      </c>
      <c r="E168" s="187" t="s">
        <v>20</v>
      </c>
      <c r="F168" s="188" t="s">
        <v>376</v>
      </c>
      <c r="G168" s="185"/>
      <c r="H168" s="189">
        <v>39.9</v>
      </c>
      <c r="I168" s="190"/>
      <c r="J168" s="185"/>
      <c r="K168" s="185"/>
      <c r="L168" s="191"/>
      <c r="M168" s="192"/>
      <c r="N168" s="193"/>
      <c r="O168" s="193"/>
      <c r="P168" s="193"/>
      <c r="Q168" s="193"/>
      <c r="R168" s="193"/>
      <c r="S168" s="193"/>
      <c r="T168" s="194"/>
      <c r="AT168" s="195" t="s">
        <v>125</v>
      </c>
      <c r="AU168" s="195" t="s">
        <v>83</v>
      </c>
      <c r="AV168" s="10" t="s">
        <v>83</v>
      </c>
      <c r="AW168" s="10" t="s">
        <v>40</v>
      </c>
      <c r="AX168" s="10" t="s">
        <v>76</v>
      </c>
      <c r="AY168" s="195" t="s">
        <v>120</v>
      </c>
    </row>
    <row r="169" spans="2:51" s="10" customFormat="1" ht="13.5">
      <c r="B169" s="184"/>
      <c r="C169" s="185"/>
      <c r="D169" s="186" t="s">
        <v>125</v>
      </c>
      <c r="E169" s="187" t="s">
        <v>20</v>
      </c>
      <c r="F169" s="188" t="s">
        <v>377</v>
      </c>
      <c r="G169" s="185"/>
      <c r="H169" s="189">
        <v>74.099999999999994</v>
      </c>
      <c r="I169" s="190"/>
      <c r="J169" s="185"/>
      <c r="K169" s="185"/>
      <c r="L169" s="191"/>
      <c r="M169" s="192"/>
      <c r="N169" s="193"/>
      <c r="O169" s="193"/>
      <c r="P169" s="193"/>
      <c r="Q169" s="193"/>
      <c r="R169" s="193"/>
      <c r="S169" s="193"/>
      <c r="T169" s="194"/>
      <c r="AT169" s="195" t="s">
        <v>125</v>
      </c>
      <c r="AU169" s="195" t="s">
        <v>83</v>
      </c>
      <c r="AV169" s="10" t="s">
        <v>83</v>
      </c>
      <c r="AW169" s="10" t="s">
        <v>40</v>
      </c>
      <c r="AX169" s="10" t="s">
        <v>76</v>
      </c>
      <c r="AY169" s="195" t="s">
        <v>120</v>
      </c>
    </row>
    <row r="170" spans="2:51" s="14" customFormat="1" ht="13.5">
      <c r="B170" s="243"/>
      <c r="C170" s="244"/>
      <c r="D170" s="186" t="s">
        <v>125</v>
      </c>
      <c r="E170" s="245" t="s">
        <v>20</v>
      </c>
      <c r="F170" s="246" t="s">
        <v>319</v>
      </c>
      <c r="G170" s="244"/>
      <c r="H170" s="247">
        <v>793.3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AT170" s="253" t="s">
        <v>125</v>
      </c>
      <c r="AU170" s="253" t="s">
        <v>83</v>
      </c>
      <c r="AV170" s="14" t="s">
        <v>86</v>
      </c>
      <c r="AW170" s="14" t="s">
        <v>40</v>
      </c>
      <c r="AX170" s="14" t="s">
        <v>76</v>
      </c>
      <c r="AY170" s="253" t="s">
        <v>120</v>
      </c>
    </row>
    <row r="171" spans="2:51" s="12" customFormat="1" ht="13.5">
      <c r="B171" s="208"/>
      <c r="C171" s="209"/>
      <c r="D171" s="186" t="s">
        <v>125</v>
      </c>
      <c r="E171" s="210" t="s">
        <v>20</v>
      </c>
      <c r="F171" s="211" t="s">
        <v>378</v>
      </c>
      <c r="G171" s="209"/>
      <c r="H171" s="212" t="s">
        <v>20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125</v>
      </c>
      <c r="AU171" s="218" t="s">
        <v>83</v>
      </c>
      <c r="AV171" s="12" t="s">
        <v>22</v>
      </c>
      <c r="AW171" s="12" t="s">
        <v>40</v>
      </c>
      <c r="AX171" s="12" t="s">
        <v>76</v>
      </c>
      <c r="AY171" s="218" t="s">
        <v>120</v>
      </c>
    </row>
    <row r="172" spans="2:51" s="10" customFormat="1" ht="13.5">
      <c r="B172" s="184"/>
      <c r="C172" s="185"/>
      <c r="D172" s="186" t="s">
        <v>125</v>
      </c>
      <c r="E172" s="187" t="s">
        <v>20</v>
      </c>
      <c r="F172" s="188" t="s">
        <v>379</v>
      </c>
      <c r="G172" s="185"/>
      <c r="H172" s="189">
        <v>106.6</v>
      </c>
      <c r="I172" s="190"/>
      <c r="J172" s="185"/>
      <c r="K172" s="185"/>
      <c r="L172" s="191"/>
      <c r="M172" s="192"/>
      <c r="N172" s="193"/>
      <c r="O172" s="193"/>
      <c r="P172" s="193"/>
      <c r="Q172" s="193"/>
      <c r="R172" s="193"/>
      <c r="S172" s="193"/>
      <c r="T172" s="194"/>
      <c r="AT172" s="195" t="s">
        <v>125</v>
      </c>
      <c r="AU172" s="195" t="s">
        <v>83</v>
      </c>
      <c r="AV172" s="10" t="s">
        <v>83</v>
      </c>
      <c r="AW172" s="10" t="s">
        <v>40</v>
      </c>
      <c r="AX172" s="10" t="s">
        <v>76</v>
      </c>
      <c r="AY172" s="195" t="s">
        <v>120</v>
      </c>
    </row>
    <row r="173" spans="2:51" s="10" customFormat="1" ht="13.5">
      <c r="B173" s="184"/>
      <c r="C173" s="185"/>
      <c r="D173" s="186" t="s">
        <v>125</v>
      </c>
      <c r="E173" s="187" t="s">
        <v>20</v>
      </c>
      <c r="F173" s="188" t="s">
        <v>380</v>
      </c>
      <c r="G173" s="185"/>
      <c r="H173" s="189">
        <v>4</v>
      </c>
      <c r="I173" s="190"/>
      <c r="J173" s="185"/>
      <c r="K173" s="185"/>
      <c r="L173" s="191"/>
      <c r="M173" s="192"/>
      <c r="N173" s="193"/>
      <c r="O173" s="193"/>
      <c r="P173" s="193"/>
      <c r="Q173" s="193"/>
      <c r="R173" s="193"/>
      <c r="S173" s="193"/>
      <c r="T173" s="194"/>
      <c r="AT173" s="195" t="s">
        <v>125</v>
      </c>
      <c r="AU173" s="195" t="s">
        <v>83</v>
      </c>
      <c r="AV173" s="10" t="s">
        <v>83</v>
      </c>
      <c r="AW173" s="10" t="s">
        <v>40</v>
      </c>
      <c r="AX173" s="10" t="s">
        <v>76</v>
      </c>
      <c r="AY173" s="195" t="s">
        <v>120</v>
      </c>
    </row>
    <row r="174" spans="2:51" s="10" customFormat="1" ht="13.5">
      <c r="B174" s="184"/>
      <c r="C174" s="185"/>
      <c r="D174" s="186" t="s">
        <v>125</v>
      </c>
      <c r="E174" s="187" t="s">
        <v>20</v>
      </c>
      <c r="F174" s="188" t="s">
        <v>381</v>
      </c>
      <c r="G174" s="185"/>
      <c r="H174" s="189">
        <v>35.799999999999997</v>
      </c>
      <c r="I174" s="190"/>
      <c r="J174" s="185"/>
      <c r="K174" s="185"/>
      <c r="L174" s="191"/>
      <c r="M174" s="192"/>
      <c r="N174" s="193"/>
      <c r="O174" s="193"/>
      <c r="P174" s="193"/>
      <c r="Q174" s="193"/>
      <c r="R174" s="193"/>
      <c r="S174" s="193"/>
      <c r="T174" s="194"/>
      <c r="AT174" s="195" t="s">
        <v>125</v>
      </c>
      <c r="AU174" s="195" t="s">
        <v>83</v>
      </c>
      <c r="AV174" s="10" t="s">
        <v>83</v>
      </c>
      <c r="AW174" s="10" t="s">
        <v>40</v>
      </c>
      <c r="AX174" s="10" t="s">
        <v>76</v>
      </c>
      <c r="AY174" s="195" t="s">
        <v>120</v>
      </c>
    </row>
    <row r="175" spans="2:51" s="10" customFormat="1" ht="13.5">
      <c r="B175" s="184"/>
      <c r="C175" s="185"/>
      <c r="D175" s="186" t="s">
        <v>125</v>
      </c>
      <c r="E175" s="187" t="s">
        <v>20</v>
      </c>
      <c r="F175" s="188" t="s">
        <v>382</v>
      </c>
      <c r="G175" s="185"/>
      <c r="H175" s="189">
        <v>83.6</v>
      </c>
      <c r="I175" s="190"/>
      <c r="J175" s="185"/>
      <c r="K175" s="185"/>
      <c r="L175" s="191"/>
      <c r="M175" s="192"/>
      <c r="N175" s="193"/>
      <c r="O175" s="193"/>
      <c r="P175" s="193"/>
      <c r="Q175" s="193"/>
      <c r="R175" s="193"/>
      <c r="S175" s="193"/>
      <c r="T175" s="194"/>
      <c r="AT175" s="195" t="s">
        <v>125</v>
      </c>
      <c r="AU175" s="195" t="s">
        <v>83</v>
      </c>
      <c r="AV175" s="10" t="s">
        <v>83</v>
      </c>
      <c r="AW175" s="10" t="s">
        <v>40</v>
      </c>
      <c r="AX175" s="10" t="s">
        <v>76</v>
      </c>
      <c r="AY175" s="195" t="s">
        <v>120</v>
      </c>
    </row>
    <row r="176" spans="2:51" s="10" customFormat="1" ht="13.5">
      <c r="B176" s="184"/>
      <c r="C176" s="185"/>
      <c r="D176" s="186" t="s">
        <v>125</v>
      </c>
      <c r="E176" s="187" t="s">
        <v>20</v>
      </c>
      <c r="F176" s="188" t="s">
        <v>383</v>
      </c>
      <c r="G176" s="185"/>
      <c r="H176" s="189">
        <v>4</v>
      </c>
      <c r="I176" s="190"/>
      <c r="J176" s="185"/>
      <c r="K176" s="185"/>
      <c r="L176" s="191"/>
      <c r="M176" s="192"/>
      <c r="N176" s="193"/>
      <c r="O176" s="193"/>
      <c r="P176" s="193"/>
      <c r="Q176" s="193"/>
      <c r="R176" s="193"/>
      <c r="S176" s="193"/>
      <c r="T176" s="194"/>
      <c r="AT176" s="195" t="s">
        <v>125</v>
      </c>
      <c r="AU176" s="195" t="s">
        <v>83</v>
      </c>
      <c r="AV176" s="10" t="s">
        <v>83</v>
      </c>
      <c r="AW176" s="10" t="s">
        <v>40</v>
      </c>
      <c r="AX176" s="10" t="s">
        <v>76</v>
      </c>
      <c r="AY176" s="195" t="s">
        <v>120</v>
      </c>
    </row>
    <row r="177" spans="2:51" s="10" customFormat="1" ht="13.5">
      <c r="B177" s="184"/>
      <c r="C177" s="185"/>
      <c r="D177" s="186" t="s">
        <v>125</v>
      </c>
      <c r="E177" s="187" t="s">
        <v>20</v>
      </c>
      <c r="F177" s="188" t="s">
        <v>384</v>
      </c>
      <c r="G177" s="185"/>
      <c r="H177" s="189">
        <v>8.8000000000000007</v>
      </c>
      <c r="I177" s="190"/>
      <c r="J177" s="185"/>
      <c r="K177" s="185"/>
      <c r="L177" s="191"/>
      <c r="M177" s="192"/>
      <c r="N177" s="193"/>
      <c r="O177" s="193"/>
      <c r="P177" s="193"/>
      <c r="Q177" s="193"/>
      <c r="R177" s="193"/>
      <c r="S177" s="193"/>
      <c r="T177" s="194"/>
      <c r="AT177" s="195" t="s">
        <v>125</v>
      </c>
      <c r="AU177" s="195" t="s">
        <v>83</v>
      </c>
      <c r="AV177" s="10" t="s">
        <v>83</v>
      </c>
      <c r="AW177" s="10" t="s">
        <v>40</v>
      </c>
      <c r="AX177" s="10" t="s">
        <v>76</v>
      </c>
      <c r="AY177" s="195" t="s">
        <v>120</v>
      </c>
    </row>
    <row r="178" spans="2:51" s="10" customFormat="1" ht="13.5">
      <c r="B178" s="184"/>
      <c r="C178" s="185"/>
      <c r="D178" s="186" t="s">
        <v>125</v>
      </c>
      <c r="E178" s="187" t="s">
        <v>20</v>
      </c>
      <c r="F178" s="188" t="s">
        <v>385</v>
      </c>
      <c r="G178" s="185"/>
      <c r="H178" s="189">
        <v>4</v>
      </c>
      <c r="I178" s="190"/>
      <c r="J178" s="185"/>
      <c r="K178" s="185"/>
      <c r="L178" s="191"/>
      <c r="M178" s="192"/>
      <c r="N178" s="193"/>
      <c r="O178" s="193"/>
      <c r="P178" s="193"/>
      <c r="Q178" s="193"/>
      <c r="R178" s="193"/>
      <c r="S178" s="193"/>
      <c r="T178" s="194"/>
      <c r="AT178" s="195" t="s">
        <v>125</v>
      </c>
      <c r="AU178" s="195" t="s">
        <v>83</v>
      </c>
      <c r="AV178" s="10" t="s">
        <v>83</v>
      </c>
      <c r="AW178" s="10" t="s">
        <v>40</v>
      </c>
      <c r="AX178" s="10" t="s">
        <v>76</v>
      </c>
      <c r="AY178" s="195" t="s">
        <v>120</v>
      </c>
    </row>
    <row r="179" spans="2:51" s="10" customFormat="1" ht="13.5">
      <c r="B179" s="184"/>
      <c r="C179" s="185"/>
      <c r="D179" s="186" t="s">
        <v>125</v>
      </c>
      <c r="E179" s="187" t="s">
        <v>20</v>
      </c>
      <c r="F179" s="188" t="s">
        <v>386</v>
      </c>
      <c r="G179" s="185"/>
      <c r="H179" s="189">
        <v>38.799999999999997</v>
      </c>
      <c r="I179" s="190"/>
      <c r="J179" s="185"/>
      <c r="K179" s="185"/>
      <c r="L179" s="191"/>
      <c r="M179" s="192"/>
      <c r="N179" s="193"/>
      <c r="O179" s="193"/>
      <c r="P179" s="193"/>
      <c r="Q179" s="193"/>
      <c r="R179" s="193"/>
      <c r="S179" s="193"/>
      <c r="T179" s="194"/>
      <c r="AT179" s="195" t="s">
        <v>125</v>
      </c>
      <c r="AU179" s="195" t="s">
        <v>83</v>
      </c>
      <c r="AV179" s="10" t="s">
        <v>83</v>
      </c>
      <c r="AW179" s="10" t="s">
        <v>40</v>
      </c>
      <c r="AX179" s="10" t="s">
        <v>76</v>
      </c>
      <c r="AY179" s="195" t="s">
        <v>120</v>
      </c>
    </row>
    <row r="180" spans="2:51" s="10" customFormat="1" ht="13.5">
      <c r="B180" s="184"/>
      <c r="C180" s="185"/>
      <c r="D180" s="186" t="s">
        <v>125</v>
      </c>
      <c r="E180" s="187" t="s">
        <v>20</v>
      </c>
      <c r="F180" s="188" t="s">
        <v>387</v>
      </c>
      <c r="G180" s="185"/>
      <c r="H180" s="189">
        <v>16.8</v>
      </c>
      <c r="I180" s="190"/>
      <c r="J180" s="185"/>
      <c r="K180" s="185"/>
      <c r="L180" s="191"/>
      <c r="M180" s="192"/>
      <c r="N180" s="193"/>
      <c r="O180" s="193"/>
      <c r="P180" s="193"/>
      <c r="Q180" s="193"/>
      <c r="R180" s="193"/>
      <c r="S180" s="193"/>
      <c r="T180" s="194"/>
      <c r="AT180" s="195" t="s">
        <v>125</v>
      </c>
      <c r="AU180" s="195" t="s">
        <v>83</v>
      </c>
      <c r="AV180" s="10" t="s">
        <v>83</v>
      </c>
      <c r="AW180" s="10" t="s">
        <v>40</v>
      </c>
      <c r="AX180" s="10" t="s">
        <v>76</v>
      </c>
      <c r="AY180" s="195" t="s">
        <v>120</v>
      </c>
    </row>
    <row r="181" spans="2:51" s="10" customFormat="1" ht="13.5">
      <c r="B181" s="184"/>
      <c r="C181" s="185"/>
      <c r="D181" s="186" t="s">
        <v>125</v>
      </c>
      <c r="E181" s="187" t="s">
        <v>20</v>
      </c>
      <c r="F181" s="188" t="s">
        <v>388</v>
      </c>
      <c r="G181" s="185"/>
      <c r="H181" s="189">
        <v>31.2</v>
      </c>
      <c r="I181" s="190"/>
      <c r="J181" s="185"/>
      <c r="K181" s="185"/>
      <c r="L181" s="191"/>
      <c r="M181" s="192"/>
      <c r="N181" s="193"/>
      <c r="O181" s="193"/>
      <c r="P181" s="193"/>
      <c r="Q181" s="193"/>
      <c r="R181" s="193"/>
      <c r="S181" s="193"/>
      <c r="T181" s="194"/>
      <c r="AT181" s="195" t="s">
        <v>125</v>
      </c>
      <c r="AU181" s="195" t="s">
        <v>83</v>
      </c>
      <c r="AV181" s="10" t="s">
        <v>83</v>
      </c>
      <c r="AW181" s="10" t="s">
        <v>40</v>
      </c>
      <c r="AX181" s="10" t="s">
        <v>76</v>
      </c>
      <c r="AY181" s="195" t="s">
        <v>120</v>
      </c>
    </row>
    <row r="182" spans="2:51" s="14" customFormat="1" ht="13.5">
      <c r="B182" s="243"/>
      <c r="C182" s="244"/>
      <c r="D182" s="186" t="s">
        <v>125</v>
      </c>
      <c r="E182" s="245" t="s">
        <v>20</v>
      </c>
      <c r="F182" s="246" t="s">
        <v>319</v>
      </c>
      <c r="G182" s="244"/>
      <c r="H182" s="247">
        <v>333.6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AT182" s="253" t="s">
        <v>125</v>
      </c>
      <c r="AU182" s="253" t="s">
        <v>83</v>
      </c>
      <c r="AV182" s="14" t="s">
        <v>86</v>
      </c>
      <c r="AW182" s="14" t="s">
        <v>40</v>
      </c>
      <c r="AX182" s="14" t="s">
        <v>76</v>
      </c>
      <c r="AY182" s="253" t="s">
        <v>120</v>
      </c>
    </row>
    <row r="183" spans="2:51" s="12" customFormat="1" ht="27">
      <c r="B183" s="208"/>
      <c r="C183" s="209"/>
      <c r="D183" s="186" t="s">
        <v>125</v>
      </c>
      <c r="E183" s="210" t="s">
        <v>20</v>
      </c>
      <c r="F183" s="211" t="s">
        <v>389</v>
      </c>
      <c r="G183" s="209"/>
      <c r="H183" s="212" t="s">
        <v>20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125</v>
      </c>
      <c r="AU183" s="218" t="s">
        <v>83</v>
      </c>
      <c r="AV183" s="12" t="s">
        <v>22</v>
      </c>
      <c r="AW183" s="12" t="s">
        <v>40</v>
      </c>
      <c r="AX183" s="12" t="s">
        <v>76</v>
      </c>
      <c r="AY183" s="218" t="s">
        <v>120</v>
      </c>
    </row>
    <row r="184" spans="2:51" s="10" customFormat="1" ht="13.5">
      <c r="B184" s="184"/>
      <c r="C184" s="185"/>
      <c r="D184" s="186" t="s">
        <v>125</v>
      </c>
      <c r="E184" s="187" t="s">
        <v>20</v>
      </c>
      <c r="F184" s="188" t="s">
        <v>390</v>
      </c>
      <c r="G184" s="185"/>
      <c r="H184" s="189">
        <v>2.85</v>
      </c>
      <c r="I184" s="190"/>
      <c r="J184" s="185"/>
      <c r="K184" s="185"/>
      <c r="L184" s="191"/>
      <c r="M184" s="192"/>
      <c r="N184" s="193"/>
      <c r="O184" s="193"/>
      <c r="P184" s="193"/>
      <c r="Q184" s="193"/>
      <c r="R184" s="193"/>
      <c r="S184" s="193"/>
      <c r="T184" s="194"/>
      <c r="AT184" s="195" t="s">
        <v>125</v>
      </c>
      <c r="AU184" s="195" t="s">
        <v>83</v>
      </c>
      <c r="AV184" s="10" t="s">
        <v>83</v>
      </c>
      <c r="AW184" s="10" t="s">
        <v>40</v>
      </c>
      <c r="AX184" s="10" t="s">
        <v>76</v>
      </c>
      <c r="AY184" s="195" t="s">
        <v>120</v>
      </c>
    </row>
    <row r="185" spans="2:51" s="10" customFormat="1" ht="13.5">
      <c r="B185" s="184"/>
      <c r="C185" s="185"/>
      <c r="D185" s="186" t="s">
        <v>125</v>
      </c>
      <c r="E185" s="187" t="s">
        <v>20</v>
      </c>
      <c r="F185" s="188" t="s">
        <v>391</v>
      </c>
      <c r="G185" s="185"/>
      <c r="H185" s="189">
        <v>52.25</v>
      </c>
      <c r="I185" s="190"/>
      <c r="J185" s="185"/>
      <c r="K185" s="185"/>
      <c r="L185" s="191"/>
      <c r="M185" s="192"/>
      <c r="N185" s="193"/>
      <c r="O185" s="193"/>
      <c r="P185" s="193"/>
      <c r="Q185" s="193"/>
      <c r="R185" s="193"/>
      <c r="S185" s="193"/>
      <c r="T185" s="194"/>
      <c r="AT185" s="195" t="s">
        <v>125</v>
      </c>
      <c r="AU185" s="195" t="s">
        <v>83</v>
      </c>
      <c r="AV185" s="10" t="s">
        <v>83</v>
      </c>
      <c r="AW185" s="10" t="s">
        <v>40</v>
      </c>
      <c r="AX185" s="10" t="s">
        <v>76</v>
      </c>
      <c r="AY185" s="195" t="s">
        <v>120</v>
      </c>
    </row>
    <row r="186" spans="2:51" s="10" customFormat="1" ht="13.5">
      <c r="B186" s="184"/>
      <c r="C186" s="185"/>
      <c r="D186" s="186" t="s">
        <v>125</v>
      </c>
      <c r="E186" s="187" t="s">
        <v>20</v>
      </c>
      <c r="F186" s="188" t="s">
        <v>392</v>
      </c>
      <c r="G186" s="185"/>
      <c r="H186" s="189">
        <v>9.5</v>
      </c>
      <c r="I186" s="190"/>
      <c r="J186" s="185"/>
      <c r="K186" s="185"/>
      <c r="L186" s="191"/>
      <c r="M186" s="192"/>
      <c r="N186" s="193"/>
      <c r="O186" s="193"/>
      <c r="P186" s="193"/>
      <c r="Q186" s="193"/>
      <c r="R186" s="193"/>
      <c r="S186" s="193"/>
      <c r="T186" s="194"/>
      <c r="AT186" s="195" t="s">
        <v>125</v>
      </c>
      <c r="AU186" s="195" t="s">
        <v>83</v>
      </c>
      <c r="AV186" s="10" t="s">
        <v>83</v>
      </c>
      <c r="AW186" s="10" t="s">
        <v>40</v>
      </c>
      <c r="AX186" s="10" t="s">
        <v>76</v>
      </c>
      <c r="AY186" s="195" t="s">
        <v>120</v>
      </c>
    </row>
    <row r="187" spans="2:51" s="10" customFormat="1" ht="13.5">
      <c r="B187" s="184"/>
      <c r="C187" s="185"/>
      <c r="D187" s="186" t="s">
        <v>125</v>
      </c>
      <c r="E187" s="187" t="s">
        <v>20</v>
      </c>
      <c r="F187" s="188" t="s">
        <v>393</v>
      </c>
      <c r="G187" s="185"/>
      <c r="H187" s="189">
        <v>522.02499999999998</v>
      </c>
      <c r="I187" s="190"/>
      <c r="J187" s="185"/>
      <c r="K187" s="185"/>
      <c r="L187" s="191"/>
      <c r="M187" s="192"/>
      <c r="N187" s="193"/>
      <c r="O187" s="193"/>
      <c r="P187" s="193"/>
      <c r="Q187" s="193"/>
      <c r="R187" s="193"/>
      <c r="S187" s="193"/>
      <c r="T187" s="194"/>
      <c r="AT187" s="195" t="s">
        <v>125</v>
      </c>
      <c r="AU187" s="195" t="s">
        <v>83</v>
      </c>
      <c r="AV187" s="10" t="s">
        <v>83</v>
      </c>
      <c r="AW187" s="10" t="s">
        <v>40</v>
      </c>
      <c r="AX187" s="10" t="s">
        <v>76</v>
      </c>
      <c r="AY187" s="195" t="s">
        <v>120</v>
      </c>
    </row>
    <row r="188" spans="2:51" s="10" customFormat="1" ht="13.5">
      <c r="B188" s="184"/>
      <c r="C188" s="185"/>
      <c r="D188" s="186" t="s">
        <v>125</v>
      </c>
      <c r="E188" s="187" t="s">
        <v>20</v>
      </c>
      <c r="F188" s="188" t="s">
        <v>394</v>
      </c>
      <c r="G188" s="185"/>
      <c r="H188" s="189">
        <v>101.175</v>
      </c>
      <c r="I188" s="190"/>
      <c r="J188" s="185"/>
      <c r="K188" s="185"/>
      <c r="L188" s="191"/>
      <c r="M188" s="192"/>
      <c r="N188" s="193"/>
      <c r="O188" s="193"/>
      <c r="P188" s="193"/>
      <c r="Q188" s="193"/>
      <c r="R188" s="193"/>
      <c r="S188" s="193"/>
      <c r="T188" s="194"/>
      <c r="AT188" s="195" t="s">
        <v>125</v>
      </c>
      <c r="AU188" s="195" t="s">
        <v>83</v>
      </c>
      <c r="AV188" s="10" t="s">
        <v>83</v>
      </c>
      <c r="AW188" s="10" t="s">
        <v>40</v>
      </c>
      <c r="AX188" s="10" t="s">
        <v>76</v>
      </c>
      <c r="AY188" s="195" t="s">
        <v>120</v>
      </c>
    </row>
    <row r="189" spans="2:51" s="14" customFormat="1" ht="13.5">
      <c r="B189" s="243"/>
      <c r="C189" s="244"/>
      <c r="D189" s="186" t="s">
        <v>125</v>
      </c>
      <c r="E189" s="245" t="s">
        <v>20</v>
      </c>
      <c r="F189" s="246" t="s">
        <v>319</v>
      </c>
      <c r="G189" s="244"/>
      <c r="H189" s="247">
        <v>687.8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125</v>
      </c>
      <c r="AU189" s="253" t="s">
        <v>83</v>
      </c>
      <c r="AV189" s="14" t="s">
        <v>86</v>
      </c>
      <c r="AW189" s="14" t="s">
        <v>40</v>
      </c>
      <c r="AX189" s="14" t="s">
        <v>76</v>
      </c>
      <c r="AY189" s="253" t="s">
        <v>120</v>
      </c>
    </row>
    <row r="190" spans="2:51" s="12" customFormat="1" ht="13.5">
      <c r="B190" s="208"/>
      <c r="C190" s="209"/>
      <c r="D190" s="186" t="s">
        <v>125</v>
      </c>
      <c r="E190" s="210" t="s">
        <v>20</v>
      </c>
      <c r="F190" s="211" t="s">
        <v>395</v>
      </c>
      <c r="G190" s="209"/>
      <c r="H190" s="212" t="s">
        <v>20</v>
      </c>
      <c r="I190" s="213"/>
      <c r="J190" s="209"/>
      <c r="K190" s="209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125</v>
      </c>
      <c r="AU190" s="218" t="s">
        <v>83</v>
      </c>
      <c r="AV190" s="12" t="s">
        <v>22</v>
      </c>
      <c r="AW190" s="12" t="s">
        <v>40</v>
      </c>
      <c r="AX190" s="12" t="s">
        <v>76</v>
      </c>
      <c r="AY190" s="218" t="s">
        <v>120</v>
      </c>
    </row>
    <row r="191" spans="2:51" s="10" customFormat="1" ht="13.5">
      <c r="B191" s="184"/>
      <c r="C191" s="185"/>
      <c r="D191" s="186" t="s">
        <v>125</v>
      </c>
      <c r="E191" s="187" t="s">
        <v>20</v>
      </c>
      <c r="F191" s="188" t="s">
        <v>396</v>
      </c>
      <c r="G191" s="185"/>
      <c r="H191" s="189">
        <v>1.2</v>
      </c>
      <c r="I191" s="190"/>
      <c r="J191" s="185"/>
      <c r="K191" s="185"/>
      <c r="L191" s="191"/>
      <c r="M191" s="192"/>
      <c r="N191" s="193"/>
      <c r="O191" s="193"/>
      <c r="P191" s="193"/>
      <c r="Q191" s="193"/>
      <c r="R191" s="193"/>
      <c r="S191" s="193"/>
      <c r="T191" s="194"/>
      <c r="AT191" s="195" t="s">
        <v>125</v>
      </c>
      <c r="AU191" s="195" t="s">
        <v>83</v>
      </c>
      <c r="AV191" s="10" t="s">
        <v>83</v>
      </c>
      <c r="AW191" s="10" t="s">
        <v>40</v>
      </c>
      <c r="AX191" s="10" t="s">
        <v>76</v>
      </c>
      <c r="AY191" s="195" t="s">
        <v>120</v>
      </c>
    </row>
    <row r="192" spans="2:51" s="10" customFormat="1" ht="13.5">
      <c r="B192" s="184"/>
      <c r="C192" s="185"/>
      <c r="D192" s="186" t="s">
        <v>125</v>
      </c>
      <c r="E192" s="187" t="s">
        <v>20</v>
      </c>
      <c r="F192" s="188" t="s">
        <v>397</v>
      </c>
      <c r="G192" s="185"/>
      <c r="H192" s="189">
        <v>22</v>
      </c>
      <c r="I192" s="190"/>
      <c r="J192" s="185"/>
      <c r="K192" s="185"/>
      <c r="L192" s="191"/>
      <c r="M192" s="192"/>
      <c r="N192" s="193"/>
      <c r="O192" s="193"/>
      <c r="P192" s="193"/>
      <c r="Q192" s="193"/>
      <c r="R192" s="193"/>
      <c r="S192" s="193"/>
      <c r="T192" s="194"/>
      <c r="AT192" s="195" t="s">
        <v>125</v>
      </c>
      <c r="AU192" s="195" t="s">
        <v>83</v>
      </c>
      <c r="AV192" s="10" t="s">
        <v>83</v>
      </c>
      <c r="AW192" s="10" t="s">
        <v>40</v>
      </c>
      <c r="AX192" s="10" t="s">
        <v>76</v>
      </c>
      <c r="AY192" s="195" t="s">
        <v>120</v>
      </c>
    </row>
    <row r="193" spans="2:65" s="10" customFormat="1" ht="13.5">
      <c r="B193" s="184"/>
      <c r="C193" s="185"/>
      <c r="D193" s="186" t="s">
        <v>125</v>
      </c>
      <c r="E193" s="187" t="s">
        <v>20</v>
      </c>
      <c r="F193" s="188" t="s">
        <v>398</v>
      </c>
      <c r="G193" s="185"/>
      <c r="H193" s="189">
        <v>4</v>
      </c>
      <c r="I193" s="190"/>
      <c r="J193" s="185"/>
      <c r="K193" s="185"/>
      <c r="L193" s="191"/>
      <c r="M193" s="192"/>
      <c r="N193" s="193"/>
      <c r="O193" s="193"/>
      <c r="P193" s="193"/>
      <c r="Q193" s="193"/>
      <c r="R193" s="193"/>
      <c r="S193" s="193"/>
      <c r="T193" s="194"/>
      <c r="AT193" s="195" t="s">
        <v>125</v>
      </c>
      <c r="AU193" s="195" t="s">
        <v>83</v>
      </c>
      <c r="AV193" s="10" t="s">
        <v>83</v>
      </c>
      <c r="AW193" s="10" t="s">
        <v>40</v>
      </c>
      <c r="AX193" s="10" t="s">
        <v>76</v>
      </c>
      <c r="AY193" s="195" t="s">
        <v>120</v>
      </c>
    </row>
    <row r="194" spans="2:65" s="10" customFormat="1" ht="13.5">
      <c r="B194" s="184"/>
      <c r="C194" s="185"/>
      <c r="D194" s="186" t="s">
        <v>125</v>
      </c>
      <c r="E194" s="187" t="s">
        <v>20</v>
      </c>
      <c r="F194" s="188" t="s">
        <v>399</v>
      </c>
      <c r="G194" s="185"/>
      <c r="H194" s="189">
        <v>219.8</v>
      </c>
      <c r="I194" s="190"/>
      <c r="J194" s="185"/>
      <c r="K194" s="185"/>
      <c r="L194" s="191"/>
      <c r="M194" s="192"/>
      <c r="N194" s="193"/>
      <c r="O194" s="193"/>
      <c r="P194" s="193"/>
      <c r="Q194" s="193"/>
      <c r="R194" s="193"/>
      <c r="S194" s="193"/>
      <c r="T194" s="194"/>
      <c r="AT194" s="195" t="s">
        <v>125</v>
      </c>
      <c r="AU194" s="195" t="s">
        <v>83</v>
      </c>
      <c r="AV194" s="10" t="s">
        <v>83</v>
      </c>
      <c r="AW194" s="10" t="s">
        <v>40</v>
      </c>
      <c r="AX194" s="10" t="s">
        <v>76</v>
      </c>
      <c r="AY194" s="195" t="s">
        <v>120</v>
      </c>
    </row>
    <row r="195" spans="2:65" s="10" customFormat="1" ht="13.5">
      <c r="B195" s="184"/>
      <c r="C195" s="185"/>
      <c r="D195" s="186" t="s">
        <v>125</v>
      </c>
      <c r="E195" s="187" t="s">
        <v>20</v>
      </c>
      <c r="F195" s="188" t="s">
        <v>400</v>
      </c>
      <c r="G195" s="185"/>
      <c r="H195" s="189">
        <v>90.525000000000006</v>
      </c>
      <c r="I195" s="190"/>
      <c r="J195" s="185"/>
      <c r="K195" s="185"/>
      <c r="L195" s="191"/>
      <c r="M195" s="192"/>
      <c r="N195" s="193"/>
      <c r="O195" s="193"/>
      <c r="P195" s="193"/>
      <c r="Q195" s="193"/>
      <c r="R195" s="193"/>
      <c r="S195" s="193"/>
      <c r="T195" s="194"/>
      <c r="AT195" s="195" t="s">
        <v>125</v>
      </c>
      <c r="AU195" s="195" t="s">
        <v>83</v>
      </c>
      <c r="AV195" s="10" t="s">
        <v>83</v>
      </c>
      <c r="AW195" s="10" t="s">
        <v>40</v>
      </c>
      <c r="AX195" s="10" t="s">
        <v>76</v>
      </c>
      <c r="AY195" s="195" t="s">
        <v>120</v>
      </c>
    </row>
    <row r="196" spans="2:65" s="14" customFormat="1" ht="13.5">
      <c r="B196" s="243"/>
      <c r="C196" s="244"/>
      <c r="D196" s="186" t="s">
        <v>125</v>
      </c>
      <c r="E196" s="245" t="s">
        <v>20</v>
      </c>
      <c r="F196" s="246" t="s">
        <v>319</v>
      </c>
      <c r="G196" s="244"/>
      <c r="H196" s="247">
        <v>337.52499999999998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AT196" s="253" t="s">
        <v>125</v>
      </c>
      <c r="AU196" s="253" t="s">
        <v>83</v>
      </c>
      <c r="AV196" s="14" t="s">
        <v>86</v>
      </c>
      <c r="AW196" s="14" t="s">
        <v>40</v>
      </c>
      <c r="AX196" s="14" t="s">
        <v>76</v>
      </c>
      <c r="AY196" s="253" t="s">
        <v>120</v>
      </c>
    </row>
    <row r="197" spans="2:65" s="12" customFormat="1" ht="27">
      <c r="B197" s="208"/>
      <c r="C197" s="209"/>
      <c r="D197" s="186" t="s">
        <v>125</v>
      </c>
      <c r="E197" s="210" t="s">
        <v>20</v>
      </c>
      <c r="F197" s="211" t="s">
        <v>401</v>
      </c>
      <c r="G197" s="209"/>
      <c r="H197" s="212" t="s">
        <v>20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125</v>
      </c>
      <c r="AU197" s="218" t="s">
        <v>83</v>
      </c>
      <c r="AV197" s="12" t="s">
        <v>22</v>
      </c>
      <c r="AW197" s="12" t="s">
        <v>40</v>
      </c>
      <c r="AX197" s="12" t="s">
        <v>76</v>
      </c>
      <c r="AY197" s="218" t="s">
        <v>120</v>
      </c>
    </row>
    <row r="198" spans="2:65" s="10" customFormat="1" ht="13.5">
      <c r="B198" s="184"/>
      <c r="C198" s="185"/>
      <c r="D198" s="186" t="s">
        <v>125</v>
      </c>
      <c r="E198" s="187" t="s">
        <v>20</v>
      </c>
      <c r="F198" s="188" t="s">
        <v>402</v>
      </c>
      <c r="G198" s="185"/>
      <c r="H198" s="189">
        <v>112.1</v>
      </c>
      <c r="I198" s="190"/>
      <c r="J198" s="185"/>
      <c r="K198" s="185"/>
      <c r="L198" s="191"/>
      <c r="M198" s="192"/>
      <c r="N198" s="193"/>
      <c r="O198" s="193"/>
      <c r="P198" s="193"/>
      <c r="Q198" s="193"/>
      <c r="R198" s="193"/>
      <c r="S198" s="193"/>
      <c r="T198" s="194"/>
      <c r="AT198" s="195" t="s">
        <v>125</v>
      </c>
      <c r="AU198" s="195" t="s">
        <v>83</v>
      </c>
      <c r="AV198" s="10" t="s">
        <v>83</v>
      </c>
      <c r="AW198" s="10" t="s">
        <v>40</v>
      </c>
      <c r="AX198" s="10" t="s">
        <v>76</v>
      </c>
      <c r="AY198" s="195" t="s">
        <v>120</v>
      </c>
    </row>
    <row r="199" spans="2:65" s="14" customFormat="1" ht="13.5">
      <c r="B199" s="243"/>
      <c r="C199" s="244"/>
      <c r="D199" s="186" t="s">
        <v>125</v>
      </c>
      <c r="E199" s="245" t="s">
        <v>20</v>
      </c>
      <c r="F199" s="246" t="s">
        <v>319</v>
      </c>
      <c r="G199" s="244"/>
      <c r="H199" s="247">
        <v>112.1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125</v>
      </c>
      <c r="AU199" s="253" t="s">
        <v>83</v>
      </c>
      <c r="AV199" s="14" t="s">
        <v>86</v>
      </c>
      <c r="AW199" s="14" t="s">
        <v>40</v>
      </c>
      <c r="AX199" s="14" t="s">
        <v>76</v>
      </c>
      <c r="AY199" s="253" t="s">
        <v>120</v>
      </c>
    </row>
    <row r="200" spans="2:65" s="12" customFormat="1" ht="13.5">
      <c r="B200" s="208"/>
      <c r="C200" s="209"/>
      <c r="D200" s="186" t="s">
        <v>125</v>
      </c>
      <c r="E200" s="210" t="s">
        <v>20</v>
      </c>
      <c r="F200" s="211" t="s">
        <v>403</v>
      </c>
      <c r="G200" s="209"/>
      <c r="H200" s="212" t="s">
        <v>20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125</v>
      </c>
      <c r="AU200" s="218" t="s">
        <v>83</v>
      </c>
      <c r="AV200" s="12" t="s">
        <v>22</v>
      </c>
      <c r="AW200" s="12" t="s">
        <v>40</v>
      </c>
      <c r="AX200" s="12" t="s">
        <v>76</v>
      </c>
      <c r="AY200" s="218" t="s">
        <v>120</v>
      </c>
    </row>
    <row r="201" spans="2:65" s="10" customFormat="1" ht="13.5">
      <c r="B201" s="184"/>
      <c r="C201" s="185"/>
      <c r="D201" s="186" t="s">
        <v>125</v>
      </c>
      <c r="E201" s="187" t="s">
        <v>20</v>
      </c>
      <c r="F201" s="188" t="s">
        <v>404</v>
      </c>
      <c r="G201" s="185"/>
      <c r="H201" s="189">
        <v>100.3</v>
      </c>
      <c r="I201" s="190"/>
      <c r="J201" s="185"/>
      <c r="K201" s="185"/>
      <c r="L201" s="191"/>
      <c r="M201" s="192"/>
      <c r="N201" s="193"/>
      <c r="O201" s="193"/>
      <c r="P201" s="193"/>
      <c r="Q201" s="193"/>
      <c r="R201" s="193"/>
      <c r="S201" s="193"/>
      <c r="T201" s="194"/>
      <c r="AT201" s="195" t="s">
        <v>125</v>
      </c>
      <c r="AU201" s="195" t="s">
        <v>83</v>
      </c>
      <c r="AV201" s="10" t="s">
        <v>83</v>
      </c>
      <c r="AW201" s="10" t="s">
        <v>40</v>
      </c>
      <c r="AX201" s="10" t="s">
        <v>76</v>
      </c>
      <c r="AY201" s="195" t="s">
        <v>120</v>
      </c>
    </row>
    <row r="202" spans="2:65" s="14" customFormat="1" ht="13.5">
      <c r="B202" s="243"/>
      <c r="C202" s="244"/>
      <c r="D202" s="186" t="s">
        <v>125</v>
      </c>
      <c r="E202" s="245" t="s">
        <v>20</v>
      </c>
      <c r="F202" s="246" t="s">
        <v>319</v>
      </c>
      <c r="G202" s="244"/>
      <c r="H202" s="247">
        <v>100.3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AT202" s="253" t="s">
        <v>125</v>
      </c>
      <c r="AU202" s="253" t="s">
        <v>83</v>
      </c>
      <c r="AV202" s="14" t="s">
        <v>86</v>
      </c>
      <c r="AW202" s="14" t="s">
        <v>40</v>
      </c>
      <c r="AX202" s="14" t="s">
        <v>76</v>
      </c>
      <c r="AY202" s="253" t="s">
        <v>120</v>
      </c>
    </row>
    <row r="203" spans="2:65" s="11" customFormat="1" ht="13.5">
      <c r="B203" s="196"/>
      <c r="C203" s="197"/>
      <c r="D203" s="198" t="s">
        <v>125</v>
      </c>
      <c r="E203" s="199" t="s">
        <v>20</v>
      </c>
      <c r="F203" s="200" t="s">
        <v>127</v>
      </c>
      <c r="G203" s="197"/>
      <c r="H203" s="201">
        <v>2364.625</v>
      </c>
      <c r="I203" s="202"/>
      <c r="J203" s="197"/>
      <c r="K203" s="197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125</v>
      </c>
      <c r="AU203" s="207" t="s">
        <v>83</v>
      </c>
      <c r="AV203" s="11" t="s">
        <v>89</v>
      </c>
      <c r="AW203" s="11" t="s">
        <v>40</v>
      </c>
      <c r="AX203" s="11" t="s">
        <v>22</v>
      </c>
      <c r="AY203" s="207" t="s">
        <v>120</v>
      </c>
    </row>
    <row r="204" spans="2:65" s="1" customFormat="1" ht="22.5" customHeight="1">
      <c r="B204" s="35"/>
      <c r="C204" s="257" t="s">
        <v>8</v>
      </c>
      <c r="D204" s="257" t="s">
        <v>405</v>
      </c>
      <c r="E204" s="258" t="s">
        <v>406</v>
      </c>
      <c r="F204" s="259" t="s">
        <v>407</v>
      </c>
      <c r="G204" s="260" t="s">
        <v>408</v>
      </c>
      <c r="H204" s="261">
        <v>82.751000000000005</v>
      </c>
      <c r="I204" s="262"/>
      <c r="J204" s="263">
        <f>ROUND(I204*H204,2)</f>
        <v>0</v>
      </c>
      <c r="K204" s="259" t="s">
        <v>20</v>
      </c>
      <c r="L204" s="264"/>
      <c r="M204" s="265" t="s">
        <v>20</v>
      </c>
      <c r="N204" s="266" t="s">
        <v>47</v>
      </c>
      <c r="O204" s="36"/>
      <c r="P204" s="181">
        <f>O204*H204</f>
        <v>0</v>
      </c>
      <c r="Q204" s="181">
        <v>0</v>
      </c>
      <c r="R204" s="181">
        <f>Q204*H204</f>
        <v>0</v>
      </c>
      <c r="S204" s="181">
        <v>0</v>
      </c>
      <c r="T204" s="182">
        <f>S204*H204</f>
        <v>0</v>
      </c>
      <c r="AR204" s="18" t="s">
        <v>137</v>
      </c>
      <c r="AT204" s="18" t="s">
        <v>405</v>
      </c>
      <c r="AU204" s="18" t="s">
        <v>83</v>
      </c>
      <c r="AY204" s="18" t="s">
        <v>120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8" t="s">
        <v>22</v>
      </c>
      <c r="BK204" s="183">
        <f>ROUND(I204*H204,2)</f>
        <v>0</v>
      </c>
      <c r="BL204" s="18" t="s">
        <v>89</v>
      </c>
      <c r="BM204" s="18" t="s">
        <v>212</v>
      </c>
    </row>
    <row r="205" spans="2:65" s="10" customFormat="1" ht="13.5">
      <c r="B205" s="184"/>
      <c r="C205" s="185"/>
      <c r="D205" s="186" t="s">
        <v>125</v>
      </c>
      <c r="E205" s="187" t="s">
        <v>20</v>
      </c>
      <c r="F205" s="188" t="s">
        <v>409</v>
      </c>
      <c r="G205" s="185"/>
      <c r="H205" s="189">
        <v>82.751000000000005</v>
      </c>
      <c r="I205" s="190"/>
      <c r="J205" s="185"/>
      <c r="K205" s="185"/>
      <c r="L205" s="191"/>
      <c r="M205" s="192"/>
      <c r="N205" s="193"/>
      <c r="O205" s="193"/>
      <c r="P205" s="193"/>
      <c r="Q205" s="193"/>
      <c r="R205" s="193"/>
      <c r="S205" s="193"/>
      <c r="T205" s="194"/>
      <c r="AT205" s="195" t="s">
        <v>125</v>
      </c>
      <c r="AU205" s="195" t="s">
        <v>83</v>
      </c>
      <c r="AV205" s="10" t="s">
        <v>83</v>
      </c>
      <c r="AW205" s="10" t="s">
        <v>40</v>
      </c>
      <c r="AX205" s="10" t="s">
        <v>76</v>
      </c>
      <c r="AY205" s="195" t="s">
        <v>120</v>
      </c>
    </row>
    <row r="206" spans="2:65" s="11" customFormat="1" ht="13.5">
      <c r="B206" s="196"/>
      <c r="C206" s="197"/>
      <c r="D206" s="198" t="s">
        <v>125</v>
      </c>
      <c r="E206" s="199" t="s">
        <v>20</v>
      </c>
      <c r="F206" s="200" t="s">
        <v>127</v>
      </c>
      <c r="G206" s="197"/>
      <c r="H206" s="201">
        <v>82.751000000000005</v>
      </c>
      <c r="I206" s="202"/>
      <c r="J206" s="197"/>
      <c r="K206" s="197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125</v>
      </c>
      <c r="AU206" s="207" t="s">
        <v>83</v>
      </c>
      <c r="AV206" s="11" t="s">
        <v>89</v>
      </c>
      <c r="AW206" s="11" t="s">
        <v>40</v>
      </c>
      <c r="AX206" s="11" t="s">
        <v>22</v>
      </c>
      <c r="AY206" s="207" t="s">
        <v>120</v>
      </c>
    </row>
    <row r="207" spans="2:65" s="1" customFormat="1" ht="22.5" customHeight="1">
      <c r="B207" s="35"/>
      <c r="C207" s="172" t="s">
        <v>196</v>
      </c>
      <c r="D207" s="172" t="s">
        <v>121</v>
      </c>
      <c r="E207" s="173" t="s">
        <v>410</v>
      </c>
      <c r="F207" s="174" t="s">
        <v>411</v>
      </c>
      <c r="G207" s="175" t="s">
        <v>296</v>
      </c>
      <c r="H207" s="176">
        <v>5484.35</v>
      </c>
      <c r="I207" s="177"/>
      <c r="J207" s="178">
        <f>ROUND(I207*H207,2)</f>
        <v>0</v>
      </c>
      <c r="K207" s="174" t="s">
        <v>20</v>
      </c>
      <c r="L207" s="55"/>
      <c r="M207" s="179" t="s">
        <v>20</v>
      </c>
      <c r="N207" s="180" t="s">
        <v>47</v>
      </c>
      <c r="O207" s="36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AR207" s="18" t="s">
        <v>89</v>
      </c>
      <c r="AT207" s="18" t="s">
        <v>121</v>
      </c>
      <c r="AU207" s="18" t="s">
        <v>83</v>
      </c>
      <c r="AY207" s="18" t="s">
        <v>120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22</v>
      </c>
      <c r="BK207" s="183">
        <f>ROUND(I207*H207,2)</f>
        <v>0</v>
      </c>
      <c r="BL207" s="18" t="s">
        <v>89</v>
      </c>
      <c r="BM207" s="18" t="s">
        <v>216</v>
      </c>
    </row>
    <row r="208" spans="2:65" s="10" customFormat="1" ht="13.5">
      <c r="B208" s="184"/>
      <c r="C208" s="185"/>
      <c r="D208" s="186" t="s">
        <v>125</v>
      </c>
      <c r="E208" s="187" t="s">
        <v>20</v>
      </c>
      <c r="F208" s="188" t="s">
        <v>412</v>
      </c>
      <c r="G208" s="185"/>
      <c r="H208" s="189">
        <v>2684.5</v>
      </c>
      <c r="I208" s="190"/>
      <c r="J208" s="185"/>
      <c r="K208" s="185"/>
      <c r="L208" s="191"/>
      <c r="M208" s="192"/>
      <c r="N208" s="193"/>
      <c r="O208" s="193"/>
      <c r="P208" s="193"/>
      <c r="Q208" s="193"/>
      <c r="R208" s="193"/>
      <c r="S208" s="193"/>
      <c r="T208" s="194"/>
      <c r="AT208" s="195" t="s">
        <v>125</v>
      </c>
      <c r="AU208" s="195" t="s">
        <v>83</v>
      </c>
      <c r="AV208" s="10" t="s">
        <v>83</v>
      </c>
      <c r="AW208" s="10" t="s">
        <v>40</v>
      </c>
      <c r="AX208" s="10" t="s">
        <v>76</v>
      </c>
      <c r="AY208" s="195" t="s">
        <v>120</v>
      </c>
    </row>
    <row r="209" spans="2:65" s="10" customFormat="1" ht="13.5">
      <c r="B209" s="184"/>
      <c r="C209" s="185"/>
      <c r="D209" s="186" t="s">
        <v>125</v>
      </c>
      <c r="E209" s="187" t="s">
        <v>20</v>
      </c>
      <c r="F209" s="188" t="s">
        <v>413</v>
      </c>
      <c r="G209" s="185"/>
      <c r="H209" s="189">
        <v>2005.25</v>
      </c>
      <c r="I209" s="190"/>
      <c r="J209" s="185"/>
      <c r="K209" s="185"/>
      <c r="L209" s="191"/>
      <c r="M209" s="192"/>
      <c r="N209" s="193"/>
      <c r="O209" s="193"/>
      <c r="P209" s="193"/>
      <c r="Q209" s="193"/>
      <c r="R209" s="193"/>
      <c r="S209" s="193"/>
      <c r="T209" s="194"/>
      <c r="AT209" s="195" t="s">
        <v>125</v>
      </c>
      <c r="AU209" s="195" t="s">
        <v>83</v>
      </c>
      <c r="AV209" s="10" t="s">
        <v>83</v>
      </c>
      <c r="AW209" s="10" t="s">
        <v>40</v>
      </c>
      <c r="AX209" s="10" t="s">
        <v>76</v>
      </c>
      <c r="AY209" s="195" t="s">
        <v>120</v>
      </c>
    </row>
    <row r="210" spans="2:65" s="10" customFormat="1" ht="13.5">
      <c r="B210" s="184"/>
      <c r="C210" s="185"/>
      <c r="D210" s="186" t="s">
        <v>125</v>
      </c>
      <c r="E210" s="187" t="s">
        <v>20</v>
      </c>
      <c r="F210" s="188" t="s">
        <v>414</v>
      </c>
      <c r="G210" s="185"/>
      <c r="H210" s="189">
        <v>342</v>
      </c>
      <c r="I210" s="190"/>
      <c r="J210" s="185"/>
      <c r="K210" s="185"/>
      <c r="L210" s="191"/>
      <c r="M210" s="192"/>
      <c r="N210" s="193"/>
      <c r="O210" s="193"/>
      <c r="P210" s="193"/>
      <c r="Q210" s="193"/>
      <c r="R210" s="193"/>
      <c r="S210" s="193"/>
      <c r="T210" s="194"/>
      <c r="AT210" s="195" t="s">
        <v>125</v>
      </c>
      <c r="AU210" s="195" t="s">
        <v>83</v>
      </c>
      <c r="AV210" s="10" t="s">
        <v>83</v>
      </c>
      <c r="AW210" s="10" t="s">
        <v>40</v>
      </c>
      <c r="AX210" s="10" t="s">
        <v>76</v>
      </c>
      <c r="AY210" s="195" t="s">
        <v>120</v>
      </c>
    </row>
    <row r="211" spans="2:65" s="10" customFormat="1" ht="13.5">
      <c r="B211" s="184"/>
      <c r="C211" s="185"/>
      <c r="D211" s="186" t="s">
        <v>125</v>
      </c>
      <c r="E211" s="187" t="s">
        <v>20</v>
      </c>
      <c r="F211" s="188" t="s">
        <v>415</v>
      </c>
      <c r="G211" s="185"/>
      <c r="H211" s="189">
        <v>377.6</v>
      </c>
      <c r="I211" s="190"/>
      <c r="J211" s="185"/>
      <c r="K211" s="185"/>
      <c r="L211" s="191"/>
      <c r="M211" s="192"/>
      <c r="N211" s="193"/>
      <c r="O211" s="193"/>
      <c r="P211" s="193"/>
      <c r="Q211" s="193"/>
      <c r="R211" s="193"/>
      <c r="S211" s="193"/>
      <c r="T211" s="194"/>
      <c r="AT211" s="195" t="s">
        <v>125</v>
      </c>
      <c r="AU211" s="195" t="s">
        <v>83</v>
      </c>
      <c r="AV211" s="10" t="s">
        <v>83</v>
      </c>
      <c r="AW211" s="10" t="s">
        <v>40</v>
      </c>
      <c r="AX211" s="10" t="s">
        <v>76</v>
      </c>
      <c r="AY211" s="195" t="s">
        <v>120</v>
      </c>
    </row>
    <row r="212" spans="2:65" s="10" customFormat="1" ht="13.5">
      <c r="B212" s="184"/>
      <c r="C212" s="185"/>
      <c r="D212" s="186" t="s">
        <v>125</v>
      </c>
      <c r="E212" s="187" t="s">
        <v>20</v>
      </c>
      <c r="F212" s="188" t="s">
        <v>416</v>
      </c>
      <c r="G212" s="185"/>
      <c r="H212" s="189">
        <v>75</v>
      </c>
      <c r="I212" s="190"/>
      <c r="J212" s="185"/>
      <c r="K212" s="185"/>
      <c r="L212" s="191"/>
      <c r="M212" s="192"/>
      <c r="N212" s="193"/>
      <c r="O212" s="193"/>
      <c r="P212" s="193"/>
      <c r="Q212" s="193"/>
      <c r="R212" s="193"/>
      <c r="S212" s="193"/>
      <c r="T212" s="194"/>
      <c r="AT212" s="195" t="s">
        <v>125</v>
      </c>
      <c r="AU212" s="195" t="s">
        <v>83</v>
      </c>
      <c r="AV212" s="10" t="s">
        <v>83</v>
      </c>
      <c r="AW212" s="10" t="s">
        <v>40</v>
      </c>
      <c r="AX212" s="10" t="s">
        <v>76</v>
      </c>
      <c r="AY212" s="195" t="s">
        <v>120</v>
      </c>
    </row>
    <row r="213" spans="2:65" s="11" customFormat="1" ht="13.5">
      <c r="B213" s="196"/>
      <c r="C213" s="197"/>
      <c r="D213" s="198" t="s">
        <v>125</v>
      </c>
      <c r="E213" s="199" t="s">
        <v>20</v>
      </c>
      <c r="F213" s="200" t="s">
        <v>127</v>
      </c>
      <c r="G213" s="197"/>
      <c r="H213" s="201">
        <v>5484.35</v>
      </c>
      <c r="I213" s="202"/>
      <c r="J213" s="197"/>
      <c r="K213" s="197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125</v>
      </c>
      <c r="AU213" s="207" t="s">
        <v>83</v>
      </c>
      <c r="AV213" s="11" t="s">
        <v>89</v>
      </c>
      <c r="AW213" s="11" t="s">
        <v>40</v>
      </c>
      <c r="AX213" s="11" t="s">
        <v>22</v>
      </c>
      <c r="AY213" s="207" t="s">
        <v>120</v>
      </c>
    </row>
    <row r="214" spans="2:65" s="1" customFormat="1" ht="22.5" customHeight="1">
      <c r="B214" s="35"/>
      <c r="C214" s="172" t="s">
        <v>228</v>
      </c>
      <c r="D214" s="172" t="s">
        <v>121</v>
      </c>
      <c r="E214" s="173" t="s">
        <v>417</v>
      </c>
      <c r="F214" s="174" t="s">
        <v>418</v>
      </c>
      <c r="G214" s="175" t="s">
        <v>296</v>
      </c>
      <c r="H214" s="176">
        <v>771.42499999999995</v>
      </c>
      <c r="I214" s="177"/>
      <c r="J214" s="178">
        <f>ROUND(I214*H214,2)</f>
        <v>0</v>
      </c>
      <c r="K214" s="174" t="s">
        <v>20</v>
      </c>
      <c r="L214" s="55"/>
      <c r="M214" s="179" t="s">
        <v>20</v>
      </c>
      <c r="N214" s="180" t="s">
        <v>47</v>
      </c>
      <c r="O214" s="36"/>
      <c r="P214" s="181">
        <f>O214*H214</f>
        <v>0</v>
      </c>
      <c r="Q214" s="181">
        <v>0</v>
      </c>
      <c r="R214" s="181">
        <f>Q214*H214</f>
        <v>0</v>
      </c>
      <c r="S214" s="181">
        <v>0</v>
      </c>
      <c r="T214" s="182">
        <f>S214*H214</f>
        <v>0</v>
      </c>
      <c r="AR214" s="18" t="s">
        <v>89</v>
      </c>
      <c r="AT214" s="18" t="s">
        <v>121</v>
      </c>
      <c r="AU214" s="18" t="s">
        <v>83</v>
      </c>
      <c r="AY214" s="18" t="s">
        <v>120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22</v>
      </c>
      <c r="BK214" s="183">
        <f>ROUND(I214*H214,2)</f>
        <v>0</v>
      </c>
      <c r="BL214" s="18" t="s">
        <v>89</v>
      </c>
      <c r="BM214" s="18" t="s">
        <v>219</v>
      </c>
    </row>
    <row r="215" spans="2:65" s="12" customFormat="1" ht="13.5">
      <c r="B215" s="208"/>
      <c r="C215" s="209"/>
      <c r="D215" s="186" t="s">
        <v>125</v>
      </c>
      <c r="E215" s="210" t="s">
        <v>20</v>
      </c>
      <c r="F215" s="211" t="s">
        <v>419</v>
      </c>
      <c r="G215" s="209"/>
      <c r="H215" s="212" t="s">
        <v>20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125</v>
      </c>
      <c r="AU215" s="218" t="s">
        <v>83</v>
      </c>
      <c r="AV215" s="12" t="s">
        <v>22</v>
      </c>
      <c r="AW215" s="12" t="s">
        <v>40</v>
      </c>
      <c r="AX215" s="12" t="s">
        <v>76</v>
      </c>
      <c r="AY215" s="218" t="s">
        <v>120</v>
      </c>
    </row>
    <row r="216" spans="2:65" s="10" customFormat="1" ht="13.5">
      <c r="B216" s="184"/>
      <c r="C216" s="185"/>
      <c r="D216" s="186" t="s">
        <v>125</v>
      </c>
      <c r="E216" s="187" t="s">
        <v>20</v>
      </c>
      <c r="F216" s="188" t="s">
        <v>379</v>
      </c>
      <c r="G216" s="185"/>
      <c r="H216" s="189">
        <v>106.6</v>
      </c>
      <c r="I216" s="190"/>
      <c r="J216" s="185"/>
      <c r="K216" s="185"/>
      <c r="L216" s="191"/>
      <c r="M216" s="192"/>
      <c r="N216" s="193"/>
      <c r="O216" s="193"/>
      <c r="P216" s="193"/>
      <c r="Q216" s="193"/>
      <c r="R216" s="193"/>
      <c r="S216" s="193"/>
      <c r="T216" s="194"/>
      <c r="AT216" s="195" t="s">
        <v>125</v>
      </c>
      <c r="AU216" s="195" t="s">
        <v>83</v>
      </c>
      <c r="AV216" s="10" t="s">
        <v>83</v>
      </c>
      <c r="AW216" s="10" t="s">
        <v>40</v>
      </c>
      <c r="AX216" s="10" t="s">
        <v>76</v>
      </c>
      <c r="AY216" s="195" t="s">
        <v>120</v>
      </c>
    </row>
    <row r="217" spans="2:65" s="10" customFormat="1" ht="13.5">
      <c r="B217" s="184"/>
      <c r="C217" s="185"/>
      <c r="D217" s="186" t="s">
        <v>125</v>
      </c>
      <c r="E217" s="187" t="s">
        <v>20</v>
      </c>
      <c r="F217" s="188" t="s">
        <v>380</v>
      </c>
      <c r="G217" s="185"/>
      <c r="H217" s="189">
        <v>4</v>
      </c>
      <c r="I217" s="190"/>
      <c r="J217" s="185"/>
      <c r="K217" s="185"/>
      <c r="L217" s="191"/>
      <c r="M217" s="192"/>
      <c r="N217" s="193"/>
      <c r="O217" s="193"/>
      <c r="P217" s="193"/>
      <c r="Q217" s="193"/>
      <c r="R217" s="193"/>
      <c r="S217" s="193"/>
      <c r="T217" s="194"/>
      <c r="AT217" s="195" t="s">
        <v>125</v>
      </c>
      <c r="AU217" s="195" t="s">
        <v>83</v>
      </c>
      <c r="AV217" s="10" t="s">
        <v>83</v>
      </c>
      <c r="AW217" s="10" t="s">
        <v>40</v>
      </c>
      <c r="AX217" s="10" t="s">
        <v>76</v>
      </c>
      <c r="AY217" s="195" t="s">
        <v>120</v>
      </c>
    </row>
    <row r="218" spans="2:65" s="10" customFormat="1" ht="13.5">
      <c r="B218" s="184"/>
      <c r="C218" s="185"/>
      <c r="D218" s="186" t="s">
        <v>125</v>
      </c>
      <c r="E218" s="187" t="s">
        <v>20</v>
      </c>
      <c r="F218" s="188" t="s">
        <v>381</v>
      </c>
      <c r="G218" s="185"/>
      <c r="H218" s="189">
        <v>35.799999999999997</v>
      </c>
      <c r="I218" s="190"/>
      <c r="J218" s="185"/>
      <c r="K218" s="185"/>
      <c r="L218" s="191"/>
      <c r="M218" s="192"/>
      <c r="N218" s="193"/>
      <c r="O218" s="193"/>
      <c r="P218" s="193"/>
      <c r="Q218" s="193"/>
      <c r="R218" s="193"/>
      <c r="S218" s="193"/>
      <c r="T218" s="194"/>
      <c r="AT218" s="195" t="s">
        <v>125</v>
      </c>
      <c r="AU218" s="195" t="s">
        <v>83</v>
      </c>
      <c r="AV218" s="10" t="s">
        <v>83</v>
      </c>
      <c r="AW218" s="10" t="s">
        <v>40</v>
      </c>
      <c r="AX218" s="10" t="s">
        <v>76</v>
      </c>
      <c r="AY218" s="195" t="s">
        <v>120</v>
      </c>
    </row>
    <row r="219" spans="2:65" s="10" customFormat="1" ht="13.5">
      <c r="B219" s="184"/>
      <c r="C219" s="185"/>
      <c r="D219" s="186" t="s">
        <v>125</v>
      </c>
      <c r="E219" s="187" t="s">
        <v>20</v>
      </c>
      <c r="F219" s="188" t="s">
        <v>382</v>
      </c>
      <c r="G219" s="185"/>
      <c r="H219" s="189">
        <v>83.6</v>
      </c>
      <c r="I219" s="190"/>
      <c r="J219" s="185"/>
      <c r="K219" s="185"/>
      <c r="L219" s="191"/>
      <c r="M219" s="192"/>
      <c r="N219" s="193"/>
      <c r="O219" s="193"/>
      <c r="P219" s="193"/>
      <c r="Q219" s="193"/>
      <c r="R219" s="193"/>
      <c r="S219" s="193"/>
      <c r="T219" s="194"/>
      <c r="AT219" s="195" t="s">
        <v>125</v>
      </c>
      <c r="AU219" s="195" t="s">
        <v>83</v>
      </c>
      <c r="AV219" s="10" t="s">
        <v>83</v>
      </c>
      <c r="AW219" s="10" t="s">
        <v>40</v>
      </c>
      <c r="AX219" s="10" t="s">
        <v>76</v>
      </c>
      <c r="AY219" s="195" t="s">
        <v>120</v>
      </c>
    </row>
    <row r="220" spans="2:65" s="10" customFormat="1" ht="13.5">
      <c r="B220" s="184"/>
      <c r="C220" s="185"/>
      <c r="D220" s="186" t="s">
        <v>125</v>
      </c>
      <c r="E220" s="187" t="s">
        <v>20</v>
      </c>
      <c r="F220" s="188" t="s">
        <v>383</v>
      </c>
      <c r="G220" s="185"/>
      <c r="H220" s="189">
        <v>4</v>
      </c>
      <c r="I220" s="190"/>
      <c r="J220" s="185"/>
      <c r="K220" s="185"/>
      <c r="L220" s="191"/>
      <c r="M220" s="192"/>
      <c r="N220" s="193"/>
      <c r="O220" s="193"/>
      <c r="P220" s="193"/>
      <c r="Q220" s="193"/>
      <c r="R220" s="193"/>
      <c r="S220" s="193"/>
      <c r="T220" s="194"/>
      <c r="AT220" s="195" t="s">
        <v>125</v>
      </c>
      <c r="AU220" s="195" t="s">
        <v>83</v>
      </c>
      <c r="AV220" s="10" t="s">
        <v>83</v>
      </c>
      <c r="AW220" s="10" t="s">
        <v>40</v>
      </c>
      <c r="AX220" s="10" t="s">
        <v>76</v>
      </c>
      <c r="AY220" s="195" t="s">
        <v>120</v>
      </c>
    </row>
    <row r="221" spans="2:65" s="10" customFormat="1" ht="13.5">
      <c r="B221" s="184"/>
      <c r="C221" s="185"/>
      <c r="D221" s="186" t="s">
        <v>125</v>
      </c>
      <c r="E221" s="187" t="s">
        <v>20</v>
      </c>
      <c r="F221" s="188" t="s">
        <v>384</v>
      </c>
      <c r="G221" s="185"/>
      <c r="H221" s="189">
        <v>8.8000000000000007</v>
      </c>
      <c r="I221" s="190"/>
      <c r="J221" s="185"/>
      <c r="K221" s="185"/>
      <c r="L221" s="191"/>
      <c r="M221" s="192"/>
      <c r="N221" s="193"/>
      <c r="O221" s="193"/>
      <c r="P221" s="193"/>
      <c r="Q221" s="193"/>
      <c r="R221" s="193"/>
      <c r="S221" s="193"/>
      <c r="T221" s="194"/>
      <c r="AT221" s="195" t="s">
        <v>125</v>
      </c>
      <c r="AU221" s="195" t="s">
        <v>83</v>
      </c>
      <c r="AV221" s="10" t="s">
        <v>83</v>
      </c>
      <c r="AW221" s="10" t="s">
        <v>40</v>
      </c>
      <c r="AX221" s="10" t="s">
        <v>76</v>
      </c>
      <c r="AY221" s="195" t="s">
        <v>120</v>
      </c>
    </row>
    <row r="222" spans="2:65" s="10" customFormat="1" ht="13.5">
      <c r="B222" s="184"/>
      <c r="C222" s="185"/>
      <c r="D222" s="186" t="s">
        <v>125</v>
      </c>
      <c r="E222" s="187" t="s">
        <v>20</v>
      </c>
      <c r="F222" s="188" t="s">
        <v>385</v>
      </c>
      <c r="G222" s="185"/>
      <c r="H222" s="189">
        <v>4</v>
      </c>
      <c r="I222" s="190"/>
      <c r="J222" s="185"/>
      <c r="K222" s="185"/>
      <c r="L222" s="191"/>
      <c r="M222" s="192"/>
      <c r="N222" s="193"/>
      <c r="O222" s="193"/>
      <c r="P222" s="193"/>
      <c r="Q222" s="193"/>
      <c r="R222" s="193"/>
      <c r="S222" s="193"/>
      <c r="T222" s="194"/>
      <c r="AT222" s="195" t="s">
        <v>125</v>
      </c>
      <c r="AU222" s="195" t="s">
        <v>83</v>
      </c>
      <c r="AV222" s="10" t="s">
        <v>83</v>
      </c>
      <c r="AW222" s="10" t="s">
        <v>40</v>
      </c>
      <c r="AX222" s="10" t="s">
        <v>76</v>
      </c>
      <c r="AY222" s="195" t="s">
        <v>120</v>
      </c>
    </row>
    <row r="223" spans="2:65" s="10" customFormat="1" ht="13.5">
      <c r="B223" s="184"/>
      <c r="C223" s="185"/>
      <c r="D223" s="186" t="s">
        <v>125</v>
      </c>
      <c r="E223" s="187" t="s">
        <v>20</v>
      </c>
      <c r="F223" s="188" t="s">
        <v>386</v>
      </c>
      <c r="G223" s="185"/>
      <c r="H223" s="189">
        <v>38.799999999999997</v>
      </c>
      <c r="I223" s="190"/>
      <c r="J223" s="185"/>
      <c r="K223" s="185"/>
      <c r="L223" s="191"/>
      <c r="M223" s="192"/>
      <c r="N223" s="193"/>
      <c r="O223" s="193"/>
      <c r="P223" s="193"/>
      <c r="Q223" s="193"/>
      <c r="R223" s="193"/>
      <c r="S223" s="193"/>
      <c r="T223" s="194"/>
      <c r="AT223" s="195" t="s">
        <v>125</v>
      </c>
      <c r="AU223" s="195" t="s">
        <v>83</v>
      </c>
      <c r="AV223" s="10" t="s">
        <v>83</v>
      </c>
      <c r="AW223" s="10" t="s">
        <v>40</v>
      </c>
      <c r="AX223" s="10" t="s">
        <v>76</v>
      </c>
      <c r="AY223" s="195" t="s">
        <v>120</v>
      </c>
    </row>
    <row r="224" spans="2:65" s="10" customFormat="1" ht="13.5">
      <c r="B224" s="184"/>
      <c r="C224" s="185"/>
      <c r="D224" s="186" t="s">
        <v>125</v>
      </c>
      <c r="E224" s="187" t="s">
        <v>20</v>
      </c>
      <c r="F224" s="188" t="s">
        <v>387</v>
      </c>
      <c r="G224" s="185"/>
      <c r="H224" s="189">
        <v>16.8</v>
      </c>
      <c r="I224" s="190"/>
      <c r="J224" s="185"/>
      <c r="K224" s="185"/>
      <c r="L224" s="191"/>
      <c r="M224" s="192"/>
      <c r="N224" s="193"/>
      <c r="O224" s="193"/>
      <c r="P224" s="193"/>
      <c r="Q224" s="193"/>
      <c r="R224" s="193"/>
      <c r="S224" s="193"/>
      <c r="T224" s="194"/>
      <c r="AT224" s="195" t="s">
        <v>125</v>
      </c>
      <c r="AU224" s="195" t="s">
        <v>83</v>
      </c>
      <c r="AV224" s="10" t="s">
        <v>83</v>
      </c>
      <c r="AW224" s="10" t="s">
        <v>40</v>
      </c>
      <c r="AX224" s="10" t="s">
        <v>76</v>
      </c>
      <c r="AY224" s="195" t="s">
        <v>120</v>
      </c>
    </row>
    <row r="225" spans="2:65" s="10" customFormat="1" ht="13.5">
      <c r="B225" s="184"/>
      <c r="C225" s="185"/>
      <c r="D225" s="186" t="s">
        <v>125</v>
      </c>
      <c r="E225" s="187" t="s">
        <v>20</v>
      </c>
      <c r="F225" s="188" t="s">
        <v>388</v>
      </c>
      <c r="G225" s="185"/>
      <c r="H225" s="189">
        <v>31.2</v>
      </c>
      <c r="I225" s="190"/>
      <c r="J225" s="185"/>
      <c r="K225" s="185"/>
      <c r="L225" s="191"/>
      <c r="M225" s="192"/>
      <c r="N225" s="193"/>
      <c r="O225" s="193"/>
      <c r="P225" s="193"/>
      <c r="Q225" s="193"/>
      <c r="R225" s="193"/>
      <c r="S225" s="193"/>
      <c r="T225" s="194"/>
      <c r="AT225" s="195" t="s">
        <v>125</v>
      </c>
      <c r="AU225" s="195" t="s">
        <v>83</v>
      </c>
      <c r="AV225" s="10" t="s">
        <v>83</v>
      </c>
      <c r="AW225" s="10" t="s">
        <v>40</v>
      </c>
      <c r="AX225" s="10" t="s">
        <v>76</v>
      </c>
      <c r="AY225" s="195" t="s">
        <v>120</v>
      </c>
    </row>
    <row r="226" spans="2:65" s="14" customFormat="1" ht="13.5">
      <c r="B226" s="243"/>
      <c r="C226" s="244"/>
      <c r="D226" s="186" t="s">
        <v>125</v>
      </c>
      <c r="E226" s="245" t="s">
        <v>20</v>
      </c>
      <c r="F226" s="246" t="s">
        <v>319</v>
      </c>
      <c r="G226" s="244"/>
      <c r="H226" s="247">
        <v>333.6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AT226" s="253" t="s">
        <v>125</v>
      </c>
      <c r="AU226" s="253" t="s">
        <v>83</v>
      </c>
      <c r="AV226" s="14" t="s">
        <v>86</v>
      </c>
      <c r="AW226" s="14" t="s">
        <v>40</v>
      </c>
      <c r="AX226" s="14" t="s">
        <v>76</v>
      </c>
      <c r="AY226" s="253" t="s">
        <v>120</v>
      </c>
    </row>
    <row r="227" spans="2:65" s="12" customFormat="1" ht="13.5">
      <c r="B227" s="208"/>
      <c r="C227" s="209"/>
      <c r="D227" s="186" t="s">
        <v>125</v>
      </c>
      <c r="E227" s="210" t="s">
        <v>20</v>
      </c>
      <c r="F227" s="211" t="s">
        <v>420</v>
      </c>
      <c r="G227" s="209"/>
      <c r="H227" s="212" t="s">
        <v>20</v>
      </c>
      <c r="I227" s="213"/>
      <c r="J227" s="209"/>
      <c r="K227" s="209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125</v>
      </c>
      <c r="AU227" s="218" t="s">
        <v>83</v>
      </c>
      <c r="AV227" s="12" t="s">
        <v>22</v>
      </c>
      <c r="AW227" s="12" t="s">
        <v>40</v>
      </c>
      <c r="AX227" s="12" t="s">
        <v>76</v>
      </c>
      <c r="AY227" s="218" t="s">
        <v>120</v>
      </c>
    </row>
    <row r="228" spans="2:65" s="10" customFormat="1" ht="13.5">
      <c r="B228" s="184"/>
      <c r="C228" s="185"/>
      <c r="D228" s="186" t="s">
        <v>125</v>
      </c>
      <c r="E228" s="187" t="s">
        <v>20</v>
      </c>
      <c r="F228" s="188" t="s">
        <v>396</v>
      </c>
      <c r="G228" s="185"/>
      <c r="H228" s="189">
        <v>1.2</v>
      </c>
      <c r="I228" s="190"/>
      <c r="J228" s="185"/>
      <c r="K228" s="185"/>
      <c r="L228" s="191"/>
      <c r="M228" s="192"/>
      <c r="N228" s="193"/>
      <c r="O228" s="193"/>
      <c r="P228" s="193"/>
      <c r="Q228" s="193"/>
      <c r="R228" s="193"/>
      <c r="S228" s="193"/>
      <c r="T228" s="194"/>
      <c r="AT228" s="195" t="s">
        <v>125</v>
      </c>
      <c r="AU228" s="195" t="s">
        <v>83</v>
      </c>
      <c r="AV228" s="10" t="s">
        <v>83</v>
      </c>
      <c r="AW228" s="10" t="s">
        <v>40</v>
      </c>
      <c r="AX228" s="10" t="s">
        <v>76</v>
      </c>
      <c r="AY228" s="195" t="s">
        <v>120</v>
      </c>
    </row>
    <row r="229" spans="2:65" s="10" customFormat="1" ht="13.5">
      <c r="B229" s="184"/>
      <c r="C229" s="185"/>
      <c r="D229" s="186" t="s">
        <v>125</v>
      </c>
      <c r="E229" s="187" t="s">
        <v>20</v>
      </c>
      <c r="F229" s="188" t="s">
        <v>397</v>
      </c>
      <c r="G229" s="185"/>
      <c r="H229" s="189">
        <v>22</v>
      </c>
      <c r="I229" s="190"/>
      <c r="J229" s="185"/>
      <c r="K229" s="185"/>
      <c r="L229" s="191"/>
      <c r="M229" s="192"/>
      <c r="N229" s="193"/>
      <c r="O229" s="193"/>
      <c r="P229" s="193"/>
      <c r="Q229" s="193"/>
      <c r="R229" s="193"/>
      <c r="S229" s="193"/>
      <c r="T229" s="194"/>
      <c r="AT229" s="195" t="s">
        <v>125</v>
      </c>
      <c r="AU229" s="195" t="s">
        <v>83</v>
      </c>
      <c r="AV229" s="10" t="s">
        <v>83</v>
      </c>
      <c r="AW229" s="10" t="s">
        <v>40</v>
      </c>
      <c r="AX229" s="10" t="s">
        <v>76</v>
      </c>
      <c r="AY229" s="195" t="s">
        <v>120</v>
      </c>
    </row>
    <row r="230" spans="2:65" s="10" customFormat="1" ht="13.5">
      <c r="B230" s="184"/>
      <c r="C230" s="185"/>
      <c r="D230" s="186" t="s">
        <v>125</v>
      </c>
      <c r="E230" s="187" t="s">
        <v>20</v>
      </c>
      <c r="F230" s="188" t="s">
        <v>398</v>
      </c>
      <c r="G230" s="185"/>
      <c r="H230" s="189">
        <v>4</v>
      </c>
      <c r="I230" s="190"/>
      <c r="J230" s="185"/>
      <c r="K230" s="185"/>
      <c r="L230" s="191"/>
      <c r="M230" s="192"/>
      <c r="N230" s="193"/>
      <c r="O230" s="193"/>
      <c r="P230" s="193"/>
      <c r="Q230" s="193"/>
      <c r="R230" s="193"/>
      <c r="S230" s="193"/>
      <c r="T230" s="194"/>
      <c r="AT230" s="195" t="s">
        <v>125</v>
      </c>
      <c r="AU230" s="195" t="s">
        <v>83</v>
      </c>
      <c r="AV230" s="10" t="s">
        <v>83</v>
      </c>
      <c r="AW230" s="10" t="s">
        <v>40</v>
      </c>
      <c r="AX230" s="10" t="s">
        <v>76</v>
      </c>
      <c r="AY230" s="195" t="s">
        <v>120</v>
      </c>
    </row>
    <row r="231" spans="2:65" s="10" customFormat="1" ht="13.5">
      <c r="B231" s="184"/>
      <c r="C231" s="185"/>
      <c r="D231" s="186" t="s">
        <v>125</v>
      </c>
      <c r="E231" s="187" t="s">
        <v>20</v>
      </c>
      <c r="F231" s="188" t="s">
        <v>399</v>
      </c>
      <c r="G231" s="185"/>
      <c r="H231" s="189">
        <v>219.8</v>
      </c>
      <c r="I231" s="190"/>
      <c r="J231" s="185"/>
      <c r="K231" s="185"/>
      <c r="L231" s="191"/>
      <c r="M231" s="192"/>
      <c r="N231" s="193"/>
      <c r="O231" s="193"/>
      <c r="P231" s="193"/>
      <c r="Q231" s="193"/>
      <c r="R231" s="193"/>
      <c r="S231" s="193"/>
      <c r="T231" s="194"/>
      <c r="AT231" s="195" t="s">
        <v>125</v>
      </c>
      <c r="AU231" s="195" t="s">
        <v>83</v>
      </c>
      <c r="AV231" s="10" t="s">
        <v>83</v>
      </c>
      <c r="AW231" s="10" t="s">
        <v>40</v>
      </c>
      <c r="AX231" s="10" t="s">
        <v>76</v>
      </c>
      <c r="AY231" s="195" t="s">
        <v>120</v>
      </c>
    </row>
    <row r="232" spans="2:65" s="10" customFormat="1" ht="13.5">
      <c r="B232" s="184"/>
      <c r="C232" s="185"/>
      <c r="D232" s="186" t="s">
        <v>125</v>
      </c>
      <c r="E232" s="187" t="s">
        <v>20</v>
      </c>
      <c r="F232" s="188" t="s">
        <v>400</v>
      </c>
      <c r="G232" s="185"/>
      <c r="H232" s="189">
        <v>90.525000000000006</v>
      </c>
      <c r="I232" s="190"/>
      <c r="J232" s="185"/>
      <c r="K232" s="185"/>
      <c r="L232" s="191"/>
      <c r="M232" s="192"/>
      <c r="N232" s="193"/>
      <c r="O232" s="193"/>
      <c r="P232" s="193"/>
      <c r="Q232" s="193"/>
      <c r="R232" s="193"/>
      <c r="S232" s="193"/>
      <c r="T232" s="194"/>
      <c r="AT232" s="195" t="s">
        <v>125</v>
      </c>
      <c r="AU232" s="195" t="s">
        <v>83</v>
      </c>
      <c r="AV232" s="10" t="s">
        <v>83</v>
      </c>
      <c r="AW232" s="10" t="s">
        <v>40</v>
      </c>
      <c r="AX232" s="10" t="s">
        <v>76</v>
      </c>
      <c r="AY232" s="195" t="s">
        <v>120</v>
      </c>
    </row>
    <row r="233" spans="2:65" s="12" customFormat="1" ht="13.5">
      <c r="B233" s="208"/>
      <c r="C233" s="209"/>
      <c r="D233" s="186" t="s">
        <v>125</v>
      </c>
      <c r="E233" s="210" t="s">
        <v>20</v>
      </c>
      <c r="F233" s="211" t="s">
        <v>421</v>
      </c>
      <c r="G233" s="209"/>
      <c r="H233" s="212" t="s">
        <v>20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125</v>
      </c>
      <c r="AU233" s="218" t="s">
        <v>83</v>
      </c>
      <c r="AV233" s="12" t="s">
        <v>22</v>
      </c>
      <c r="AW233" s="12" t="s">
        <v>40</v>
      </c>
      <c r="AX233" s="12" t="s">
        <v>76</v>
      </c>
      <c r="AY233" s="218" t="s">
        <v>120</v>
      </c>
    </row>
    <row r="234" spans="2:65" s="10" customFormat="1" ht="13.5">
      <c r="B234" s="184"/>
      <c r="C234" s="185"/>
      <c r="D234" s="186" t="s">
        <v>125</v>
      </c>
      <c r="E234" s="187" t="s">
        <v>20</v>
      </c>
      <c r="F234" s="188" t="s">
        <v>404</v>
      </c>
      <c r="G234" s="185"/>
      <c r="H234" s="189">
        <v>100.3</v>
      </c>
      <c r="I234" s="190"/>
      <c r="J234" s="185"/>
      <c r="K234" s="185"/>
      <c r="L234" s="191"/>
      <c r="M234" s="192"/>
      <c r="N234" s="193"/>
      <c r="O234" s="193"/>
      <c r="P234" s="193"/>
      <c r="Q234" s="193"/>
      <c r="R234" s="193"/>
      <c r="S234" s="193"/>
      <c r="T234" s="194"/>
      <c r="AT234" s="195" t="s">
        <v>125</v>
      </c>
      <c r="AU234" s="195" t="s">
        <v>83</v>
      </c>
      <c r="AV234" s="10" t="s">
        <v>83</v>
      </c>
      <c r="AW234" s="10" t="s">
        <v>40</v>
      </c>
      <c r="AX234" s="10" t="s">
        <v>76</v>
      </c>
      <c r="AY234" s="195" t="s">
        <v>120</v>
      </c>
    </row>
    <row r="235" spans="2:65" s="14" customFormat="1" ht="13.5">
      <c r="B235" s="243"/>
      <c r="C235" s="244"/>
      <c r="D235" s="186" t="s">
        <v>125</v>
      </c>
      <c r="E235" s="245" t="s">
        <v>20</v>
      </c>
      <c r="F235" s="246" t="s">
        <v>319</v>
      </c>
      <c r="G235" s="244"/>
      <c r="H235" s="247">
        <v>437.82499999999999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AT235" s="253" t="s">
        <v>125</v>
      </c>
      <c r="AU235" s="253" t="s">
        <v>83</v>
      </c>
      <c r="AV235" s="14" t="s">
        <v>86</v>
      </c>
      <c r="AW235" s="14" t="s">
        <v>40</v>
      </c>
      <c r="AX235" s="14" t="s">
        <v>76</v>
      </c>
      <c r="AY235" s="253" t="s">
        <v>120</v>
      </c>
    </row>
    <row r="236" spans="2:65" s="11" customFormat="1" ht="13.5">
      <c r="B236" s="196"/>
      <c r="C236" s="197"/>
      <c r="D236" s="198" t="s">
        <v>125</v>
      </c>
      <c r="E236" s="199" t="s">
        <v>20</v>
      </c>
      <c r="F236" s="200" t="s">
        <v>127</v>
      </c>
      <c r="G236" s="197"/>
      <c r="H236" s="201">
        <v>771.42499999999995</v>
      </c>
      <c r="I236" s="202"/>
      <c r="J236" s="197"/>
      <c r="K236" s="197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125</v>
      </c>
      <c r="AU236" s="207" t="s">
        <v>83</v>
      </c>
      <c r="AV236" s="11" t="s">
        <v>89</v>
      </c>
      <c r="AW236" s="11" t="s">
        <v>40</v>
      </c>
      <c r="AX236" s="11" t="s">
        <v>22</v>
      </c>
      <c r="AY236" s="207" t="s">
        <v>120</v>
      </c>
    </row>
    <row r="237" spans="2:65" s="1" customFormat="1" ht="22.5" customHeight="1">
      <c r="B237" s="35"/>
      <c r="C237" s="257" t="s">
        <v>201</v>
      </c>
      <c r="D237" s="257" t="s">
        <v>405</v>
      </c>
      <c r="E237" s="258" t="s">
        <v>422</v>
      </c>
      <c r="F237" s="259" t="s">
        <v>423</v>
      </c>
      <c r="G237" s="260" t="s">
        <v>314</v>
      </c>
      <c r="H237" s="261">
        <v>77.143000000000001</v>
      </c>
      <c r="I237" s="262"/>
      <c r="J237" s="263">
        <f>ROUND(I237*H237,2)</f>
        <v>0</v>
      </c>
      <c r="K237" s="259" t="s">
        <v>20</v>
      </c>
      <c r="L237" s="264"/>
      <c r="M237" s="265" t="s">
        <v>20</v>
      </c>
      <c r="N237" s="266" t="s">
        <v>47</v>
      </c>
      <c r="O237" s="36"/>
      <c r="P237" s="181">
        <f>O237*H237</f>
        <v>0</v>
      </c>
      <c r="Q237" s="181">
        <v>0</v>
      </c>
      <c r="R237" s="181">
        <f>Q237*H237</f>
        <v>0</v>
      </c>
      <c r="S237" s="181">
        <v>0</v>
      </c>
      <c r="T237" s="182">
        <f>S237*H237</f>
        <v>0</v>
      </c>
      <c r="AR237" s="18" t="s">
        <v>137</v>
      </c>
      <c r="AT237" s="18" t="s">
        <v>405</v>
      </c>
      <c r="AU237" s="18" t="s">
        <v>83</v>
      </c>
      <c r="AY237" s="18" t="s">
        <v>120</v>
      </c>
      <c r="BE237" s="183">
        <f>IF(N237="základní",J237,0)</f>
        <v>0</v>
      </c>
      <c r="BF237" s="183">
        <f>IF(N237="snížená",J237,0)</f>
        <v>0</v>
      </c>
      <c r="BG237" s="183">
        <f>IF(N237="zákl. přenesená",J237,0)</f>
        <v>0</v>
      </c>
      <c r="BH237" s="183">
        <f>IF(N237="sníž. přenesená",J237,0)</f>
        <v>0</v>
      </c>
      <c r="BI237" s="183">
        <f>IF(N237="nulová",J237,0)</f>
        <v>0</v>
      </c>
      <c r="BJ237" s="18" t="s">
        <v>22</v>
      </c>
      <c r="BK237" s="183">
        <f>ROUND(I237*H237,2)</f>
        <v>0</v>
      </c>
      <c r="BL237" s="18" t="s">
        <v>89</v>
      </c>
      <c r="BM237" s="18" t="s">
        <v>222</v>
      </c>
    </row>
    <row r="238" spans="2:65" s="10" customFormat="1" ht="13.5">
      <c r="B238" s="184"/>
      <c r="C238" s="185"/>
      <c r="D238" s="186" t="s">
        <v>125</v>
      </c>
      <c r="E238" s="187" t="s">
        <v>20</v>
      </c>
      <c r="F238" s="188" t="s">
        <v>424</v>
      </c>
      <c r="G238" s="185"/>
      <c r="H238" s="189">
        <v>77.143000000000001</v>
      </c>
      <c r="I238" s="190"/>
      <c r="J238" s="185"/>
      <c r="K238" s="185"/>
      <c r="L238" s="191"/>
      <c r="M238" s="192"/>
      <c r="N238" s="193"/>
      <c r="O238" s="193"/>
      <c r="P238" s="193"/>
      <c r="Q238" s="193"/>
      <c r="R238" s="193"/>
      <c r="S238" s="193"/>
      <c r="T238" s="194"/>
      <c r="AT238" s="195" t="s">
        <v>125</v>
      </c>
      <c r="AU238" s="195" t="s">
        <v>83</v>
      </c>
      <c r="AV238" s="10" t="s">
        <v>83</v>
      </c>
      <c r="AW238" s="10" t="s">
        <v>40</v>
      </c>
      <c r="AX238" s="10" t="s">
        <v>76</v>
      </c>
      <c r="AY238" s="195" t="s">
        <v>120</v>
      </c>
    </row>
    <row r="239" spans="2:65" s="11" customFormat="1" ht="13.5">
      <c r="B239" s="196"/>
      <c r="C239" s="197"/>
      <c r="D239" s="198" t="s">
        <v>125</v>
      </c>
      <c r="E239" s="199" t="s">
        <v>20</v>
      </c>
      <c r="F239" s="200" t="s">
        <v>127</v>
      </c>
      <c r="G239" s="197"/>
      <c r="H239" s="201">
        <v>77.143000000000001</v>
      </c>
      <c r="I239" s="202"/>
      <c r="J239" s="197"/>
      <c r="K239" s="197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125</v>
      </c>
      <c r="AU239" s="207" t="s">
        <v>83</v>
      </c>
      <c r="AV239" s="11" t="s">
        <v>89</v>
      </c>
      <c r="AW239" s="11" t="s">
        <v>40</v>
      </c>
      <c r="AX239" s="11" t="s">
        <v>22</v>
      </c>
      <c r="AY239" s="207" t="s">
        <v>120</v>
      </c>
    </row>
    <row r="240" spans="2:65" s="1" customFormat="1" ht="22.5" customHeight="1">
      <c r="B240" s="35"/>
      <c r="C240" s="172" t="s">
        <v>237</v>
      </c>
      <c r="D240" s="172" t="s">
        <v>121</v>
      </c>
      <c r="E240" s="173" t="s">
        <v>425</v>
      </c>
      <c r="F240" s="174" t="s">
        <v>426</v>
      </c>
      <c r="G240" s="175" t="s">
        <v>296</v>
      </c>
      <c r="H240" s="176">
        <v>1179.2</v>
      </c>
      <c r="I240" s="177"/>
      <c r="J240" s="178">
        <f>ROUND(I240*H240,2)</f>
        <v>0</v>
      </c>
      <c r="K240" s="174" t="s">
        <v>20</v>
      </c>
      <c r="L240" s="55"/>
      <c r="M240" s="179" t="s">
        <v>20</v>
      </c>
      <c r="N240" s="180" t="s">
        <v>47</v>
      </c>
      <c r="O240" s="36"/>
      <c r="P240" s="181">
        <f>O240*H240</f>
        <v>0</v>
      </c>
      <c r="Q240" s="181">
        <v>0</v>
      </c>
      <c r="R240" s="181">
        <f>Q240*H240</f>
        <v>0</v>
      </c>
      <c r="S240" s="181">
        <v>0</v>
      </c>
      <c r="T240" s="182">
        <f>S240*H240</f>
        <v>0</v>
      </c>
      <c r="AR240" s="18" t="s">
        <v>89</v>
      </c>
      <c r="AT240" s="18" t="s">
        <v>121</v>
      </c>
      <c r="AU240" s="18" t="s">
        <v>83</v>
      </c>
      <c r="AY240" s="18" t="s">
        <v>120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8" t="s">
        <v>22</v>
      </c>
      <c r="BK240" s="183">
        <f>ROUND(I240*H240,2)</f>
        <v>0</v>
      </c>
      <c r="BL240" s="18" t="s">
        <v>89</v>
      </c>
      <c r="BM240" s="18" t="s">
        <v>226</v>
      </c>
    </row>
    <row r="241" spans="2:51" s="12" customFormat="1" ht="13.5">
      <c r="B241" s="208"/>
      <c r="C241" s="209"/>
      <c r="D241" s="186" t="s">
        <v>125</v>
      </c>
      <c r="E241" s="210" t="s">
        <v>20</v>
      </c>
      <c r="F241" s="211" t="s">
        <v>427</v>
      </c>
      <c r="G241" s="209"/>
      <c r="H241" s="212" t="s">
        <v>20</v>
      </c>
      <c r="I241" s="213"/>
      <c r="J241" s="209"/>
      <c r="K241" s="209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125</v>
      </c>
      <c r="AU241" s="218" t="s">
        <v>83</v>
      </c>
      <c r="AV241" s="12" t="s">
        <v>22</v>
      </c>
      <c r="AW241" s="12" t="s">
        <v>40</v>
      </c>
      <c r="AX241" s="12" t="s">
        <v>76</v>
      </c>
      <c r="AY241" s="218" t="s">
        <v>120</v>
      </c>
    </row>
    <row r="242" spans="2:51" s="12" customFormat="1" ht="13.5">
      <c r="B242" s="208"/>
      <c r="C242" s="209"/>
      <c r="D242" s="186" t="s">
        <v>125</v>
      </c>
      <c r="E242" s="210" t="s">
        <v>20</v>
      </c>
      <c r="F242" s="211" t="s">
        <v>428</v>
      </c>
      <c r="G242" s="209"/>
      <c r="H242" s="212" t="s">
        <v>20</v>
      </c>
      <c r="I242" s="213"/>
      <c r="J242" s="209"/>
      <c r="K242" s="209"/>
      <c r="L242" s="214"/>
      <c r="M242" s="215"/>
      <c r="N242" s="216"/>
      <c r="O242" s="216"/>
      <c r="P242" s="216"/>
      <c r="Q242" s="216"/>
      <c r="R242" s="216"/>
      <c r="S242" s="216"/>
      <c r="T242" s="217"/>
      <c r="AT242" s="218" t="s">
        <v>125</v>
      </c>
      <c r="AU242" s="218" t="s">
        <v>83</v>
      </c>
      <c r="AV242" s="12" t="s">
        <v>22</v>
      </c>
      <c r="AW242" s="12" t="s">
        <v>40</v>
      </c>
      <c r="AX242" s="12" t="s">
        <v>76</v>
      </c>
      <c r="AY242" s="218" t="s">
        <v>120</v>
      </c>
    </row>
    <row r="243" spans="2:51" s="10" customFormat="1" ht="13.5">
      <c r="B243" s="184"/>
      <c r="C243" s="185"/>
      <c r="D243" s="186" t="s">
        <v>125</v>
      </c>
      <c r="E243" s="187" t="s">
        <v>20</v>
      </c>
      <c r="F243" s="188" t="s">
        <v>429</v>
      </c>
      <c r="G243" s="185"/>
      <c r="H243" s="189">
        <v>186.55</v>
      </c>
      <c r="I243" s="190"/>
      <c r="J243" s="185"/>
      <c r="K243" s="185"/>
      <c r="L243" s="191"/>
      <c r="M243" s="192"/>
      <c r="N243" s="193"/>
      <c r="O243" s="193"/>
      <c r="P243" s="193"/>
      <c r="Q243" s="193"/>
      <c r="R243" s="193"/>
      <c r="S243" s="193"/>
      <c r="T243" s="194"/>
      <c r="AT243" s="195" t="s">
        <v>125</v>
      </c>
      <c r="AU243" s="195" t="s">
        <v>83</v>
      </c>
      <c r="AV243" s="10" t="s">
        <v>83</v>
      </c>
      <c r="AW243" s="10" t="s">
        <v>40</v>
      </c>
      <c r="AX243" s="10" t="s">
        <v>76</v>
      </c>
      <c r="AY243" s="195" t="s">
        <v>120</v>
      </c>
    </row>
    <row r="244" spans="2:51" s="10" customFormat="1" ht="13.5">
      <c r="B244" s="184"/>
      <c r="C244" s="185"/>
      <c r="D244" s="186" t="s">
        <v>125</v>
      </c>
      <c r="E244" s="187" t="s">
        <v>20</v>
      </c>
      <c r="F244" s="188" t="s">
        <v>430</v>
      </c>
      <c r="G244" s="185"/>
      <c r="H244" s="189">
        <v>7</v>
      </c>
      <c r="I244" s="190"/>
      <c r="J244" s="185"/>
      <c r="K244" s="185"/>
      <c r="L244" s="191"/>
      <c r="M244" s="192"/>
      <c r="N244" s="193"/>
      <c r="O244" s="193"/>
      <c r="P244" s="193"/>
      <c r="Q244" s="193"/>
      <c r="R244" s="193"/>
      <c r="S244" s="193"/>
      <c r="T244" s="194"/>
      <c r="AT244" s="195" t="s">
        <v>125</v>
      </c>
      <c r="AU244" s="195" t="s">
        <v>83</v>
      </c>
      <c r="AV244" s="10" t="s">
        <v>83</v>
      </c>
      <c r="AW244" s="10" t="s">
        <v>40</v>
      </c>
      <c r="AX244" s="10" t="s">
        <v>76</v>
      </c>
      <c r="AY244" s="195" t="s">
        <v>120</v>
      </c>
    </row>
    <row r="245" spans="2:51" s="10" customFormat="1" ht="13.5">
      <c r="B245" s="184"/>
      <c r="C245" s="185"/>
      <c r="D245" s="186" t="s">
        <v>125</v>
      </c>
      <c r="E245" s="187" t="s">
        <v>20</v>
      </c>
      <c r="F245" s="188" t="s">
        <v>431</v>
      </c>
      <c r="G245" s="185"/>
      <c r="H245" s="189">
        <v>62.65</v>
      </c>
      <c r="I245" s="190"/>
      <c r="J245" s="185"/>
      <c r="K245" s="185"/>
      <c r="L245" s="191"/>
      <c r="M245" s="192"/>
      <c r="N245" s="193"/>
      <c r="O245" s="193"/>
      <c r="P245" s="193"/>
      <c r="Q245" s="193"/>
      <c r="R245" s="193"/>
      <c r="S245" s="193"/>
      <c r="T245" s="194"/>
      <c r="AT245" s="195" t="s">
        <v>125</v>
      </c>
      <c r="AU245" s="195" t="s">
        <v>83</v>
      </c>
      <c r="AV245" s="10" t="s">
        <v>83</v>
      </c>
      <c r="AW245" s="10" t="s">
        <v>40</v>
      </c>
      <c r="AX245" s="10" t="s">
        <v>76</v>
      </c>
      <c r="AY245" s="195" t="s">
        <v>120</v>
      </c>
    </row>
    <row r="246" spans="2:51" s="10" customFormat="1" ht="13.5">
      <c r="B246" s="184"/>
      <c r="C246" s="185"/>
      <c r="D246" s="186" t="s">
        <v>125</v>
      </c>
      <c r="E246" s="187" t="s">
        <v>20</v>
      </c>
      <c r="F246" s="188" t="s">
        <v>432</v>
      </c>
      <c r="G246" s="185"/>
      <c r="H246" s="189">
        <v>146.30000000000001</v>
      </c>
      <c r="I246" s="190"/>
      <c r="J246" s="185"/>
      <c r="K246" s="185"/>
      <c r="L246" s="191"/>
      <c r="M246" s="192"/>
      <c r="N246" s="193"/>
      <c r="O246" s="193"/>
      <c r="P246" s="193"/>
      <c r="Q246" s="193"/>
      <c r="R246" s="193"/>
      <c r="S246" s="193"/>
      <c r="T246" s="194"/>
      <c r="AT246" s="195" t="s">
        <v>125</v>
      </c>
      <c r="AU246" s="195" t="s">
        <v>83</v>
      </c>
      <c r="AV246" s="10" t="s">
        <v>83</v>
      </c>
      <c r="AW246" s="10" t="s">
        <v>40</v>
      </c>
      <c r="AX246" s="10" t="s">
        <v>76</v>
      </c>
      <c r="AY246" s="195" t="s">
        <v>120</v>
      </c>
    </row>
    <row r="247" spans="2:51" s="10" customFormat="1" ht="13.5">
      <c r="B247" s="184"/>
      <c r="C247" s="185"/>
      <c r="D247" s="186" t="s">
        <v>125</v>
      </c>
      <c r="E247" s="187" t="s">
        <v>20</v>
      </c>
      <c r="F247" s="188" t="s">
        <v>372</v>
      </c>
      <c r="G247" s="185"/>
      <c r="H247" s="189">
        <v>10</v>
      </c>
      <c r="I247" s="190"/>
      <c r="J247" s="185"/>
      <c r="K247" s="185"/>
      <c r="L247" s="191"/>
      <c r="M247" s="192"/>
      <c r="N247" s="193"/>
      <c r="O247" s="193"/>
      <c r="P247" s="193"/>
      <c r="Q247" s="193"/>
      <c r="R247" s="193"/>
      <c r="S247" s="193"/>
      <c r="T247" s="194"/>
      <c r="AT247" s="195" t="s">
        <v>125</v>
      </c>
      <c r="AU247" s="195" t="s">
        <v>83</v>
      </c>
      <c r="AV247" s="10" t="s">
        <v>83</v>
      </c>
      <c r="AW247" s="10" t="s">
        <v>40</v>
      </c>
      <c r="AX247" s="10" t="s">
        <v>76</v>
      </c>
      <c r="AY247" s="195" t="s">
        <v>120</v>
      </c>
    </row>
    <row r="248" spans="2:51" s="10" customFormat="1" ht="13.5">
      <c r="B248" s="184"/>
      <c r="C248" s="185"/>
      <c r="D248" s="186" t="s">
        <v>125</v>
      </c>
      <c r="E248" s="187" t="s">
        <v>20</v>
      </c>
      <c r="F248" s="188" t="s">
        <v>433</v>
      </c>
      <c r="G248" s="185"/>
      <c r="H248" s="189">
        <v>15.4</v>
      </c>
      <c r="I248" s="190"/>
      <c r="J248" s="185"/>
      <c r="K248" s="185"/>
      <c r="L248" s="191"/>
      <c r="M248" s="192"/>
      <c r="N248" s="193"/>
      <c r="O248" s="193"/>
      <c r="P248" s="193"/>
      <c r="Q248" s="193"/>
      <c r="R248" s="193"/>
      <c r="S248" s="193"/>
      <c r="T248" s="194"/>
      <c r="AT248" s="195" t="s">
        <v>125</v>
      </c>
      <c r="AU248" s="195" t="s">
        <v>83</v>
      </c>
      <c r="AV248" s="10" t="s">
        <v>83</v>
      </c>
      <c r="AW248" s="10" t="s">
        <v>40</v>
      </c>
      <c r="AX248" s="10" t="s">
        <v>76</v>
      </c>
      <c r="AY248" s="195" t="s">
        <v>120</v>
      </c>
    </row>
    <row r="249" spans="2:51" s="10" customFormat="1" ht="13.5">
      <c r="B249" s="184"/>
      <c r="C249" s="185"/>
      <c r="D249" s="186" t="s">
        <v>125</v>
      </c>
      <c r="E249" s="187" t="s">
        <v>20</v>
      </c>
      <c r="F249" s="188" t="s">
        <v>374</v>
      </c>
      <c r="G249" s="185"/>
      <c r="H249" s="189">
        <v>10</v>
      </c>
      <c r="I249" s="190"/>
      <c r="J249" s="185"/>
      <c r="K249" s="185"/>
      <c r="L249" s="191"/>
      <c r="M249" s="192"/>
      <c r="N249" s="193"/>
      <c r="O249" s="193"/>
      <c r="P249" s="193"/>
      <c r="Q249" s="193"/>
      <c r="R249" s="193"/>
      <c r="S249" s="193"/>
      <c r="T249" s="194"/>
      <c r="AT249" s="195" t="s">
        <v>125</v>
      </c>
      <c r="AU249" s="195" t="s">
        <v>83</v>
      </c>
      <c r="AV249" s="10" t="s">
        <v>83</v>
      </c>
      <c r="AW249" s="10" t="s">
        <v>40</v>
      </c>
      <c r="AX249" s="10" t="s">
        <v>76</v>
      </c>
      <c r="AY249" s="195" t="s">
        <v>120</v>
      </c>
    </row>
    <row r="250" spans="2:51" s="10" customFormat="1" ht="13.5">
      <c r="B250" s="184"/>
      <c r="C250" s="185"/>
      <c r="D250" s="186" t="s">
        <v>125</v>
      </c>
      <c r="E250" s="187" t="s">
        <v>20</v>
      </c>
      <c r="F250" s="188" t="s">
        <v>434</v>
      </c>
      <c r="G250" s="185"/>
      <c r="H250" s="189">
        <v>67.900000000000006</v>
      </c>
      <c r="I250" s="190"/>
      <c r="J250" s="185"/>
      <c r="K250" s="185"/>
      <c r="L250" s="191"/>
      <c r="M250" s="192"/>
      <c r="N250" s="193"/>
      <c r="O250" s="193"/>
      <c r="P250" s="193"/>
      <c r="Q250" s="193"/>
      <c r="R250" s="193"/>
      <c r="S250" s="193"/>
      <c r="T250" s="194"/>
      <c r="AT250" s="195" t="s">
        <v>125</v>
      </c>
      <c r="AU250" s="195" t="s">
        <v>83</v>
      </c>
      <c r="AV250" s="10" t="s">
        <v>83</v>
      </c>
      <c r="AW250" s="10" t="s">
        <v>40</v>
      </c>
      <c r="AX250" s="10" t="s">
        <v>76</v>
      </c>
      <c r="AY250" s="195" t="s">
        <v>120</v>
      </c>
    </row>
    <row r="251" spans="2:51" s="10" customFormat="1" ht="13.5">
      <c r="B251" s="184"/>
      <c r="C251" s="185"/>
      <c r="D251" s="186" t="s">
        <v>125</v>
      </c>
      <c r="E251" s="187" t="s">
        <v>20</v>
      </c>
      <c r="F251" s="188" t="s">
        <v>435</v>
      </c>
      <c r="G251" s="185"/>
      <c r="H251" s="189">
        <v>29.4</v>
      </c>
      <c r="I251" s="190"/>
      <c r="J251" s="185"/>
      <c r="K251" s="185"/>
      <c r="L251" s="191"/>
      <c r="M251" s="192"/>
      <c r="N251" s="193"/>
      <c r="O251" s="193"/>
      <c r="P251" s="193"/>
      <c r="Q251" s="193"/>
      <c r="R251" s="193"/>
      <c r="S251" s="193"/>
      <c r="T251" s="194"/>
      <c r="AT251" s="195" t="s">
        <v>125</v>
      </c>
      <c r="AU251" s="195" t="s">
        <v>83</v>
      </c>
      <c r="AV251" s="10" t="s">
        <v>83</v>
      </c>
      <c r="AW251" s="10" t="s">
        <v>40</v>
      </c>
      <c r="AX251" s="10" t="s">
        <v>76</v>
      </c>
      <c r="AY251" s="195" t="s">
        <v>120</v>
      </c>
    </row>
    <row r="252" spans="2:51" s="10" customFormat="1" ht="13.5">
      <c r="B252" s="184"/>
      <c r="C252" s="185"/>
      <c r="D252" s="186" t="s">
        <v>125</v>
      </c>
      <c r="E252" s="187" t="s">
        <v>20</v>
      </c>
      <c r="F252" s="188" t="s">
        <v>436</v>
      </c>
      <c r="G252" s="185"/>
      <c r="H252" s="189">
        <v>54.6</v>
      </c>
      <c r="I252" s="190"/>
      <c r="J252" s="185"/>
      <c r="K252" s="185"/>
      <c r="L252" s="191"/>
      <c r="M252" s="192"/>
      <c r="N252" s="193"/>
      <c r="O252" s="193"/>
      <c r="P252" s="193"/>
      <c r="Q252" s="193"/>
      <c r="R252" s="193"/>
      <c r="S252" s="193"/>
      <c r="T252" s="194"/>
      <c r="AT252" s="195" t="s">
        <v>125</v>
      </c>
      <c r="AU252" s="195" t="s">
        <v>83</v>
      </c>
      <c r="AV252" s="10" t="s">
        <v>83</v>
      </c>
      <c r="AW252" s="10" t="s">
        <v>40</v>
      </c>
      <c r="AX252" s="10" t="s">
        <v>76</v>
      </c>
      <c r="AY252" s="195" t="s">
        <v>120</v>
      </c>
    </row>
    <row r="253" spans="2:51" s="14" customFormat="1" ht="13.5">
      <c r="B253" s="243"/>
      <c r="C253" s="244"/>
      <c r="D253" s="186" t="s">
        <v>125</v>
      </c>
      <c r="E253" s="245" t="s">
        <v>20</v>
      </c>
      <c r="F253" s="246" t="s">
        <v>319</v>
      </c>
      <c r="G253" s="244"/>
      <c r="H253" s="247">
        <v>589.79999999999995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AT253" s="253" t="s">
        <v>125</v>
      </c>
      <c r="AU253" s="253" t="s">
        <v>83</v>
      </c>
      <c r="AV253" s="14" t="s">
        <v>86</v>
      </c>
      <c r="AW253" s="14" t="s">
        <v>40</v>
      </c>
      <c r="AX253" s="14" t="s">
        <v>76</v>
      </c>
      <c r="AY253" s="253" t="s">
        <v>120</v>
      </c>
    </row>
    <row r="254" spans="2:51" s="12" customFormat="1" ht="13.5">
      <c r="B254" s="208"/>
      <c r="C254" s="209"/>
      <c r="D254" s="186" t="s">
        <v>125</v>
      </c>
      <c r="E254" s="210" t="s">
        <v>20</v>
      </c>
      <c r="F254" s="211" t="s">
        <v>427</v>
      </c>
      <c r="G254" s="209"/>
      <c r="H254" s="212" t="s">
        <v>20</v>
      </c>
      <c r="I254" s="213"/>
      <c r="J254" s="209"/>
      <c r="K254" s="209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125</v>
      </c>
      <c r="AU254" s="218" t="s">
        <v>83</v>
      </c>
      <c r="AV254" s="12" t="s">
        <v>22</v>
      </c>
      <c r="AW254" s="12" t="s">
        <v>40</v>
      </c>
      <c r="AX254" s="12" t="s">
        <v>76</v>
      </c>
      <c r="AY254" s="218" t="s">
        <v>120</v>
      </c>
    </row>
    <row r="255" spans="2:51" s="10" customFormat="1" ht="13.5">
      <c r="B255" s="184"/>
      <c r="C255" s="185"/>
      <c r="D255" s="186" t="s">
        <v>125</v>
      </c>
      <c r="E255" s="187" t="s">
        <v>20</v>
      </c>
      <c r="F255" s="188" t="s">
        <v>437</v>
      </c>
      <c r="G255" s="185"/>
      <c r="H255" s="189">
        <v>2.1</v>
      </c>
      <c r="I255" s="190"/>
      <c r="J255" s="185"/>
      <c r="K255" s="185"/>
      <c r="L255" s="191"/>
      <c r="M255" s="192"/>
      <c r="N255" s="193"/>
      <c r="O255" s="193"/>
      <c r="P255" s="193"/>
      <c r="Q255" s="193"/>
      <c r="R255" s="193"/>
      <c r="S255" s="193"/>
      <c r="T255" s="194"/>
      <c r="AT255" s="195" t="s">
        <v>125</v>
      </c>
      <c r="AU255" s="195" t="s">
        <v>83</v>
      </c>
      <c r="AV255" s="10" t="s">
        <v>83</v>
      </c>
      <c r="AW255" s="10" t="s">
        <v>40</v>
      </c>
      <c r="AX255" s="10" t="s">
        <v>76</v>
      </c>
      <c r="AY255" s="195" t="s">
        <v>120</v>
      </c>
    </row>
    <row r="256" spans="2:51" s="10" customFormat="1" ht="13.5">
      <c r="B256" s="184"/>
      <c r="C256" s="185"/>
      <c r="D256" s="186" t="s">
        <v>125</v>
      </c>
      <c r="E256" s="187" t="s">
        <v>20</v>
      </c>
      <c r="F256" s="188" t="s">
        <v>438</v>
      </c>
      <c r="G256" s="185"/>
      <c r="H256" s="189">
        <v>38.5</v>
      </c>
      <c r="I256" s="190"/>
      <c r="J256" s="185"/>
      <c r="K256" s="185"/>
      <c r="L256" s="191"/>
      <c r="M256" s="192"/>
      <c r="N256" s="193"/>
      <c r="O256" s="193"/>
      <c r="P256" s="193"/>
      <c r="Q256" s="193"/>
      <c r="R256" s="193"/>
      <c r="S256" s="193"/>
      <c r="T256" s="194"/>
      <c r="AT256" s="195" t="s">
        <v>125</v>
      </c>
      <c r="AU256" s="195" t="s">
        <v>83</v>
      </c>
      <c r="AV256" s="10" t="s">
        <v>83</v>
      </c>
      <c r="AW256" s="10" t="s">
        <v>40</v>
      </c>
      <c r="AX256" s="10" t="s">
        <v>76</v>
      </c>
      <c r="AY256" s="195" t="s">
        <v>120</v>
      </c>
    </row>
    <row r="257" spans="2:65" s="10" customFormat="1" ht="13.5">
      <c r="B257" s="184"/>
      <c r="C257" s="185"/>
      <c r="D257" s="186" t="s">
        <v>125</v>
      </c>
      <c r="E257" s="187" t="s">
        <v>20</v>
      </c>
      <c r="F257" s="188" t="s">
        <v>439</v>
      </c>
      <c r="G257" s="185"/>
      <c r="H257" s="189">
        <v>7</v>
      </c>
      <c r="I257" s="190"/>
      <c r="J257" s="185"/>
      <c r="K257" s="185"/>
      <c r="L257" s="191"/>
      <c r="M257" s="192"/>
      <c r="N257" s="193"/>
      <c r="O257" s="193"/>
      <c r="P257" s="193"/>
      <c r="Q257" s="193"/>
      <c r="R257" s="193"/>
      <c r="S257" s="193"/>
      <c r="T257" s="194"/>
      <c r="AT257" s="195" t="s">
        <v>125</v>
      </c>
      <c r="AU257" s="195" t="s">
        <v>83</v>
      </c>
      <c r="AV257" s="10" t="s">
        <v>83</v>
      </c>
      <c r="AW257" s="10" t="s">
        <v>40</v>
      </c>
      <c r="AX257" s="10" t="s">
        <v>76</v>
      </c>
      <c r="AY257" s="195" t="s">
        <v>120</v>
      </c>
    </row>
    <row r="258" spans="2:65" s="10" customFormat="1" ht="13.5">
      <c r="B258" s="184"/>
      <c r="C258" s="185"/>
      <c r="D258" s="186" t="s">
        <v>125</v>
      </c>
      <c r="E258" s="187" t="s">
        <v>20</v>
      </c>
      <c r="F258" s="188" t="s">
        <v>440</v>
      </c>
      <c r="G258" s="185"/>
      <c r="H258" s="189">
        <v>384.65</v>
      </c>
      <c r="I258" s="190"/>
      <c r="J258" s="185"/>
      <c r="K258" s="185"/>
      <c r="L258" s="191"/>
      <c r="M258" s="192"/>
      <c r="N258" s="193"/>
      <c r="O258" s="193"/>
      <c r="P258" s="193"/>
      <c r="Q258" s="193"/>
      <c r="R258" s="193"/>
      <c r="S258" s="193"/>
      <c r="T258" s="194"/>
      <c r="AT258" s="195" t="s">
        <v>125</v>
      </c>
      <c r="AU258" s="195" t="s">
        <v>83</v>
      </c>
      <c r="AV258" s="10" t="s">
        <v>83</v>
      </c>
      <c r="AW258" s="10" t="s">
        <v>40</v>
      </c>
      <c r="AX258" s="10" t="s">
        <v>76</v>
      </c>
      <c r="AY258" s="195" t="s">
        <v>120</v>
      </c>
    </row>
    <row r="259" spans="2:65" s="10" customFormat="1" ht="13.5">
      <c r="B259" s="184"/>
      <c r="C259" s="185"/>
      <c r="D259" s="186" t="s">
        <v>125</v>
      </c>
      <c r="E259" s="187" t="s">
        <v>20</v>
      </c>
      <c r="F259" s="188" t="s">
        <v>441</v>
      </c>
      <c r="G259" s="185"/>
      <c r="H259" s="189">
        <v>74.55</v>
      </c>
      <c r="I259" s="190"/>
      <c r="J259" s="185"/>
      <c r="K259" s="185"/>
      <c r="L259" s="191"/>
      <c r="M259" s="192"/>
      <c r="N259" s="193"/>
      <c r="O259" s="193"/>
      <c r="P259" s="193"/>
      <c r="Q259" s="193"/>
      <c r="R259" s="193"/>
      <c r="S259" s="193"/>
      <c r="T259" s="194"/>
      <c r="AT259" s="195" t="s">
        <v>125</v>
      </c>
      <c r="AU259" s="195" t="s">
        <v>83</v>
      </c>
      <c r="AV259" s="10" t="s">
        <v>83</v>
      </c>
      <c r="AW259" s="10" t="s">
        <v>40</v>
      </c>
      <c r="AX259" s="10" t="s">
        <v>76</v>
      </c>
      <c r="AY259" s="195" t="s">
        <v>120</v>
      </c>
    </row>
    <row r="260" spans="2:65" s="14" customFormat="1" ht="13.5">
      <c r="B260" s="243"/>
      <c r="C260" s="244"/>
      <c r="D260" s="186" t="s">
        <v>125</v>
      </c>
      <c r="E260" s="245" t="s">
        <v>20</v>
      </c>
      <c r="F260" s="246" t="s">
        <v>319</v>
      </c>
      <c r="G260" s="244"/>
      <c r="H260" s="247">
        <v>506.8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125</v>
      </c>
      <c r="AU260" s="253" t="s">
        <v>83</v>
      </c>
      <c r="AV260" s="14" t="s">
        <v>86</v>
      </c>
      <c r="AW260" s="14" t="s">
        <v>40</v>
      </c>
      <c r="AX260" s="14" t="s">
        <v>76</v>
      </c>
      <c r="AY260" s="253" t="s">
        <v>120</v>
      </c>
    </row>
    <row r="261" spans="2:65" s="12" customFormat="1" ht="13.5">
      <c r="B261" s="208"/>
      <c r="C261" s="209"/>
      <c r="D261" s="186" t="s">
        <v>125</v>
      </c>
      <c r="E261" s="210" t="s">
        <v>20</v>
      </c>
      <c r="F261" s="211" t="s">
        <v>442</v>
      </c>
      <c r="G261" s="209"/>
      <c r="H261" s="212" t="s">
        <v>20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125</v>
      </c>
      <c r="AU261" s="218" t="s">
        <v>83</v>
      </c>
      <c r="AV261" s="12" t="s">
        <v>22</v>
      </c>
      <c r="AW261" s="12" t="s">
        <v>40</v>
      </c>
      <c r="AX261" s="12" t="s">
        <v>76</v>
      </c>
      <c r="AY261" s="218" t="s">
        <v>120</v>
      </c>
    </row>
    <row r="262" spans="2:65" s="10" customFormat="1" ht="13.5">
      <c r="B262" s="184"/>
      <c r="C262" s="185"/>
      <c r="D262" s="186" t="s">
        <v>125</v>
      </c>
      <c r="E262" s="187" t="s">
        <v>20</v>
      </c>
      <c r="F262" s="188" t="s">
        <v>443</v>
      </c>
      <c r="G262" s="185"/>
      <c r="H262" s="189">
        <v>82.6</v>
      </c>
      <c r="I262" s="190"/>
      <c r="J262" s="185"/>
      <c r="K262" s="185"/>
      <c r="L262" s="191"/>
      <c r="M262" s="192"/>
      <c r="N262" s="193"/>
      <c r="O262" s="193"/>
      <c r="P262" s="193"/>
      <c r="Q262" s="193"/>
      <c r="R262" s="193"/>
      <c r="S262" s="193"/>
      <c r="T262" s="194"/>
      <c r="AT262" s="195" t="s">
        <v>125</v>
      </c>
      <c r="AU262" s="195" t="s">
        <v>83</v>
      </c>
      <c r="AV262" s="10" t="s">
        <v>83</v>
      </c>
      <c r="AW262" s="10" t="s">
        <v>40</v>
      </c>
      <c r="AX262" s="10" t="s">
        <v>76</v>
      </c>
      <c r="AY262" s="195" t="s">
        <v>120</v>
      </c>
    </row>
    <row r="263" spans="2:65" s="14" customFormat="1" ht="13.5">
      <c r="B263" s="243"/>
      <c r="C263" s="244"/>
      <c r="D263" s="186" t="s">
        <v>125</v>
      </c>
      <c r="E263" s="245" t="s">
        <v>20</v>
      </c>
      <c r="F263" s="246" t="s">
        <v>319</v>
      </c>
      <c r="G263" s="244"/>
      <c r="H263" s="247">
        <v>82.6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125</v>
      </c>
      <c r="AU263" s="253" t="s">
        <v>83</v>
      </c>
      <c r="AV263" s="14" t="s">
        <v>86</v>
      </c>
      <c r="AW263" s="14" t="s">
        <v>40</v>
      </c>
      <c r="AX263" s="14" t="s">
        <v>76</v>
      </c>
      <c r="AY263" s="253" t="s">
        <v>120</v>
      </c>
    </row>
    <row r="264" spans="2:65" s="11" customFormat="1" ht="13.5">
      <c r="B264" s="196"/>
      <c r="C264" s="197"/>
      <c r="D264" s="186" t="s">
        <v>125</v>
      </c>
      <c r="E264" s="219" t="s">
        <v>20</v>
      </c>
      <c r="F264" s="220" t="s">
        <v>127</v>
      </c>
      <c r="G264" s="197"/>
      <c r="H264" s="221">
        <v>1179.2</v>
      </c>
      <c r="I264" s="202"/>
      <c r="J264" s="197"/>
      <c r="K264" s="197"/>
      <c r="L264" s="203"/>
      <c r="M264" s="204"/>
      <c r="N264" s="205"/>
      <c r="O264" s="205"/>
      <c r="P264" s="205"/>
      <c r="Q264" s="205"/>
      <c r="R264" s="205"/>
      <c r="S264" s="205"/>
      <c r="T264" s="206"/>
      <c r="AT264" s="207" t="s">
        <v>125</v>
      </c>
      <c r="AU264" s="207" t="s">
        <v>83</v>
      </c>
      <c r="AV264" s="11" t="s">
        <v>89</v>
      </c>
      <c r="AW264" s="11" t="s">
        <v>40</v>
      </c>
      <c r="AX264" s="11" t="s">
        <v>22</v>
      </c>
      <c r="AY264" s="207" t="s">
        <v>120</v>
      </c>
    </row>
    <row r="265" spans="2:65" s="9" customFormat="1" ht="29.85" customHeight="1">
      <c r="B265" s="158"/>
      <c r="C265" s="159"/>
      <c r="D265" s="160" t="s">
        <v>75</v>
      </c>
      <c r="E265" s="235" t="s">
        <v>89</v>
      </c>
      <c r="F265" s="235" t="s">
        <v>444</v>
      </c>
      <c r="G265" s="159"/>
      <c r="H265" s="159"/>
      <c r="I265" s="162"/>
      <c r="J265" s="236">
        <f>BK265</f>
        <v>0</v>
      </c>
      <c r="K265" s="159"/>
      <c r="L265" s="164"/>
      <c r="M265" s="165"/>
      <c r="N265" s="166"/>
      <c r="O265" s="166"/>
      <c r="P265" s="167">
        <f>SUM(P266:P272)</f>
        <v>0</v>
      </c>
      <c r="Q265" s="166"/>
      <c r="R265" s="167">
        <f>SUM(R266:R272)</f>
        <v>0</v>
      </c>
      <c r="S265" s="166"/>
      <c r="T265" s="168">
        <f>SUM(T266:T272)</f>
        <v>0</v>
      </c>
      <c r="AR265" s="169" t="s">
        <v>22</v>
      </c>
      <c r="AT265" s="170" t="s">
        <v>75</v>
      </c>
      <c r="AU265" s="170" t="s">
        <v>22</v>
      </c>
      <c r="AY265" s="169" t="s">
        <v>120</v>
      </c>
      <c r="BK265" s="171">
        <f>SUM(BK266:BK272)</f>
        <v>0</v>
      </c>
    </row>
    <row r="266" spans="2:65" s="1" customFormat="1" ht="22.5" customHeight="1">
      <c r="B266" s="35"/>
      <c r="C266" s="172" t="s">
        <v>205</v>
      </c>
      <c r="D266" s="172" t="s">
        <v>121</v>
      </c>
      <c r="E266" s="173" t="s">
        <v>445</v>
      </c>
      <c r="F266" s="174" t="s">
        <v>446</v>
      </c>
      <c r="G266" s="175" t="s">
        <v>296</v>
      </c>
      <c r="H266" s="176">
        <v>80</v>
      </c>
      <c r="I266" s="177"/>
      <c r="J266" s="178">
        <f>ROUND(I266*H266,2)</f>
        <v>0</v>
      </c>
      <c r="K266" s="174" t="s">
        <v>20</v>
      </c>
      <c r="L266" s="55"/>
      <c r="M266" s="179" t="s">
        <v>20</v>
      </c>
      <c r="N266" s="180" t="s">
        <v>47</v>
      </c>
      <c r="O266" s="36"/>
      <c r="P266" s="181">
        <f>O266*H266</f>
        <v>0</v>
      </c>
      <c r="Q266" s="181">
        <v>0</v>
      </c>
      <c r="R266" s="181">
        <f>Q266*H266</f>
        <v>0</v>
      </c>
      <c r="S266" s="181">
        <v>0</v>
      </c>
      <c r="T266" s="182">
        <f>S266*H266</f>
        <v>0</v>
      </c>
      <c r="AR266" s="18" t="s">
        <v>89</v>
      </c>
      <c r="AT266" s="18" t="s">
        <v>121</v>
      </c>
      <c r="AU266" s="18" t="s">
        <v>83</v>
      </c>
      <c r="AY266" s="18" t="s">
        <v>120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8" t="s">
        <v>22</v>
      </c>
      <c r="BK266" s="183">
        <f>ROUND(I266*H266,2)</f>
        <v>0</v>
      </c>
      <c r="BL266" s="18" t="s">
        <v>89</v>
      </c>
      <c r="BM266" s="18" t="s">
        <v>231</v>
      </c>
    </row>
    <row r="267" spans="2:65" s="12" customFormat="1" ht="13.5">
      <c r="B267" s="208"/>
      <c r="C267" s="209"/>
      <c r="D267" s="186" t="s">
        <v>125</v>
      </c>
      <c r="E267" s="210" t="s">
        <v>20</v>
      </c>
      <c r="F267" s="211" t="s">
        <v>447</v>
      </c>
      <c r="G267" s="209"/>
      <c r="H267" s="212" t="s">
        <v>20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125</v>
      </c>
      <c r="AU267" s="218" t="s">
        <v>83</v>
      </c>
      <c r="AV267" s="12" t="s">
        <v>22</v>
      </c>
      <c r="AW267" s="12" t="s">
        <v>40</v>
      </c>
      <c r="AX267" s="12" t="s">
        <v>76</v>
      </c>
      <c r="AY267" s="218" t="s">
        <v>120</v>
      </c>
    </row>
    <row r="268" spans="2:65" s="10" customFormat="1" ht="13.5">
      <c r="B268" s="184"/>
      <c r="C268" s="185"/>
      <c r="D268" s="186" t="s">
        <v>125</v>
      </c>
      <c r="E268" s="187" t="s">
        <v>20</v>
      </c>
      <c r="F268" s="188" t="s">
        <v>448</v>
      </c>
      <c r="G268" s="185"/>
      <c r="H268" s="189">
        <v>20</v>
      </c>
      <c r="I268" s="190"/>
      <c r="J268" s="185"/>
      <c r="K268" s="185"/>
      <c r="L268" s="191"/>
      <c r="M268" s="192"/>
      <c r="N268" s="193"/>
      <c r="O268" s="193"/>
      <c r="P268" s="193"/>
      <c r="Q268" s="193"/>
      <c r="R268" s="193"/>
      <c r="S268" s="193"/>
      <c r="T268" s="194"/>
      <c r="AT268" s="195" t="s">
        <v>125</v>
      </c>
      <c r="AU268" s="195" t="s">
        <v>83</v>
      </c>
      <c r="AV268" s="10" t="s">
        <v>83</v>
      </c>
      <c r="AW268" s="10" t="s">
        <v>40</v>
      </c>
      <c r="AX268" s="10" t="s">
        <v>76</v>
      </c>
      <c r="AY268" s="195" t="s">
        <v>120</v>
      </c>
    </row>
    <row r="269" spans="2:65" s="10" customFormat="1" ht="13.5">
      <c r="B269" s="184"/>
      <c r="C269" s="185"/>
      <c r="D269" s="186" t="s">
        <v>125</v>
      </c>
      <c r="E269" s="187" t="s">
        <v>20</v>
      </c>
      <c r="F269" s="188" t="s">
        <v>449</v>
      </c>
      <c r="G269" s="185"/>
      <c r="H269" s="189">
        <v>20</v>
      </c>
      <c r="I269" s="190"/>
      <c r="J269" s="185"/>
      <c r="K269" s="185"/>
      <c r="L269" s="191"/>
      <c r="M269" s="192"/>
      <c r="N269" s="193"/>
      <c r="O269" s="193"/>
      <c r="P269" s="193"/>
      <c r="Q269" s="193"/>
      <c r="R269" s="193"/>
      <c r="S269" s="193"/>
      <c r="T269" s="194"/>
      <c r="AT269" s="195" t="s">
        <v>125</v>
      </c>
      <c r="AU269" s="195" t="s">
        <v>83</v>
      </c>
      <c r="AV269" s="10" t="s">
        <v>83</v>
      </c>
      <c r="AW269" s="10" t="s">
        <v>40</v>
      </c>
      <c r="AX269" s="10" t="s">
        <v>76</v>
      </c>
      <c r="AY269" s="195" t="s">
        <v>120</v>
      </c>
    </row>
    <row r="270" spans="2:65" s="10" customFormat="1" ht="13.5">
      <c r="B270" s="184"/>
      <c r="C270" s="185"/>
      <c r="D270" s="186" t="s">
        <v>125</v>
      </c>
      <c r="E270" s="187" t="s">
        <v>20</v>
      </c>
      <c r="F270" s="188" t="s">
        <v>450</v>
      </c>
      <c r="G270" s="185"/>
      <c r="H270" s="189">
        <v>20</v>
      </c>
      <c r="I270" s="190"/>
      <c r="J270" s="185"/>
      <c r="K270" s="185"/>
      <c r="L270" s="191"/>
      <c r="M270" s="192"/>
      <c r="N270" s="193"/>
      <c r="O270" s="193"/>
      <c r="P270" s="193"/>
      <c r="Q270" s="193"/>
      <c r="R270" s="193"/>
      <c r="S270" s="193"/>
      <c r="T270" s="194"/>
      <c r="AT270" s="195" t="s">
        <v>125</v>
      </c>
      <c r="AU270" s="195" t="s">
        <v>83</v>
      </c>
      <c r="AV270" s="10" t="s">
        <v>83</v>
      </c>
      <c r="AW270" s="10" t="s">
        <v>40</v>
      </c>
      <c r="AX270" s="10" t="s">
        <v>76</v>
      </c>
      <c r="AY270" s="195" t="s">
        <v>120</v>
      </c>
    </row>
    <row r="271" spans="2:65" s="10" customFormat="1" ht="13.5">
      <c r="B271" s="184"/>
      <c r="C271" s="185"/>
      <c r="D271" s="186" t="s">
        <v>125</v>
      </c>
      <c r="E271" s="187" t="s">
        <v>20</v>
      </c>
      <c r="F271" s="188" t="s">
        <v>451</v>
      </c>
      <c r="G271" s="185"/>
      <c r="H271" s="189">
        <v>20</v>
      </c>
      <c r="I271" s="190"/>
      <c r="J271" s="185"/>
      <c r="K271" s="185"/>
      <c r="L271" s="191"/>
      <c r="M271" s="192"/>
      <c r="N271" s="193"/>
      <c r="O271" s="193"/>
      <c r="P271" s="193"/>
      <c r="Q271" s="193"/>
      <c r="R271" s="193"/>
      <c r="S271" s="193"/>
      <c r="T271" s="194"/>
      <c r="AT271" s="195" t="s">
        <v>125</v>
      </c>
      <c r="AU271" s="195" t="s">
        <v>83</v>
      </c>
      <c r="AV271" s="10" t="s">
        <v>83</v>
      </c>
      <c r="AW271" s="10" t="s">
        <v>40</v>
      </c>
      <c r="AX271" s="10" t="s">
        <v>76</v>
      </c>
      <c r="AY271" s="195" t="s">
        <v>120</v>
      </c>
    </row>
    <row r="272" spans="2:65" s="11" customFormat="1" ht="13.5">
      <c r="B272" s="196"/>
      <c r="C272" s="197"/>
      <c r="D272" s="186" t="s">
        <v>125</v>
      </c>
      <c r="E272" s="219" t="s">
        <v>20</v>
      </c>
      <c r="F272" s="220" t="s">
        <v>127</v>
      </c>
      <c r="G272" s="197"/>
      <c r="H272" s="221">
        <v>80</v>
      </c>
      <c r="I272" s="202"/>
      <c r="J272" s="197"/>
      <c r="K272" s="197"/>
      <c r="L272" s="203"/>
      <c r="M272" s="204"/>
      <c r="N272" s="205"/>
      <c r="O272" s="205"/>
      <c r="P272" s="205"/>
      <c r="Q272" s="205"/>
      <c r="R272" s="205"/>
      <c r="S272" s="205"/>
      <c r="T272" s="206"/>
      <c r="AT272" s="207" t="s">
        <v>125</v>
      </c>
      <c r="AU272" s="207" t="s">
        <v>83</v>
      </c>
      <c r="AV272" s="11" t="s">
        <v>89</v>
      </c>
      <c r="AW272" s="11" t="s">
        <v>40</v>
      </c>
      <c r="AX272" s="11" t="s">
        <v>22</v>
      </c>
      <c r="AY272" s="207" t="s">
        <v>120</v>
      </c>
    </row>
    <row r="273" spans="2:65" s="9" customFormat="1" ht="29.85" customHeight="1">
      <c r="B273" s="158"/>
      <c r="C273" s="159"/>
      <c r="D273" s="160" t="s">
        <v>75</v>
      </c>
      <c r="E273" s="235" t="s">
        <v>139</v>
      </c>
      <c r="F273" s="235" t="s">
        <v>452</v>
      </c>
      <c r="G273" s="159"/>
      <c r="H273" s="159"/>
      <c r="I273" s="162"/>
      <c r="J273" s="236">
        <f>BK273</f>
        <v>0</v>
      </c>
      <c r="K273" s="159"/>
      <c r="L273" s="164"/>
      <c r="M273" s="165"/>
      <c r="N273" s="166"/>
      <c r="O273" s="166"/>
      <c r="P273" s="167">
        <f>SUM(P274:P394)</f>
        <v>0</v>
      </c>
      <c r="Q273" s="166"/>
      <c r="R273" s="167">
        <f>SUM(R274:R394)</f>
        <v>0</v>
      </c>
      <c r="S273" s="166"/>
      <c r="T273" s="168">
        <f>SUM(T274:T394)</f>
        <v>0</v>
      </c>
      <c r="AR273" s="169" t="s">
        <v>22</v>
      </c>
      <c r="AT273" s="170" t="s">
        <v>75</v>
      </c>
      <c r="AU273" s="170" t="s">
        <v>22</v>
      </c>
      <c r="AY273" s="169" t="s">
        <v>120</v>
      </c>
      <c r="BK273" s="171">
        <f>SUM(BK274:BK394)</f>
        <v>0</v>
      </c>
    </row>
    <row r="274" spans="2:65" s="1" customFormat="1" ht="22.5" customHeight="1">
      <c r="B274" s="35"/>
      <c r="C274" s="172" t="s">
        <v>7</v>
      </c>
      <c r="D274" s="172" t="s">
        <v>121</v>
      </c>
      <c r="E274" s="173" t="s">
        <v>453</v>
      </c>
      <c r="F274" s="174" t="s">
        <v>454</v>
      </c>
      <c r="G274" s="175" t="s">
        <v>296</v>
      </c>
      <c r="H274" s="176">
        <v>720</v>
      </c>
      <c r="I274" s="177"/>
      <c r="J274" s="178">
        <f>ROUND(I274*H274,2)</f>
        <v>0</v>
      </c>
      <c r="K274" s="174" t="s">
        <v>20</v>
      </c>
      <c r="L274" s="55"/>
      <c r="M274" s="179" t="s">
        <v>20</v>
      </c>
      <c r="N274" s="180" t="s">
        <v>47</v>
      </c>
      <c r="O274" s="36"/>
      <c r="P274" s="181">
        <f>O274*H274</f>
        <v>0</v>
      </c>
      <c r="Q274" s="181">
        <v>0</v>
      </c>
      <c r="R274" s="181">
        <f>Q274*H274</f>
        <v>0</v>
      </c>
      <c r="S274" s="181">
        <v>0</v>
      </c>
      <c r="T274" s="182">
        <f>S274*H274</f>
        <v>0</v>
      </c>
      <c r="AR274" s="18" t="s">
        <v>89</v>
      </c>
      <c r="AT274" s="18" t="s">
        <v>121</v>
      </c>
      <c r="AU274" s="18" t="s">
        <v>83</v>
      </c>
      <c r="AY274" s="18" t="s">
        <v>120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8" t="s">
        <v>22</v>
      </c>
      <c r="BK274" s="183">
        <f>ROUND(I274*H274,2)</f>
        <v>0</v>
      </c>
      <c r="BL274" s="18" t="s">
        <v>89</v>
      </c>
      <c r="BM274" s="18" t="s">
        <v>235</v>
      </c>
    </row>
    <row r="275" spans="2:65" s="12" customFormat="1" ht="13.5">
      <c r="B275" s="208"/>
      <c r="C275" s="209"/>
      <c r="D275" s="186" t="s">
        <v>125</v>
      </c>
      <c r="E275" s="210" t="s">
        <v>20</v>
      </c>
      <c r="F275" s="211" t="s">
        <v>455</v>
      </c>
      <c r="G275" s="209"/>
      <c r="H275" s="212" t="s">
        <v>20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125</v>
      </c>
      <c r="AU275" s="218" t="s">
        <v>83</v>
      </c>
      <c r="AV275" s="12" t="s">
        <v>22</v>
      </c>
      <c r="AW275" s="12" t="s">
        <v>40</v>
      </c>
      <c r="AX275" s="12" t="s">
        <v>76</v>
      </c>
      <c r="AY275" s="218" t="s">
        <v>120</v>
      </c>
    </row>
    <row r="276" spans="2:65" s="10" customFormat="1" ht="13.5">
      <c r="B276" s="184"/>
      <c r="C276" s="185"/>
      <c r="D276" s="186" t="s">
        <v>125</v>
      </c>
      <c r="E276" s="187" t="s">
        <v>20</v>
      </c>
      <c r="F276" s="188" t="s">
        <v>456</v>
      </c>
      <c r="G276" s="185"/>
      <c r="H276" s="189">
        <v>342.4</v>
      </c>
      <c r="I276" s="190"/>
      <c r="J276" s="185"/>
      <c r="K276" s="185"/>
      <c r="L276" s="191"/>
      <c r="M276" s="192"/>
      <c r="N276" s="193"/>
      <c r="O276" s="193"/>
      <c r="P276" s="193"/>
      <c r="Q276" s="193"/>
      <c r="R276" s="193"/>
      <c r="S276" s="193"/>
      <c r="T276" s="194"/>
      <c r="AT276" s="195" t="s">
        <v>125</v>
      </c>
      <c r="AU276" s="195" t="s">
        <v>83</v>
      </c>
      <c r="AV276" s="10" t="s">
        <v>83</v>
      </c>
      <c r="AW276" s="10" t="s">
        <v>40</v>
      </c>
      <c r="AX276" s="10" t="s">
        <v>76</v>
      </c>
      <c r="AY276" s="195" t="s">
        <v>120</v>
      </c>
    </row>
    <row r="277" spans="2:65" s="10" customFormat="1" ht="13.5">
      <c r="B277" s="184"/>
      <c r="C277" s="185"/>
      <c r="D277" s="186" t="s">
        <v>125</v>
      </c>
      <c r="E277" s="187" t="s">
        <v>20</v>
      </c>
      <c r="F277" s="188" t="s">
        <v>457</v>
      </c>
      <c r="G277" s="185"/>
      <c r="H277" s="189">
        <v>377.6</v>
      </c>
      <c r="I277" s="190"/>
      <c r="J277" s="185"/>
      <c r="K277" s="185"/>
      <c r="L277" s="191"/>
      <c r="M277" s="192"/>
      <c r="N277" s="193"/>
      <c r="O277" s="193"/>
      <c r="P277" s="193"/>
      <c r="Q277" s="193"/>
      <c r="R277" s="193"/>
      <c r="S277" s="193"/>
      <c r="T277" s="194"/>
      <c r="AT277" s="195" t="s">
        <v>125</v>
      </c>
      <c r="AU277" s="195" t="s">
        <v>83</v>
      </c>
      <c r="AV277" s="10" t="s">
        <v>83</v>
      </c>
      <c r="AW277" s="10" t="s">
        <v>40</v>
      </c>
      <c r="AX277" s="10" t="s">
        <v>76</v>
      </c>
      <c r="AY277" s="195" t="s">
        <v>120</v>
      </c>
    </row>
    <row r="278" spans="2:65" s="11" customFormat="1" ht="13.5">
      <c r="B278" s="196"/>
      <c r="C278" s="197"/>
      <c r="D278" s="198" t="s">
        <v>125</v>
      </c>
      <c r="E278" s="199" t="s">
        <v>20</v>
      </c>
      <c r="F278" s="200" t="s">
        <v>127</v>
      </c>
      <c r="G278" s="197"/>
      <c r="H278" s="201">
        <v>720</v>
      </c>
      <c r="I278" s="202"/>
      <c r="J278" s="197"/>
      <c r="K278" s="197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125</v>
      </c>
      <c r="AU278" s="207" t="s">
        <v>83</v>
      </c>
      <c r="AV278" s="11" t="s">
        <v>89</v>
      </c>
      <c r="AW278" s="11" t="s">
        <v>40</v>
      </c>
      <c r="AX278" s="11" t="s">
        <v>22</v>
      </c>
      <c r="AY278" s="207" t="s">
        <v>120</v>
      </c>
    </row>
    <row r="279" spans="2:65" s="1" customFormat="1" ht="22.5" customHeight="1">
      <c r="B279" s="35"/>
      <c r="C279" s="172" t="s">
        <v>209</v>
      </c>
      <c r="D279" s="172" t="s">
        <v>121</v>
      </c>
      <c r="E279" s="173" t="s">
        <v>458</v>
      </c>
      <c r="F279" s="174" t="s">
        <v>459</v>
      </c>
      <c r="G279" s="175" t="s">
        <v>296</v>
      </c>
      <c r="H279" s="176">
        <v>638.5</v>
      </c>
      <c r="I279" s="177"/>
      <c r="J279" s="178">
        <f>ROUND(I279*H279,2)</f>
        <v>0</v>
      </c>
      <c r="K279" s="174" t="s">
        <v>20</v>
      </c>
      <c r="L279" s="55"/>
      <c r="M279" s="179" t="s">
        <v>20</v>
      </c>
      <c r="N279" s="180" t="s">
        <v>47</v>
      </c>
      <c r="O279" s="36"/>
      <c r="P279" s="181">
        <f>O279*H279</f>
        <v>0</v>
      </c>
      <c r="Q279" s="181">
        <v>0</v>
      </c>
      <c r="R279" s="181">
        <f>Q279*H279</f>
        <v>0</v>
      </c>
      <c r="S279" s="181">
        <v>0</v>
      </c>
      <c r="T279" s="182">
        <f>S279*H279</f>
        <v>0</v>
      </c>
      <c r="AR279" s="18" t="s">
        <v>89</v>
      </c>
      <c r="AT279" s="18" t="s">
        <v>121</v>
      </c>
      <c r="AU279" s="18" t="s">
        <v>83</v>
      </c>
      <c r="AY279" s="18" t="s">
        <v>120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8" t="s">
        <v>22</v>
      </c>
      <c r="BK279" s="183">
        <f>ROUND(I279*H279,2)</f>
        <v>0</v>
      </c>
      <c r="BL279" s="18" t="s">
        <v>89</v>
      </c>
      <c r="BM279" s="18" t="s">
        <v>240</v>
      </c>
    </row>
    <row r="280" spans="2:65" s="12" customFormat="1" ht="27">
      <c r="B280" s="208"/>
      <c r="C280" s="209"/>
      <c r="D280" s="186" t="s">
        <v>125</v>
      </c>
      <c r="E280" s="210" t="s">
        <v>20</v>
      </c>
      <c r="F280" s="211" t="s">
        <v>460</v>
      </c>
      <c r="G280" s="209"/>
      <c r="H280" s="212" t="s">
        <v>20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125</v>
      </c>
      <c r="AU280" s="218" t="s">
        <v>83</v>
      </c>
      <c r="AV280" s="12" t="s">
        <v>22</v>
      </c>
      <c r="AW280" s="12" t="s">
        <v>40</v>
      </c>
      <c r="AX280" s="12" t="s">
        <v>76</v>
      </c>
      <c r="AY280" s="218" t="s">
        <v>120</v>
      </c>
    </row>
    <row r="281" spans="2:65" s="10" customFormat="1" ht="13.5">
      <c r="B281" s="184"/>
      <c r="C281" s="185"/>
      <c r="D281" s="186" t="s">
        <v>125</v>
      </c>
      <c r="E281" s="187" t="s">
        <v>20</v>
      </c>
      <c r="F281" s="188" t="s">
        <v>461</v>
      </c>
      <c r="G281" s="185"/>
      <c r="H281" s="189">
        <v>133.25</v>
      </c>
      <c r="I281" s="190"/>
      <c r="J281" s="185"/>
      <c r="K281" s="185"/>
      <c r="L281" s="191"/>
      <c r="M281" s="192"/>
      <c r="N281" s="193"/>
      <c r="O281" s="193"/>
      <c r="P281" s="193"/>
      <c r="Q281" s="193"/>
      <c r="R281" s="193"/>
      <c r="S281" s="193"/>
      <c r="T281" s="194"/>
      <c r="AT281" s="195" t="s">
        <v>125</v>
      </c>
      <c r="AU281" s="195" t="s">
        <v>83</v>
      </c>
      <c r="AV281" s="10" t="s">
        <v>83</v>
      </c>
      <c r="AW281" s="10" t="s">
        <v>40</v>
      </c>
      <c r="AX281" s="10" t="s">
        <v>76</v>
      </c>
      <c r="AY281" s="195" t="s">
        <v>120</v>
      </c>
    </row>
    <row r="282" spans="2:65" s="10" customFormat="1" ht="13.5">
      <c r="B282" s="184"/>
      <c r="C282" s="185"/>
      <c r="D282" s="186" t="s">
        <v>125</v>
      </c>
      <c r="E282" s="187" t="s">
        <v>20</v>
      </c>
      <c r="F282" s="188" t="s">
        <v>462</v>
      </c>
      <c r="G282" s="185"/>
      <c r="H282" s="189">
        <v>44.75</v>
      </c>
      <c r="I282" s="190"/>
      <c r="J282" s="185"/>
      <c r="K282" s="185"/>
      <c r="L282" s="191"/>
      <c r="M282" s="192"/>
      <c r="N282" s="193"/>
      <c r="O282" s="193"/>
      <c r="P282" s="193"/>
      <c r="Q282" s="193"/>
      <c r="R282" s="193"/>
      <c r="S282" s="193"/>
      <c r="T282" s="194"/>
      <c r="AT282" s="195" t="s">
        <v>125</v>
      </c>
      <c r="AU282" s="195" t="s">
        <v>83</v>
      </c>
      <c r="AV282" s="10" t="s">
        <v>83</v>
      </c>
      <c r="AW282" s="10" t="s">
        <v>40</v>
      </c>
      <c r="AX282" s="10" t="s">
        <v>76</v>
      </c>
      <c r="AY282" s="195" t="s">
        <v>120</v>
      </c>
    </row>
    <row r="283" spans="2:65" s="10" customFormat="1" ht="13.5">
      <c r="B283" s="184"/>
      <c r="C283" s="185"/>
      <c r="D283" s="186" t="s">
        <v>125</v>
      </c>
      <c r="E283" s="187" t="s">
        <v>20</v>
      </c>
      <c r="F283" s="188" t="s">
        <v>463</v>
      </c>
      <c r="G283" s="185"/>
      <c r="H283" s="189">
        <v>17</v>
      </c>
      <c r="I283" s="190"/>
      <c r="J283" s="185"/>
      <c r="K283" s="185"/>
      <c r="L283" s="191"/>
      <c r="M283" s="192"/>
      <c r="N283" s="193"/>
      <c r="O283" s="193"/>
      <c r="P283" s="193"/>
      <c r="Q283" s="193"/>
      <c r="R283" s="193"/>
      <c r="S283" s="193"/>
      <c r="T283" s="194"/>
      <c r="AT283" s="195" t="s">
        <v>125</v>
      </c>
      <c r="AU283" s="195" t="s">
        <v>83</v>
      </c>
      <c r="AV283" s="10" t="s">
        <v>83</v>
      </c>
      <c r="AW283" s="10" t="s">
        <v>40</v>
      </c>
      <c r="AX283" s="10" t="s">
        <v>76</v>
      </c>
      <c r="AY283" s="195" t="s">
        <v>120</v>
      </c>
    </row>
    <row r="284" spans="2:65" s="10" customFormat="1" ht="13.5">
      <c r="B284" s="184"/>
      <c r="C284" s="185"/>
      <c r="D284" s="186" t="s">
        <v>125</v>
      </c>
      <c r="E284" s="187" t="s">
        <v>20</v>
      </c>
      <c r="F284" s="188" t="s">
        <v>464</v>
      </c>
      <c r="G284" s="185"/>
      <c r="H284" s="189">
        <v>42.5</v>
      </c>
      <c r="I284" s="190"/>
      <c r="J284" s="185"/>
      <c r="K284" s="185"/>
      <c r="L284" s="191"/>
      <c r="M284" s="192"/>
      <c r="N284" s="193"/>
      <c r="O284" s="193"/>
      <c r="P284" s="193"/>
      <c r="Q284" s="193"/>
      <c r="R284" s="193"/>
      <c r="S284" s="193"/>
      <c r="T284" s="194"/>
      <c r="AT284" s="195" t="s">
        <v>125</v>
      </c>
      <c r="AU284" s="195" t="s">
        <v>83</v>
      </c>
      <c r="AV284" s="10" t="s">
        <v>83</v>
      </c>
      <c r="AW284" s="10" t="s">
        <v>40</v>
      </c>
      <c r="AX284" s="10" t="s">
        <v>76</v>
      </c>
      <c r="AY284" s="195" t="s">
        <v>120</v>
      </c>
    </row>
    <row r="285" spans="2:65" s="14" customFormat="1" ht="13.5">
      <c r="B285" s="243"/>
      <c r="C285" s="244"/>
      <c r="D285" s="186" t="s">
        <v>125</v>
      </c>
      <c r="E285" s="245" t="s">
        <v>20</v>
      </c>
      <c r="F285" s="246" t="s">
        <v>319</v>
      </c>
      <c r="G285" s="244"/>
      <c r="H285" s="247">
        <v>237.5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AT285" s="253" t="s">
        <v>125</v>
      </c>
      <c r="AU285" s="253" t="s">
        <v>83</v>
      </c>
      <c r="AV285" s="14" t="s">
        <v>86</v>
      </c>
      <c r="AW285" s="14" t="s">
        <v>40</v>
      </c>
      <c r="AX285" s="14" t="s">
        <v>76</v>
      </c>
      <c r="AY285" s="253" t="s">
        <v>120</v>
      </c>
    </row>
    <row r="286" spans="2:65" s="12" customFormat="1" ht="27">
      <c r="B286" s="208"/>
      <c r="C286" s="209"/>
      <c r="D286" s="186" t="s">
        <v>125</v>
      </c>
      <c r="E286" s="210" t="s">
        <v>20</v>
      </c>
      <c r="F286" s="211" t="s">
        <v>465</v>
      </c>
      <c r="G286" s="209"/>
      <c r="H286" s="212" t="s">
        <v>20</v>
      </c>
      <c r="I286" s="213"/>
      <c r="J286" s="209"/>
      <c r="K286" s="209"/>
      <c r="L286" s="214"/>
      <c r="M286" s="215"/>
      <c r="N286" s="216"/>
      <c r="O286" s="216"/>
      <c r="P286" s="216"/>
      <c r="Q286" s="216"/>
      <c r="R286" s="216"/>
      <c r="S286" s="216"/>
      <c r="T286" s="217"/>
      <c r="AT286" s="218" t="s">
        <v>125</v>
      </c>
      <c r="AU286" s="218" t="s">
        <v>83</v>
      </c>
      <c r="AV286" s="12" t="s">
        <v>22</v>
      </c>
      <c r="AW286" s="12" t="s">
        <v>40</v>
      </c>
      <c r="AX286" s="12" t="s">
        <v>76</v>
      </c>
      <c r="AY286" s="218" t="s">
        <v>120</v>
      </c>
    </row>
    <row r="287" spans="2:65" s="10" customFormat="1" ht="13.5">
      <c r="B287" s="184"/>
      <c r="C287" s="185"/>
      <c r="D287" s="186" t="s">
        <v>125</v>
      </c>
      <c r="E287" s="187" t="s">
        <v>20</v>
      </c>
      <c r="F287" s="188" t="s">
        <v>466</v>
      </c>
      <c r="G287" s="185"/>
      <c r="H287" s="189">
        <v>209</v>
      </c>
      <c r="I287" s="190"/>
      <c r="J287" s="185"/>
      <c r="K287" s="185"/>
      <c r="L287" s="191"/>
      <c r="M287" s="192"/>
      <c r="N287" s="193"/>
      <c r="O287" s="193"/>
      <c r="P287" s="193"/>
      <c r="Q287" s="193"/>
      <c r="R287" s="193"/>
      <c r="S287" s="193"/>
      <c r="T287" s="194"/>
      <c r="AT287" s="195" t="s">
        <v>125</v>
      </c>
      <c r="AU287" s="195" t="s">
        <v>83</v>
      </c>
      <c r="AV287" s="10" t="s">
        <v>83</v>
      </c>
      <c r="AW287" s="10" t="s">
        <v>40</v>
      </c>
      <c r="AX287" s="10" t="s">
        <v>76</v>
      </c>
      <c r="AY287" s="195" t="s">
        <v>120</v>
      </c>
    </row>
    <row r="288" spans="2:65" s="10" customFormat="1" ht="13.5">
      <c r="B288" s="184"/>
      <c r="C288" s="185"/>
      <c r="D288" s="186" t="s">
        <v>125</v>
      </c>
      <c r="E288" s="187" t="s">
        <v>20</v>
      </c>
      <c r="F288" s="188" t="s">
        <v>467</v>
      </c>
      <c r="G288" s="185"/>
      <c r="H288" s="189">
        <v>22</v>
      </c>
      <c r="I288" s="190"/>
      <c r="J288" s="185"/>
      <c r="K288" s="185"/>
      <c r="L288" s="191"/>
      <c r="M288" s="192"/>
      <c r="N288" s="193"/>
      <c r="O288" s="193"/>
      <c r="P288" s="193"/>
      <c r="Q288" s="193"/>
      <c r="R288" s="193"/>
      <c r="S288" s="193"/>
      <c r="T288" s="194"/>
      <c r="AT288" s="195" t="s">
        <v>125</v>
      </c>
      <c r="AU288" s="195" t="s">
        <v>83</v>
      </c>
      <c r="AV288" s="10" t="s">
        <v>83</v>
      </c>
      <c r="AW288" s="10" t="s">
        <v>40</v>
      </c>
      <c r="AX288" s="10" t="s">
        <v>76</v>
      </c>
      <c r="AY288" s="195" t="s">
        <v>120</v>
      </c>
    </row>
    <row r="289" spans="2:65" s="10" customFormat="1" ht="13.5">
      <c r="B289" s="184"/>
      <c r="C289" s="185"/>
      <c r="D289" s="186" t="s">
        <v>125</v>
      </c>
      <c r="E289" s="187" t="s">
        <v>20</v>
      </c>
      <c r="F289" s="188" t="s">
        <v>468</v>
      </c>
      <c r="G289" s="185"/>
      <c r="H289" s="189">
        <v>89</v>
      </c>
      <c r="I289" s="190"/>
      <c r="J289" s="185"/>
      <c r="K289" s="185"/>
      <c r="L289" s="191"/>
      <c r="M289" s="192"/>
      <c r="N289" s="193"/>
      <c r="O289" s="193"/>
      <c r="P289" s="193"/>
      <c r="Q289" s="193"/>
      <c r="R289" s="193"/>
      <c r="S289" s="193"/>
      <c r="T289" s="194"/>
      <c r="AT289" s="195" t="s">
        <v>125</v>
      </c>
      <c r="AU289" s="195" t="s">
        <v>83</v>
      </c>
      <c r="AV289" s="10" t="s">
        <v>83</v>
      </c>
      <c r="AW289" s="10" t="s">
        <v>40</v>
      </c>
      <c r="AX289" s="10" t="s">
        <v>76</v>
      </c>
      <c r="AY289" s="195" t="s">
        <v>120</v>
      </c>
    </row>
    <row r="290" spans="2:65" s="10" customFormat="1" ht="13.5">
      <c r="B290" s="184"/>
      <c r="C290" s="185"/>
      <c r="D290" s="186" t="s">
        <v>125</v>
      </c>
      <c r="E290" s="187" t="s">
        <v>20</v>
      </c>
      <c r="F290" s="188" t="s">
        <v>469</v>
      </c>
      <c r="G290" s="185"/>
      <c r="H290" s="189">
        <v>78</v>
      </c>
      <c r="I290" s="190"/>
      <c r="J290" s="185"/>
      <c r="K290" s="185"/>
      <c r="L290" s="191"/>
      <c r="M290" s="192"/>
      <c r="N290" s="193"/>
      <c r="O290" s="193"/>
      <c r="P290" s="193"/>
      <c r="Q290" s="193"/>
      <c r="R290" s="193"/>
      <c r="S290" s="193"/>
      <c r="T290" s="194"/>
      <c r="AT290" s="195" t="s">
        <v>125</v>
      </c>
      <c r="AU290" s="195" t="s">
        <v>83</v>
      </c>
      <c r="AV290" s="10" t="s">
        <v>83</v>
      </c>
      <c r="AW290" s="10" t="s">
        <v>40</v>
      </c>
      <c r="AX290" s="10" t="s">
        <v>76</v>
      </c>
      <c r="AY290" s="195" t="s">
        <v>120</v>
      </c>
    </row>
    <row r="291" spans="2:65" s="10" customFormat="1" ht="13.5">
      <c r="B291" s="184"/>
      <c r="C291" s="185"/>
      <c r="D291" s="186" t="s">
        <v>125</v>
      </c>
      <c r="E291" s="187" t="s">
        <v>20</v>
      </c>
      <c r="F291" s="188" t="s">
        <v>470</v>
      </c>
      <c r="G291" s="185"/>
      <c r="H291" s="189">
        <v>3</v>
      </c>
      <c r="I291" s="190"/>
      <c r="J291" s="185"/>
      <c r="K291" s="185"/>
      <c r="L291" s="191"/>
      <c r="M291" s="192"/>
      <c r="N291" s="193"/>
      <c r="O291" s="193"/>
      <c r="P291" s="193"/>
      <c r="Q291" s="193"/>
      <c r="R291" s="193"/>
      <c r="S291" s="193"/>
      <c r="T291" s="194"/>
      <c r="AT291" s="195" t="s">
        <v>125</v>
      </c>
      <c r="AU291" s="195" t="s">
        <v>83</v>
      </c>
      <c r="AV291" s="10" t="s">
        <v>83</v>
      </c>
      <c r="AW291" s="10" t="s">
        <v>40</v>
      </c>
      <c r="AX291" s="10" t="s">
        <v>76</v>
      </c>
      <c r="AY291" s="195" t="s">
        <v>120</v>
      </c>
    </row>
    <row r="292" spans="2:65" s="14" customFormat="1" ht="13.5">
      <c r="B292" s="243"/>
      <c r="C292" s="244"/>
      <c r="D292" s="186" t="s">
        <v>125</v>
      </c>
      <c r="E292" s="245" t="s">
        <v>20</v>
      </c>
      <c r="F292" s="246" t="s">
        <v>319</v>
      </c>
      <c r="G292" s="244"/>
      <c r="H292" s="247">
        <v>401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AT292" s="253" t="s">
        <v>125</v>
      </c>
      <c r="AU292" s="253" t="s">
        <v>83</v>
      </c>
      <c r="AV292" s="14" t="s">
        <v>86</v>
      </c>
      <c r="AW292" s="14" t="s">
        <v>40</v>
      </c>
      <c r="AX292" s="14" t="s">
        <v>76</v>
      </c>
      <c r="AY292" s="253" t="s">
        <v>120</v>
      </c>
    </row>
    <row r="293" spans="2:65" s="11" customFormat="1" ht="13.5">
      <c r="B293" s="196"/>
      <c r="C293" s="197"/>
      <c r="D293" s="198" t="s">
        <v>125</v>
      </c>
      <c r="E293" s="199" t="s">
        <v>20</v>
      </c>
      <c r="F293" s="200" t="s">
        <v>127</v>
      </c>
      <c r="G293" s="197"/>
      <c r="H293" s="201">
        <v>638.5</v>
      </c>
      <c r="I293" s="202"/>
      <c r="J293" s="197"/>
      <c r="K293" s="197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125</v>
      </c>
      <c r="AU293" s="207" t="s">
        <v>83</v>
      </c>
      <c r="AV293" s="11" t="s">
        <v>89</v>
      </c>
      <c r="AW293" s="11" t="s">
        <v>40</v>
      </c>
      <c r="AX293" s="11" t="s">
        <v>22</v>
      </c>
      <c r="AY293" s="207" t="s">
        <v>120</v>
      </c>
    </row>
    <row r="294" spans="2:65" s="1" customFormat="1" ht="22.5" customHeight="1">
      <c r="B294" s="35"/>
      <c r="C294" s="172" t="s">
        <v>250</v>
      </c>
      <c r="D294" s="172" t="s">
        <v>121</v>
      </c>
      <c r="E294" s="173" t="s">
        <v>471</v>
      </c>
      <c r="F294" s="174" t="s">
        <v>472</v>
      </c>
      <c r="G294" s="175" t="s">
        <v>296</v>
      </c>
      <c r="H294" s="176">
        <v>90</v>
      </c>
      <c r="I294" s="177"/>
      <c r="J294" s="178">
        <f>ROUND(I294*H294,2)</f>
        <v>0</v>
      </c>
      <c r="K294" s="174" t="s">
        <v>20</v>
      </c>
      <c r="L294" s="55"/>
      <c r="M294" s="179" t="s">
        <v>20</v>
      </c>
      <c r="N294" s="180" t="s">
        <v>47</v>
      </c>
      <c r="O294" s="36"/>
      <c r="P294" s="181">
        <f>O294*H294</f>
        <v>0</v>
      </c>
      <c r="Q294" s="181">
        <v>0</v>
      </c>
      <c r="R294" s="181">
        <f>Q294*H294</f>
        <v>0</v>
      </c>
      <c r="S294" s="181">
        <v>0</v>
      </c>
      <c r="T294" s="182">
        <f>S294*H294</f>
        <v>0</v>
      </c>
      <c r="AR294" s="18" t="s">
        <v>89</v>
      </c>
      <c r="AT294" s="18" t="s">
        <v>121</v>
      </c>
      <c r="AU294" s="18" t="s">
        <v>83</v>
      </c>
      <c r="AY294" s="18" t="s">
        <v>120</v>
      </c>
      <c r="BE294" s="183">
        <f>IF(N294="základní",J294,0)</f>
        <v>0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18" t="s">
        <v>22</v>
      </c>
      <c r="BK294" s="183">
        <f>ROUND(I294*H294,2)</f>
        <v>0</v>
      </c>
      <c r="BL294" s="18" t="s">
        <v>89</v>
      </c>
      <c r="BM294" s="18" t="s">
        <v>243</v>
      </c>
    </row>
    <row r="295" spans="2:65" s="12" customFormat="1" ht="13.5">
      <c r="B295" s="208"/>
      <c r="C295" s="209"/>
      <c r="D295" s="186" t="s">
        <v>125</v>
      </c>
      <c r="E295" s="210" t="s">
        <v>20</v>
      </c>
      <c r="F295" s="211" t="s">
        <v>473</v>
      </c>
      <c r="G295" s="209"/>
      <c r="H295" s="212" t="s">
        <v>20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125</v>
      </c>
      <c r="AU295" s="218" t="s">
        <v>83</v>
      </c>
      <c r="AV295" s="12" t="s">
        <v>22</v>
      </c>
      <c r="AW295" s="12" t="s">
        <v>40</v>
      </c>
      <c r="AX295" s="12" t="s">
        <v>76</v>
      </c>
      <c r="AY295" s="218" t="s">
        <v>120</v>
      </c>
    </row>
    <row r="296" spans="2:65" s="12" customFormat="1" ht="13.5">
      <c r="B296" s="208"/>
      <c r="C296" s="209"/>
      <c r="D296" s="186" t="s">
        <v>125</v>
      </c>
      <c r="E296" s="210" t="s">
        <v>20</v>
      </c>
      <c r="F296" s="211" t="s">
        <v>447</v>
      </c>
      <c r="G296" s="209"/>
      <c r="H296" s="212" t="s">
        <v>20</v>
      </c>
      <c r="I296" s="213"/>
      <c r="J296" s="209"/>
      <c r="K296" s="209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125</v>
      </c>
      <c r="AU296" s="218" t="s">
        <v>83</v>
      </c>
      <c r="AV296" s="12" t="s">
        <v>22</v>
      </c>
      <c r="AW296" s="12" t="s">
        <v>40</v>
      </c>
      <c r="AX296" s="12" t="s">
        <v>76</v>
      </c>
      <c r="AY296" s="218" t="s">
        <v>120</v>
      </c>
    </row>
    <row r="297" spans="2:65" s="10" customFormat="1" ht="13.5">
      <c r="B297" s="184"/>
      <c r="C297" s="185"/>
      <c r="D297" s="186" t="s">
        <v>125</v>
      </c>
      <c r="E297" s="187" t="s">
        <v>20</v>
      </c>
      <c r="F297" s="188" t="s">
        <v>474</v>
      </c>
      <c r="G297" s="185"/>
      <c r="H297" s="189">
        <v>22.5</v>
      </c>
      <c r="I297" s="190"/>
      <c r="J297" s="185"/>
      <c r="K297" s="185"/>
      <c r="L297" s="191"/>
      <c r="M297" s="192"/>
      <c r="N297" s="193"/>
      <c r="O297" s="193"/>
      <c r="P297" s="193"/>
      <c r="Q297" s="193"/>
      <c r="R297" s="193"/>
      <c r="S297" s="193"/>
      <c r="T297" s="194"/>
      <c r="AT297" s="195" t="s">
        <v>125</v>
      </c>
      <c r="AU297" s="195" t="s">
        <v>83</v>
      </c>
      <c r="AV297" s="10" t="s">
        <v>83</v>
      </c>
      <c r="AW297" s="10" t="s">
        <v>40</v>
      </c>
      <c r="AX297" s="10" t="s">
        <v>76</v>
      </c>
      <c r="AY297" s="195" t="s">
        <v>120</v>
      </c>
    </row>
    <row r="298" spans="2:65" s="10" customFormat="1" ht="13.5">
      <c r="B298" s="184"/>
      <c r="C298" s="185"/>
      <c r="D298" s="186" t="s">
        <v>125</v>
      </c>
      <c r="E298" s="187" t="s">
        <v>20</v>
      </c>
      <c r="F298" s="188" t="s">
        <v>475</v>
      </c>
      <c r="G298" s="185"/>
      <c r="H298" s="189">
        <v>22.5</v>
      </c>
      <c r="I298" s="190"/>
      <c r="J298" s="185"/>
      <c r="K298" s="185"/>
      <c r="L298" s="191"/>
      <c r="M298" s="192"/>
      <c r="N298" s="193"/>
      <c r="O298" s="193"/>
      <c r="P298" s="193"/>
      <c r="Q298" s="193"/>
      <c r="R298" s="193"/>
      <c r="S298" s="193"/>
      <c r="T298" s="194"/>
      <c r="AT298" s="195" t="s">
        <v>125</v>
      </c>
      <c r="AU298" s="195" t="s">
        <v>83</v>
      </c>
      <c r="AV298" s="10" t="s">
        <v>83</v>
      </c>
      <c r="AW298" s="10" t="s">
        <v>40</v>
      </c>
      <c r="AX298" s="10" t="s">
        <v>76</v>
      </c>
      <c r="AY298" s="195" t="s">
        <v>120</v>
      </c>
    </row>
    <row r="299" spans="2:65" s="10" customFormat="1" ht="13.5">
      <c r="B299" s="184"/>
      <c r="C299" s="185"/>
      <c r="D299" s="186" t="s">
        <v>125</v>
      </c>
      <c r="E299" s="187" t="s">
        <v>20</v>
      </c>
      <c r="F299" s="188" t="s">
        <v>476</v>
      </c>
      <c r="G299" s="185"/>
      <c r="H299" s="189">
        <v>22.5</v>
      </c>
      <c r="I299" s="190"/>
      <c r="J299" s="185"/>
      <c r="K299" s="185"/>
      <c r="L299" s="191"/>
      <c r="M299" s="192"/>
      <c r="N299" s="193"/>
      <c r="O299" s="193"/>
      <c r="P299" s="193"/>
      <c r="Q299" s="193"/>
      <c r="R299" s="193"/>
      <c r="S299" s="193"/>
      <c r="T299" s="194"/>
      <c r="AT299" s="195" t="s">
        <v>125</v>
      </c>
      <c r="AU299" s="195" t="s">
        <v>83</v>
      </c>
      <c r="AV299" s="10" t="s">
        <v>83</v>
      </c>
      <c r="AW299" s="10" t="s">
        <v>40</v>
      </c>
      <c r="AX299" s="10" t="s">
        <v>76</v>
      </c>
      <c r="AY299" s="195" t="s">
        <v>120</v>
      </c>
    </row>
    <row r="300" spans="2:65" s="10" customFormat="1" ht="13.5">
      <c r="B300" s="184"/>
      <c r="C300" s="185"/>
      <c r="D300" s="186" t="s">
        <v>125</v>
      </c>
      <c r="E300" s="187" t="s">
        <v>20</v>
      </c>
      <c r="F300" s="188" t="s">
        <v>477</v>
      </c>
      <c r="G300" s="185"/>
      <c r="H300" s="189">
        <v>22.5</v>
      </c>
      <c r="I300" s="190"/>
      <c r="J300" s="185"/>
      <c r="K300" s="185"/>
      <c r="L300" s="191"/>
      <c r="M300" s="192"/>
      <c r="N300" s="193"/>
      <c r="O300" s="193"/>
      <c r="P300" s="193"/>
      <c r="Q300" s="193"/>
      <c r="R300" s="193"/>
      <c r="S300" s="193"/>
      <c r="T300" s="194"/>
      <c r="AT300" s="195" t="s">
        <v>125</v>
      </c>
      <c r="AU300" s="195" t="s">
        <v>83</v>
      </c>
      <c r="AV300" s="10" t="s">
        <v>83</v>
      </c>
      <c r="AW300" s="10" t="s">
        <v>40</v>
      </c>
      <c r="AX300" s="10" t="s">
        <v>76</v>
      </c>
      <c r="AY300" s="195" t="s">
        <v>120</v>
      </c>
    </row>
    <row r="301" spans="2:65" s="11" customFormat="1" ht="13.5">
      <c r="B301" s="196"/>
      <c r="C301" s="197"/>
      <c r="D301" s="198" t="s">
        <v>125</v>
      </c>
      <c r="E301" s="199" t="s">
        <v>20</v>
      </c>
      <c r="F301" s="200" t="s">
        <v>127</v>
      </c>
      <c r="G301" s="197"/>
      <c r="H301" s="201">
        <v>90</v>
      </c>
      <c r="I301" s="202"/>
      <c r="J301" s="197"/>
      <c r="K301" s="197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125</v>
      </c>
      <c r="AU301" s="207" t="s">
        <v>83</v>
      </c>
      <c r="AV301" s="11" t="s">
        <v>89</v>
      </c>
      <c r="AW301" s="11" t="s">
        <v>40</v>
      </c>
      <c r="AX301" s="11" t="s">
        <v>22</v>
      </c>
      <c r="AY301" s="207" t="s">
        <v>120</v>
      </c>
    </row>
    <row r="302" spans="2:65" s="1" customFormat="1" ht="22.5" customHeight="1">
      <c r="B302" s="35"/>
      <c r="C302" s="172" t="s">
        <v>212</v>
      </c>
      <c r="D302" s="172" t="s">
        <v>121</v>
      </c>
      <c r="E302" s="173" t="s">
        <v>478</v>
      </c>
      <c r="F302" s="174" t="s">
        <v>479</v>
      </c>
      <c r="G302" s="175" t="s">
        <v>296</v>
      </c>
      <c r="H302" s="176">
        <v>702</v>
      </c>
      <c r="I302" s="177"/>
      <c r="J302" s="178">
        <f>ROUND(I302*H302,2)</f>
        <v>0</v>
      </c>
      <c r="K302" s="174" t="s">
        <v>20</v>
      </c>
      <c r="L302" s="55"/>
      <c r="M302" s="179" t="s">
        <v>20</v>
      </c>
      <c r="N302" s="180" t="s">
        <v>47</v>
      </c>
      <c r="O302" s="36"/>
      <c r="P302" s="181">
        <f>O302*H302</f>
        <v>0</v>
      </c>
      <c r="Q302" s="181">
        <v>0</v>
      </c>
      <c r="R302" s="181">
        <f>Q302*H302</f>
        <v>0</v>
      </c>
      <c r="S302" s="181">
        <v>0</v>
      </c>
      <c r="T302" s="182">
        <f>S302*H302</f>
        <v>0</v>
      </c>
      <c r="AR302" s="18" t="s">
        <v>89</v>
      </c>
      <c r="AT302" s="18" t="s">
        <v>121</v>
      </c>
      <c r="AU302" s="18" t="s">
        <v>83</v>
      </c>
      <c r="AY302" s="18" t="s">
        <v>120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8" t="s">
        <v>22</v>
      </c>
      <c r="BK302" s="183">
        <f>ROUND(I302*H302,2)</f>
        <v>0</v>
      </c>
      <c r="BL302" s="18" t="s">
        <v>89</v>
      </c>
      <c r="BM302" s="18" t="s">
        <v>246</v>
      </c>
    </row>
    <row r="303" spans="2:65" s="12" customFormat="1" ht="13.5">
      <c r="B303" s="208"/>
      <c r="C303" s="209"/>
      <c r="D303" s="186" t="s">
        <v>125</v>
      </c>
      <c r="E303" s="210" t="s">
        <v>20</v>
      </c>
      <c r="F303" s="211" t="s">
        <v>455</v>
      </c>
      <c r="G303" s="209"/>
      <c r="H303" s="212" t="s">
        <v>20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125</v>
      </c>
      <c r="AU303" s="218" t="s">
        <v>83</v>
      </c>
      <c r="AV303" s="12" t="s">
        <v>22</v>
      </c>
      <c r="AW303" s="12" t="s">
        <v>40</v>
      </c>
      <c r="AX303" s="12" t="s">
        <v>76</v>
      </c>
      <c r="AY303" s="218" t="s">
        <v>120</v>
      </c>
    </row>
    <row r="304" spans="2:65" s="10" customFormat="1" ht="13.5">
      <c r="B304" s="184"/>
      <c r="C304" s="185"/>
      <c r="D304" s="186" t="s">
        <v>125</v>
      </c>
      <c r="E304" s="187" t="s">
        <v>20</v>
      </c>
      <c r="F304" s="188" t="s">
        <v>480</v>
      </c>
      <c r="G304" s="185"/>
      <c r="H304" s="189">
        <v>333.84</v>
      </c>
      <c r="I304" s="190"/>
      <c r="J304" s="185"/>
      <c r="K304" s="185"/>
      <c r="L304" s="191"/>
      <c r="M304" s="192"/>
      <c r="N304" s="193"/>
      <c r="O304" s="193"/>
      <c r="P304" s="193"/>
      <c r="Q304" s="193"/>
      <c r="R304" s="193"/>
      <c r="S304" s="193"/>
      <c r="T304" s="194"/>
      <c r="AT304" s="195" t="s">
        <v>125</v>
      </c>
      <c r="AU304" s="195" t="s">
        <v>83</v>
      </c>
      <c r="AV304" s="10" t="s">
        <v>83</v>
      </c>
      <c r="AW304" s="10" t="s">
        <v>40</v>
      </c>
      <c r="AX304" s="10" t="s">
        <v>76</v>
      </c>
      <c r="AY304" s="195" t="s">
        <v>120</v>
      </c>
    </row>
    <row r="305" spans="2:65" s="10" customFormat="1" ht="13.5">
      <c r="B305" s="184"/>
      <c r="C305" s="185"/>
      <c r="D305" s="186" t="s">
        <v>125</v>
      </c>
      <c r="E305" s="187" t="s">
        <v>20</v>
      </c>
      <c r="F305" s="188" t="s">
        <v>481</v>
      </c>
      <c r="G305" s="185"/>
      <c r="H305" s="189">
        <v>368.16</v>
      </c>
      <c r="I305" s="190"/>
      <c r="J305" s="185"/>
      <c r="K305" s="185"/>
      <c r="L305" s="191"/>
      <c r="M305" s="192"/>
      <c r="N305" s="193"/>
      <c r="O305" s="193"/>
      <c r="P305" s="193"/>
      <c r="Q305" s="193"/>
      <c r="R305" s="193"/>
      <c r="S305" s="193"/>
      <c r="T305" s="194"/>
      <c r="AT305" s="195" t="s">
        <v>125</v>
      </c>
      <c r="AU305" s="195" t="s">
        <v>83</v>
      </c>
      <c r="AV305" s="10" t="s">
        <v>83</v>
      </c>
      <c r="AW305" s="10" t="s">
        <v>40</v>
      </c>
      <c r="AX305" s="10" t="s">
        <v>76</v>
      </c>
      <c r="AY305" s="195" t="s">
        <v>120</v>
      </c>
    </row>
    <row r="306" spans="2:65" s="11" customFormat="1" ht="13.5">
      <c r="B306" s="196"/>
      <c r="C306" s="197"/>
      <c r="D306" s="198" t="s">
        <v>125</v>
      </c>
      <c r="E306" s="199" t="s">
        <v>20</v>
      </c>
      <c r="F306" s="200" t="s">
        <v>127</v>
      </c>
      <c r="G306" s="197"/>
      <c r="H306" s="201">
        <v>702</v>
      </c>
      <c r="I306" s="202"/>
      <c r="J306" s="197"/>
      <c r="K306" s="197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125</v>
      </c>
      <c r="AU306" s="207" t="s">
        <v>83</v>
      </c>
      <c r="AV306" s="11" t="s">
        <v>89</v>
      </c>
      <c r="AW306" s="11" t="s">
        <v>40</v>
      </c>
      <c r="AX306" s="11" t="s">
        <v>22</v>
      </c>
      <c r="AY306" s="207" t="s">
        <v>120</v>
      </c>
    </row>
    <row r="307" spans="2:65" s="1" customFormat="1" ht="31.5" customHeight="1">
      <c r="B307" s="35"/>
      <c r="C307" s="172" t="s">
        <v>258</v>
      </c>
      <c r="D307" s="172" t="s">
        <v>121</v>
      </c>
      <c r="E307" s="173" t="s">
        <v>482</v>
      </c>
      <c r="F307" s="174" t="s">
        <v>483</v>
      </c>
      <c r="G307" s="175" t="s">
        <v>296</v>
      </c>
      <c r="H307" s="176">
        <v>4689.75</v>
      </c>
      <c r="I307" s="177"/>
      <c r="J307" s="178">
        <f>ROUND(I307*H307,2)</f>
        <v>0</v>
      </c>
      <c r="K307" s="174" t="s">
        <v>20</v>
      </c>
      <c r="L307" s="55"/>
      <c r="M307" s="179" t="s">
        <v>20</v>
      </c>
      <c r="N307" s="180" t="s">
        <v>47</v>
      </c>
      <c r="O307" s="36"/>
      <c r="P307" s="181">
        <f>O307*H307</f>
        <v>0</v>
      </c>
      <c r="Q307" s="181">
        <v>0</v>
      </c>
      <c r="R307" s="181">
        <f>Q307*H307</f>
        <v>0</v>
      </c>
      <c r="S307" s="181">
        <v>0</v>
      </c>
      <c r="T307" s="182">
        <f>S307*H307</f>
        <v>0</v>
      </c>
      <c r="AR307" s="18" t="s">
        <v>89</v>
      </c>
      <c r="AT307" s="18" t="s">
        <v>121</v>
      </c>
      <c r="AU307" s="18" t="s">
        <v>83</v>
      </c>
      <c r="AY307" s="18" t="s">
        <v>120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8" t="s">
        <v>22</v>
      </c>
      <c r="BK307" s="183">
        <f>ROUND(I307*H307,2)</f>
        <v>0</v>
      </c>
      <c r="BL307" s="18" t="s">
        <v>89</v>
      </c>
      <c r="BM307" s="18" t="s">
        <v>249</v>
      </c>
    </row>
    <row r="308" spans="2:65" s="12" customFormat="1" ht="13.5">
      <c r="B308" s="208"/>
      <c r="C308" s="209"/>
      <c r="D308" s="186" t="s">
        <v>125</v>
      </c>
      <c r="E308" s="210" t="s">
        <v>20</v>
      </c>
      <c r="F308" s="211" t="s">
        <v>484</v>
      </c>
      <c r="G308" s="209"/>
      <c r="H308" s="212" t="s">
        <v>20</v>
      </c>
      <c r="I308" s="213"/>
      <c r="J308" s="209"/>
      <c r="K308" s="209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125</v>
      </c>
      <c r="AU308" s="218" t="s">
        <v>83</v>
      </c>
      <c r="AV308" s="12" t="s">
        <v>22</v>
      </c>
      <c r="AW308" s="12" t="s">
        <v>40</v>
      </c>
      <c r="AX308" s="12" t="s">
        <v>76</v>
      </c>
      <c r="AY308" s="218" t="s">
        <v>120</v>
      </c>
    </row>
    <row r="309" spans="2:65" s="10" customFormat="1" ht="13.5">
      <c r="B309" s="184"/>
      <c r="C309" s="185"/>
      <c r="D309" s="186" t="s">
        <v>125</v>
      </c>
      <c r="E309" s="187" t="s">
        <v>20</v>
      </c>
      <c r="F309" s="188" t="s">
        <v>485</v>
      </c>
      <c r="G309" s="185"/>
      <c r="H309" s="189">
        <v>2684.5</v>
      </c>
      <c r="I309" s="190"/>
      <c r="J309" s="185"/>
      <c r="K309" s="185"/>
      <c r="L309" s="191"/>
      <c r="M309" s="192"/>
      <c r="N309" s="193"/>
      <c r="O309" s="193"/>
      <c r="P309" s="193"/>
      <c r="Q309" s="193"/>
      <c r="R309" s="193"/>
      <c r="S309" s="193"/>
      <c r="T309" s="194"/>
      <c r="AT309" s="195" t="s">
        <v>125</v>
      </c>
      <c r="AU309" s="195" t="s">
        <v>83</v>
      </c>
      <c r="AV309" s="10" t="s">
        <v>83</v>
      </c>
      <c r="AW309" s="10" t="s">
        <v>40</v>
      </c>
      <c r="AX309" s="10" t="s">
        <v>76</v>
      </c>
      <c r="AY309" s="195" t="s">
        <v>120</v>
      </c>
    </row>
    <row r="310" spans="2:65" s="10" customFormat="1" ht="13.5">
      <c r="B310" s="184"/>
      <c r="C310" s="185"/>
      <c r="D310" s="186" t="s">
        <v>125</v>
      </c>
      <c r="E310" s="187" t="s">
        <v>20</v>
      </c>
      <c r="F310" s="188" t="s">
        <v>486</v>
      </c>
      <c r="G310" s="185"/>
      <c r="H310" s="189">
        <v>2005.25</v>
      </c>
      <c r="I310" s="190"/>
      <c r="J310" s="185"/>
      <c r="K310" s="185"/>
      <c r="L310" s="191"/>
      <c r="M310" s="192"/>
      <c r="N310" s="193"/>
      <c r="O310" s="193"/>
      <c r="P310" s="193"/>
      <c r="Q310" s="193"/>
      <c r="R310" s="193"/>
      <c r="S310" s="193"/>
      <c r="T310" s="194"/>
      <c r="AT310" s="195" t="s">
        <v>125</v>
      </c>
      <c r="AU310" s="195" t="s">
        <v>83</v>
      </c>
      <c r="AV310" s="10" t="s">
        <v>83</v>
      </c>
      <c r="AW310" s="10" t="s">
        <v>40</v>
      </c>
      <c r="AX310" s="10" t="s">
        <v>76</v>
      </c>
      <c r="AY310" s="195" t="s">
        <v>120</v>
      </c>
    </row>
    <row r="311" spans="2:65" s="11" customFormat="1" ht="13.5">
      <c r="B311" s="196"/>
      <c r="C311" s="197"/>
      <c r="D311" s="198" t="s">
        <v>125</v>
      </c>
      <c r="E311" s="199" t="s">
        <v>20</v>
      </c>
      <c r="F311" s="200" t="s">
        <v>127</v>
      </c>
      <c r="G311" s="197"/>
      <c r="H311" s="201">
        <v>4689.75</v>
      </c>
      <c r="I311" s="202"/>
      <c r="J311" s="197"/>
      <c r="K311" s="197"/>
      <c r="L311" s="203"/>
      <c r="M311" s="204"/>
      <c r="N311" s="205"/>
      <c r="O311" s="205"/>
      <c r="P311" s="205"/>
      <c r="Q311" s="205"/>
      <c r="R311" s="205"/>
      <c r="S311" s="205"/>
      <c r="T311" s="206"/>
      <c r="AT311" s="207" t="s">
        <v>125</v>
      </c>
      <c r="AU311" s="207" t="s">
        <v>83</v>
      </c>
      <c r="AV311" s="11" t="s">
        <v>89</v>
      </c>
      <c r="AW311" s="11" t="s">
        <v>40</v>
      </c>
      <c r="AX311" s="11" t="s">
        <v>22</v>
      </c>
      <c r="AY311" s="207" t="s">
        <v>120</v>
      </c>
    </row>
    <row r="312" spans="2:65" s="1" customFormat="1" ht="22.5" customHeight="1">
      <c r="B312" s="35"/>
      <c r="C312" s="257" t="s">
        <v>216</v>
      </c>
      <c r="D312" s="257" t="s">
        <v>405</v>
      </c>
      <c r="E312" s="258" t="s">
        <v>487</v>
      </c>
      <c r="F312" s="259" t="s">
        <v>488</v>
      </c>
      <c r="G312" s="260" t="s">
        <v>289</v>
      </c>
      <c r="H312" s="261">
        <v>66.828999999999994</v>
      </c>
      <c r="I312" s="262"/>
      <c r="J312" s="263">
        <f>ROUND(I312*H312,2)</f>
        <v>0</v>
      </c>
      <c r="K312" s="259" t="s">
        <v>20</v>
      </c>
      <c r="L312" s="264"/>
      <c r="M312" s="265" t="s">
        <v>20</v>
      </c>
      <c r="N312" s="266" t="s">
        <v>47</v>
      </c>
      <c r="O312" s="36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AR312" s="18" t="s">
        <v>137</v>
      </c>
      <c r="AT312" s="18" t="s">
        <v>405</v>
      </c>
      <c r="AU312" s="18" t="s">
        <v>83</v>
      </c>
      <c r="AY312" s="18" t="s">
        <v>120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8" t="s">
        <v>22</v>
      </c>
      <c r="BK312" s="183">
        <f>ROUND(I312*H312,2)</f>
        <v>0</v>
      </c>
      <c r="BL312" s="18" t="s">
        <v>89</v>
      </c>
      <c r="BM312" s="18" t="s">
        <v>253</v>
      </c>
    </row>
    <row r="313" spans="2:65" s="10" customFormat="1" ht="13.5">
      <c r="B313" s="184"/>
      <c r="C313" s="185"/>
      <c r="D313" s="186" t="s">
        <v>125</v>
      </c>
      <c r="E313" s="187" t="s">
        <v>20</v>
      </c>
      <c r="F313" s="188" t="s">
        <v>489</v>
      </c>
      <c r="G313" s="185"/>
      <c r="H313" s="189">
        <v>38.253999999999998</v>
      </c>
      <c r="I313" s="190"/>
      <c r="J313" s="185"/>
      <c r="K313" s="185"/>
      <c r="L313" s="191"/>
      <c r="M313" s="192"/>
      <c r="N313" s="193"/>
      <c r="O313" s="193"/>
      <c r="P313" s="193"/>
      <c r="Q313" s="193"/>
      <c r="R313" s="193"/>
      <c r="S313" s="193"/>
      <c r="T313" s="194"/>
      <c r="AT313" s="195" t="s">
        <v>125</v>
      </c>
      <c r="AU313" s="195" t="s">
        <v>83</v>
      </c>
      <c r="AV313" s="10" t="s">
        <v>83</v>
      </c>
      <c r="AW313" s="10" t="s">
        <v>40</v>
      </c>
      <c r="AX313" s="10" t="s">
        <v>76</v>
      </c>
      <c r="AY313" s="195" t="s">
        <v>120</v>
      </c>
    </row>
    <row r="314" spans="2:65" s="10" customFormat="1" ht="13.5">
      <c r="B314" s="184"/>
      <c r="C314" s="185"/>
      <c r="D314" s="186" t="s">
        <v>125</v>
      </c>
      <c r="E314" s="187" t="s">
        <v>20</v>
      </c>
      <c r="F314" s="188" t="s">
        <v>490</v>
      </c>
      <c r="G314" s="185"/>
      <c r="H314" s="189">
        <v>28.574999999999999</v>
      </c>
      <c r="I314" s="190"/>
      <c r="J314" s="185"/>
      <c r="K314" s="185"/>
      <c r="L314" s="191"/>
      <c r="M314" s="192"/>
      <c r="N314" s="193"/>
      <c r="O314" s="193"/>
      <c r="P314" s="193"/>
      <c r="Q314" s="193"/>
      <c r="R314" s="193"/>
      <c r="S314" s="193"/>
      <c r="T314" s="194"/>
      <c r="AT314" s="195" t="s">
        <v>125</v>
      </c>
      <c r="AU314" s="195" t="s">
        <v>83</v>
      </c>
      <c r="AV314" s="10" t="s">
        <v>83</v>
      </c>
      <c r="AW314" s="10" t="s">
        <v>40</v>
      </c>
      <c r="AX314" s="10" t="s">
        <v>76</v>
      </c>
      <c r="AY314" s="195" t="s">
        <v>120</v>
      </c>
    </row>
    <row r="315" spans="2:65" s="11" customFormat="1" ht="13.5">
      <c r="B315" s="196"/>
      <c r="C315" s="197"/>
      <c r="D315" s="198" t="s">
        <v>125</v>
      </c>
      <c r="E315" s="199" t="s">
        <v>20</v>
      </c>
      <c r="F315" s="200" t="s">
        <v>127</v>
      </c>
      <c r="G315" s="197"/>
      <c r="H315" s="201">
        <v>66.828999999999994</v>
      </c>
      <c r="I315" s="202"/>
      <c r="J315" s="197"/>
      <c r="K315" s="197"/>
      <c r="L315" s="203"/>
      <c r="M315" s="204"/>
      <c r="N315" s="205"/>
      <c r="O315" s="205"/>
      <c r="P315" s="205"/>
      <c r="Q315" s="205"/>
      <c r="R315" s="205"/>
      <c r="S315" s="205"/>
      <c r="T315" s="206"/>
      <c r="AT315" s="207" t="s">
        <v>125</v>
      </c>
      <c r="AU315" s="207" t="s">
        <v>83</v>
      </c>
      <c r="AV315" s="11" t="s">
        <v>89</v>
      </c>
      <c r="AW315" s="11" t="s">
        <v>40</v>
      </c>
      <c r="AX315" s="11" t="s">
        <v>22</v>
      </c>
      <c r="AY315" s="207" t="s">
        <v>120</v>
      </c>
    </row>
    <row r="316" spans="2:65" s="1" customFormat="1" ht="31.5" customHeight="1">
      <c r="B316" s="35"/>
      <c r="C316" s="172" t="s">
        <v>265</v>
      </c>
      <c r="D316" s="172" t="s">
        <v>121</v>
      </c>
      <c r="E316" s="173" t="s">
        <v>491</v>
      </c>
      <c r="F316" s="174" t="s">
        <v>492</v>
      </c>
      <c r="G316" s="175" t="s">
        <v>296</v>
      </c>
      <c r="H316" s="176">
        <v>4689.75</v>
      </c>
      <c r="I316" s="177"/>
      <c r="J316" s="178">
        <f>ROUND(I316*H316,2)</f>
        <v>0</v>
      </c>
      <c r="K316" s="174" t="s">
        <v>20</v>
      </c>
      <c r="L316" s="55"/>
      <c r="M316" s="179" t="s">
        <v>20</v>
      </c>
      <c r="N316" s="180" t="s">
        <v>47</v>
      </c>
      <c r="O316" s="36"/>
      <c r="P316" s="181">
        <f>O316*H316</f>
        <v>0</v>
      </c>
      <c r="Q316" s="181">
        <v>0</v>
      </c>
      <c r="R316" s="181">
        <f>Q316*H316</f>
        <v>0</v>
      </c>
      <c r="S316" s="181">
        <v>0</v>
      </c>
      <c r="T316" s="182">
        <f>S316*H316</f>
        <v>0</v>
      </c>
      <c r="AR316" s="18" t="s">
        <v>89</v>
      </c>
      <c r="AT316" s="18" t="s">
        <v>121</v>
      </c>
      <c r="AU316" s="18" t="s">
        <v>83</v>
      </c>
      <c r="AY316" s="18" t="s">
        <v>120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8" t="s">
        <v>22</v>
      </c>
      <c r="BK316" s="183">
        <f>ROUND(I316*H316,2)</f>
        <v>0</v>
      </c>
      <c r="BL316" s="18" t="s">
        <v>89</v>
      </c>
      <c r="BM316" s="18" t="s">
        <v>256</v>
      </c>
    </row>
    <row r="317" spans="2:65" s="10" customFormat="1" ht="13.5">
      <c r="B317" s="184"/>
      <c r="C317" s="185"/>
      <c r="D317" s="186" t="s">
        <v>125</v>
      </c>
      <c r="E317" s="187" t="s">
        <v>20</v>
      </c>
      <c r="F317" s="188" t="s">
        <v>493</v>
      </c>
      <c r="G317" s="185"/>
      <c r="H317" s="189">
        <v>4689.75</v>
      </c>
      <c r="I317" s="190"/>
      <c r="J317" s="185"/>
      <c r="K317" s="185"/>
      <c r="L317" s="191"/>
      <c r="M317" s="192"/>
      <c r="N317" s="193"/>
      <c r="O317" s="193"/>
      <c r="P317" s="193"/>
      <c r="Q317" s="193"/>
      <c r="R317" s="193"/>
      <c r="S317" s="193"/>
      <c r="T317" s="194"/>
      <c r="AT317" s="195" t="s">
        <v>125</v>
      </c>
      <c r="AU317" s="195" t="s">
        <v>83</v>
      </c>
      <c r="AV317" s="10" t="s">
        <v>83</v>
      </c>
      <c r="AW317" s="10" t="s">
        <v>40</v>
      </c>
      <c r="AX317" s="10" t="s">
        <v>76</v>
      </c>
      <c r="AY317" s="195" t="s">
        <v>120</v>
      </c>
    </row>
    <row r="318" spans="2:65" s="11" customFormat="1" ht="13.5">
      <c r="B318" s="196"/>
      <c r="C318" s="197"/>
      <c r="D318" s="198" t="s">
        <v>125</v>
      </c>
      <c r="E318" s="199" t="s">
        <v>20</v>
      </c>
      <c r="F318" s="200" t="s">
        <v>127</v>
      </c>
      <c r="G318" s="197"/>
      <c r="H318" s="201">
        <v>4689.75</v>
      </c>
      <c r="I318" s="202"/>
      <c r="J318" s="197"/>
      <c r="K318" s="197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125</v>
      </c>
      <c r="AU318" s="207" t="s">
        <v>83</v>
      </c>
      <c r="AV318" s="11" t="s">
        <v>89</v>
      </c>
      <c r="AW318" s="11" t="s">
        <v>40</v>
      </c>
      <c r="AX318" s="11" t="s">
        <v>22</v>
      </c>
      <c r="AY318" s="207" t="s">
        <v>120</v>
      </c>
    </row>
    <row r="319" spans="2:65" s="1" customFormat="1" ht="22.5" customHeight="1">
      <c r="B319" s="35"/>
      <c r="C319" s="172" t="s">
        <v>219</v>
      </c>
      <c r="D319" s="172" t="s">
        <v>121</v>
      </c>
      <c r="E319" s="173" t="s">
        <v>494</v>
      </c>
      <c r="F319" s="174" t="s">
        <v>495</v>
      </c>
      <c r="G319" s="175" t="s">
        <v>314</v>
      </c>
      <c r="H319" s="176">
        <v>330.392</v>
      </c>
      <c r="I319" s="177"/>
      <c r="J319" s="178">
        <f>ROUND(I319*H319,2)</f>
        <v>0</v>
      </c>
      <c r="K319" s="174" t="s">
        <v>20</v>
      </c>
      <c r="L319" s="55"/>
      <c r="M319" s="179" t="s">
        <v>20</v>
      </c>
      <c r="N319" s="180" t="s">
        <v>47</v>
      </c>
      <c r="O319" s="36"/>
      <c r="P319" s="181">
        <f>O319*H319</f>
        <v>0</v>
      </c>
      <c r="Q319" s="181">
        <v>0</v>
      </c>
      <c r="R319" s="181">
        <f>Q319*H319</f>
        <v>0</v>
      </c>
      <c r="S319" s="181">
        <v>0</v>
      </c>
      <c r="T319" s="182">
        <f>S319*H319</f>
        <v>0</v>
      </c>
      <c r="AR319" s="18" t="s">
        <v>89</v>
      </c>
      <c r="AT319" s="18" t="s">
        <v>121</v>
      </c>
      <c r="AU319" s="18" t="s">
        <v>83</v>
      </c>
      <c r="AY319" s="18" t="s">
        <v>120</v>
      </c>
      <c r="BE319" s="183">
        <f>IF(N319="základní",J319,0)</f>
        <v>0</v>
      </c>
      <c r="BF319" s="183">
        <f>IF(N319="snížená",J319,0)</f>
        <v>0</v>
      </c>
      <c r="BG319" s="183">
        <f>IF(N319="zákl. přenesená",J319,0)</f>
        <v>0</v>
      </c>
      <c r="BH319" s="183">
        <f>IF(N319="sníž. přenesená",J319,0)</f>
        <v>0</v>
      </c>
      <c r="BI319" s="183">
        <f>IF(N319="nulová",J319,0)</f>
        <v>0</v>
      </c>
      <c r="BJ319" s="18" t="s">
        <v>22</v>
      </c>
      <c r="BK319" s="183">
        <f>ROUND(I319*H319,2)</f>
        <v>0</v>
      </c>
      <c r="BL319" s="18" t="s">
        <v>89</v>
      </c>
      <c r="BM319" s="18" t="s">
        <v>261</v>
      </c>
    </row>
    <row r="320" spans="2:65" s="12" customFormat="1" ht="27">
      <c r="B320" s="208"/>
      <c r="C320" s="209"/>
      <c r="D320" s="186" t="s">
        <v>125</v>
      </c>
      <c r="E320" s="210" t="s">
        <v>20</v>
      </c>
      <c r="F320" s="211" t="s">
        <v>496</v>
      </c>
      <c r="G320" s="209"/>
      <c r="H320" s="212" t="s">
        <v>20</v>
      </c>
      <c r="I320" s="213"/>
      <c r="J320" s="209"/>
      <c r="K320" s="209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125</v>
      </c>
      <c r="AU320" s="218" t="s">
        <v>83</v>
      </c>
      <c r="AV320" s="12" t="s">
        <v>22</v>
      </c>
      <c r="AW320" s="12" t="s">
        <v>40</v>
      </c>
      <c r="AX320" s="12" t="s">
        <v>76</v>
      </c>
      <c r="AY320" s="218" t="s">
        <v>120</v>
      </c>
    </row>
    <row r="321" spans="2:51" s="10" customFormat="1" ht="13.5">
      <c r="B321" s="184"/>
      <c r="C321" s="185"/>
      <c r="D321" s="186" t="s">
        <v>125</v>
      </c>
      <c r="E321" s="187" t="s">
        <v>20</v>
      </c>
      <c r="F321" s="188" t="s">
        <v>497</v>
      </c>
      <c r="G321" s="185"/>
      <c r="H321" s="189">
        <v>8.3279999999999994</v>
      </c>
      <c r="I321" s="190"/>
      <c r="J321" s="185"/>
      <c r="K321" s="185"/>
      <c r="L321" s="191"/>
      <c r="M321" s="192"/>
      <c r="N321" s="193"/>
      <c r="O321" s="193"/>
      <c r="P321" s="193"/>
      <c r="Q321" s="193"/>
      <c r="R321" s="193"/>
      <c r="S321" s="193"/>
      <c r="T321" s="194"/>
      <c r="AT321" s="195" t="s">
        <v>125</v>
      </c>
      <c r="AU321" s="195" t="s">
        <v>83</v>
      </c>
      <c r="AV321" s="10" t="s">
        <v>83</v>
      </c>
      <c r="AW321" s="10" t="s">
        <v>40</v>
      </c>
      <c r="AX321" s="10" t="s">
        <v>76</v>
      </c>
      <c r="AY321" s="195" t="s">
        <v>120</v>
      </c>
    </row>
    <row r="322" spans="2:51" s="10" customFormat="1" ht="13.5">
      <c r="B322" s="184"/>
      <c r="C322" s="185"/>
      <c r="D322" s="186" t="s">
        <v>125</v>
      </c>
      <c r="E322" s="187" t="s">
        <v>20</v>
      </c>
      <c r="F322" s="188" t="s">
        <v>498</v>
      </c>
      <c r="G322" s="185"/>
      <c r="H322" s="189">
        <v>0.313</v>
      </c>
      <c r="I322" s="190"/>
      <c r="J322" s="185"/>
      <c r="K322" s="185"/>
      <c r="L322" s="191"/>
      <c r="M322" s="192"/>
      <c r="N322" s="193"/>
      <c r="O322" s="193"/>
      <c r="P322" s="193"/>
      <c r="Q322" s="193"/>
      <c r="R322" s="193"/>
      <c r="S322" s="193"/>
      <c r="T322" s="194"/>
      <c r="AT322" s="195" t="s">
        <v>125</v>
      </c>
      <c r="AU322" s="195" t="s">
        <v>83</v>
      </c>
      <c r="AV322" s="10" t="s">
        <v>83</v>
      </c>
      <c r="AW322" s="10" t="s">
        <v>40</v>
      </c>
      <c r="AX322" s="10" t="s">
        <v>76</v>
      </c>
      <c r="AY322" s="195" t="s">
        <v>120</v>
      </c>
    </row>
    <row r="323" spans="2:51" s="10" customFormat="1" ht="13.5">
      <c r="B323" s="184"/>
      <c r="C323" s="185"/>
      <c r="D323" s="186" t="s">
        <v>125</v>
      </c>
      <c r="E323" s="187" t="s">
        <v>20</v>
      </c>
      <c r="F323" s="188" t="s">
        <v>499</v>
      </c>
      <c r="G323" s="185"/>
      <c r="H323" s="189">
        <v>2.7970000000000002</v>
      </c>
      <c r="I323" s="190"/>
      <c r="J323" s="185"/>
      <c r="K323" s="185"/>
      <c r="L323" s="191"/>
      <c r="M323" s="192"/>
      <c r="N323" s="193"/>
      <c r="O323" s="193"/>
      <c r="P323" s="193"/>
      <c r="Q323" s="193"/>
      <c r="R323" s="193"/>
      <c r="S323" s="193"/>
      <c r="T323" s="194"/>
      <c r="AT323" s="195" t="s">
        <v>125</v>
      </c>
      <c r="AU323" s="195" t="s">
        <v>83</v>
      </c>
      <c r="AV323" s="10" t="s">
        <v>83</v>
      </c>
      <c r="AW323" s="10" t="s">
        <v>40</v>
      </c>
      <c r="AX323" s="10" t="s">
        <v>76</v>
      </c>
      <c r="AY323" s="195" t="s">
        <v>120</v>
      </c>
    </row>
    <row r="324" spans="2:51" s="10" customFormat="1" ht="13.5">
      <c r="B324" s="184"/>
      <c r="C324" s="185"/>
      <c r="D324" s="186" t="s">
        <v>125</v>
      </c>
      <c r="E324" s="187" t="s">
        <v>20</v>
      </c>
      <c r="F324" s="188" t="s">
        <v>500</v>
      </c>
      <c r="G324" s="185"/>
      <c r="H324" s="189">
        <v>6.5309999999999997</v>
      </c>
      <c r="I324" s="190"/>
      <c r="J324" s="185"/>
      <c r="K324" s="185"/>
      <c r="L324" s="191"/>
      <c r="M324" s="192"/>
      <c r="N324" s="193"/>
      <c r="O324" s="193"/>
      <c r="P324" s="193"/>
      <c r="Q324" s="193"/>
      <c r="R324" s="193"/>
      <c r="S324" s="193"/>
      <c r="T324" s="194"/>
      <c r="AT324" s="195" t="s">
        <v>125</v>
      </c>
      <c r="AU324" s="195" t="s">
        <v>83</v>
      </c>
      <c r="AV324" s="10" t="s">
        <v>83</v>
      </c>
      <c r="AW324" s="10" t="s">
        <v>40</v>
      </c>
      <c r="AX324" s="10" t="s">
        <v>76</v>
      </c>
      <c r="AY324" s="195" t="s">
        <v>120</v>
      </c>
    </row>
    <row r="325" spans="2:51" s="10" customFormat="1" ht="13.5">
      <c r="B325" s="184"/>
      <c r="C325" s="185"/>
      <c r="D325" s="186" t="s">
        <v>125</v>
      </c>
      <c r="E325" s="187" t="s">
        <v>20</v>
      </c>
      <c r="F325" s="188" t="s">
        <v>501</v>
      </c>
      <c r="G325" s="185"/>
      <c r="H325" s="189">
        <v>1.5</v>
      </c>
      <c r="I325" s="190"/>
      <c r="J325" s="185"/>
      <c r="K325" s="185"/>
      <c r="L325" s="191"/>
      <c r="M325" s="192"/>
      <c r="N325" s="193"/>
      <c r="O325" s="193"/>
      <c r="P325" s="193"/>
      <c r="Q325" s="193"/>
      <c r="R325" s="193"/>
      <c r="S325" s="193"/>
      <c r="T325" s="194"/>
      <c r="AT325" s="195" t="s">
        <v>125</v>
      </c>
      <c r="AU325" s="195" t="s">
        <v>83</v>
      </c>
      <c r="AV325" s="10" t="s">
        <v>83</v>
      </c>
      <c r="AW325" s="10" t="s">
        <v>40</v>
      </c>
      <c r="AX325" s="10" t="s">
        <v>76</v>
      </c>
      <c r="AY325" s="195" t="s">
        <v>120</v>
      </c>
    </row>
    <row r="326" spans="2:51" s="10" customFormat="1" ht="13.5">
      <c r="B326" s="184"/>
      <c r="C326" s="185"/>
      <c r="D326" s="186" t="s">
        <v>125</v>
      </c>
      <c r="E326" s="187" t="s">
        <v>20</v>
      </c>
      <c r="F326" s="188" t="s">
        <v>502</v>
      </c>
      <c r="G326" s="185"/>
      <c r="H326" s="189">
        <v>0.68799999999999994</v>
      </c>
      <c r="I326" s="190"/>
      <c r="J326" s="185"/>
      <c r="K326" s="185"/>
      <c r="L326" s="191"/>
      <c r="M326" s="192"/>
      <c r="N326" s="193"/>
      <c r="O326" s="193"/>
      <c r="P326" s="193"/>
      <c r="Q326" s="193"/>
      <c r="R326" s="193"/>
      <c r="S326" s="193"/>
      <c r="T326" s="194"/>
      <c r="AT326" s="195" t="s">
        <v>125</v>
      </c>
      <c r="AU326" s="195" t="s">
        <v>83</v>
      </c>
      <c r="AV326" s="10" t="s">
        <v>83</v>
      </c>
      <c r="AW326" s="10" t="s">
        <v>40</v>
      </c>
      <c r="AX326" s="10" t="s">
        <v>76</v>
      </c>
      <c r="AY326" s="195" t="s">
        <v>120</v>
      </c>
    </row>
    <row r="327" spans="2:51" s="10" customFormat="1" ht="13.5">
      <c r="B327" s="184"/>
      <c r="C327" s="185"/>
      <c r="D327" s="186" t="s">
        <v>125</v>
      </c>
      <c r="E327" s="187" t="s">
        <v>20</v>
      </c>
      <c r="F327" s="188" t="s">
        <v>503</v>
      </c>
      <c r="G327" s="185"/>
      <c r="H327" s="189">
        <v>1.5</v>
      </c>
      <c r="I327" s="190"/>
      <c r="J327" s="185"/>
      <c r="K327" s="185"/>
      <c r="L327" s="191"/>
      <c r="M327" s="192"/>
      <c r="N327" s="193"/>
      <c r="O327" s="193"/>
      <c r="P327" s="193"/>
      <c r="Q327" s="193"/>
      <c r="R327" s="193"/>
      <c r="S327" s="193"/>
      <c r="T327" s="194"/>
      <c r="AT327" s="195" t="s">
        <v>125</v>
      </c>
      <c r="AU327" s="195" t="s">
        <v>83</v>
      </c>
      <c r="AV327" s="10" t="s">
        <v>83</v>
      </c>
      <c r="AW327" s="10" t="s">
        <v>40</v>
      </c>
      <c r="AX327" s="10" t="s">
        <v>76</v>
      </c>
      <c r="AY327" s="195" t="s">
        <v>120</v>
      </c>
    </row>
    <row r="328" spans="2:51" s="10" customFormat="1" ht="13.5">
      <c r="B328" s="184"/>
      <c r="C328" s="185"/>
      <c r="D328" s="186" t="s">
        <v>125</v>
      </c>
      <c r="E328" s="187" t="s">
        <v>20</v>
      </c>
      <c r="F328" s="188" t="s">
        <v>504</v>
      </c>
      <c r="G328" s="185"/>
      <c r="H328" s="189">
        <v>3.0310000000000001</v>
      </c>
      <c r="I328" s="190"/>
      <c r="J328" s="185"/>
      <c r="K328" s="185"/>
      <c r="L328" s="191"/>
      <c r="M328" s="192"/>
      <c r="N328" s="193"/>
      <c r="O328" s="193"/>
      <c r="P328" s="193"/>
      <c r="Q328" s="193"/>
      <c r="R328" s="193"/>
      <c r="S328" s="193"/>
      <c r="T328" s="194"/>
      <c r="AT328" s="195" t="s">
        <v>125</v>
      </c>
      <c r="AU328" s="195" t="s">
        <v>83</v>
      </c>
      <c r="AV328" s="10" t="s">
        <v>83</v>
      </c>
      <c r="AW328" s="10" t="s">
        <v>40</v>
      </c>
      <c r="AX328" s="10" t="s">
        <v>76</v>
      </c>
      <c r="AY328" s="195" t="s">
        <v>120</v>
      </c>
    </row>
    <row r="329" spans="2:51" s="10" customFormat="1" ht="13.5">
      <c r="B329" s="184"/>
      <c r="C329" s="185"/>
      <c r="D329" s="186" t="s">
        <v>125</v>
      </c>
      <c r="E329" s="187" t="s">
        <v>20</v>
      </c>
      <c r="F329" s="188" t="s">
        <v>505</v>
      </c>
      <c r="G329" s="185"/>
      <c r="H329" s="189">
        <v>1.3129999999999999</v>
      </c>
      <c r="I329" s="190"/>
      <c r="J329" s="185"/>
      <c r="K329" s="185"/>
      <c r="L329" s="191"/>
      <c r="M329" s="192"/>
      <c r="N329" s="193"/>
      <c r="O329" s="193"/>
      <c r="P329" s="193"/>
      <c r="Q329" s="193"/>
      <c r="R329" s="193"/>
      <c r="S329" s="193"/>
      <c r="T329" s="194"/>
      <c r="AT329" s="195" t="s">
        <v>125</v>
      </c>
      <c r="AU329" s="195" t="s">
        <v>83</v>
      </c>
      <c r="AV329" s="10" t="s">
        <v>83</v>
      </c>
      <c r="AW329" s="10" t="s">
        <v>40</v>
      </c>
      <c r="AX329" s="10" t="s">
        <v>76</v>
      </c>
      <c r="AY329" s="195" t="s">
        <v>120</v>
      </c>
    </row>
    <row r="330" spans="2:51" s="10" customFormat="1" ht="13.5">
      <c r="B330" s="184"/>
      <c r="C330" s="185"/>
      <c r="D330" s="186" t="s">
        <v>125</v>
      </c>
      <c r="E330" s="187" t="s">
        <v>20</v>
      </c>
      <c r="F330" s="188" t="s">
        <v>506</v>
      </c>
      <c r="G330" s="185"/>
      <c r="H330" s="189">
        <v>2.4380000000000002</v>
      </c>
      <c r="I330" s="190"/>
      <c r="J330" s="185"/>
      <c r="K330" s="185"/>
      <c r="L330" s="191"/>
      <c r="M330" s="192"/>
      <c r="N330" s="193"/>
      <c r="O330" s="193"/>
      <c r="P330" s="193"/>
      <c r="Q330" s="193"/>
      <c r="R330" s="193"/>
      <c r="S330" s="193"/>
      <c r="T330" s="194"/>
      <c r="AT330" s="195" t="s">
        <v>125</v>
      </c>
      <c r="AU330" s="195" t="s">
        <v>83</v>
      </c>
      <c r="AV330" s="10" t="s">
        <v>83</v>
      </c>
      <c r="AW330" s="10" t="s">
        <v>40</v>
      </c>
      <c r="AX330" s="10" t="s">
        <v>76</v>
      </c>
      <c r="AY330" s="195" t="s">
        <v>120</v>
      </c>
    </row>
    <row r="331" spans="2:51" s="10" customFormat="1" ht="13.5">
      <c r="B331" s="184"/>
      <c r="C331" s="185"/>
      <c r="D331" s="186" t="s">
        <v>125</v>
      </c>
      <c r="E331" s="187" t="s">
        <v>20</v>
      </c>
      <c r="F331" s="188" t="s">
        <v>507</v>
      </c>
      <c r="G331" s="185"/>
      <c r="H331" s="189">
        <v>9.4E-2</v>
      </c>
      <c r="I331" s="190"/>
      <c r="J331" s="185"/>
      <c r="K331" s="185"/>
      <c r="L331" s="191"/>
      <c r="M331" s="192"/>
      <c r="N331" s="193"/>
      <c r="O331" s="193"/>
      <c r="P331" s="193"/>
      <c r="Q331" s="193"/>
      <c r="R331" s="193"/>
      <c r="S331" s="193"/>
      <c r="T331" s="194"/>
      <c r="AT331" s="195" t="s">
        <v>125</v>
      </c>
      <c r="AU331" s="195" t="s">
        <v>83</v>
      </c>
      <c r="AV331" s="10" t="s">
        <v>83</v>
      </c>
      <c r="AW331" s="10" t="s">
        <v>40</v>
      </c>
      <c r="AX331" s="10" t="s">
        <v>76</v>
      </c>
      <c r="AY331" s="195" t="s">
        <v>120</v>
      </c>
    </row>
    <row r="332" spans="2:51" s="10" customFormat="1" ht="13.5">
      <c r="B332" s="184"/>
      <c r="C332" s="185"/>
      <c r="D332" s="186" t="s">
        <v>125</v>
      </c>
      <c r="E332" s="187" t="s">
        <v>20</v>
      </c>
      <c r="F332" s="188" t="s">
        <v>508</v>
      </c>
      <c r="G332" s="185"/>
      <c r="H332" s="189">
        <v>1.7190000000000001</v>
      </c>
      <c r="I332" s="190"/>
      <c r="J332" s="185"/>
      <c r="K332" s="185"/>
      <c r="L332" s="191"/>
      <c r="M332" s="192"/>
      <c r="N332" s="193"/>
      <c r="O332" s="193"/>
      <c r="P332" s="193"/>
      <c r="Q332" s="193"/>
      <c r="R332" s="193"/>
      <c r="S332" s="193"/>
      <c r="T332" s="194"/>
      <c r="AT332" s="195" t="s">
        <v>125</v>
      </c>
      <c r="AU332" s="195" t="s">
        <v>83</v>
      </c>
      <c r="AV332" s="10" t="s">
        <v>83</v>
      </c>
      <c r="AW332" s="10" t="s">
        <v>40</v>
      </c>
      <c r="AX332" s="10" t="s">
        <v>76</v>
      </c>
      <c r="AY332" s="195" t="s">
        <v>120</v>
      </c>
    </row>
    <row r="333" spans="2:51" s="10" customFormat="1" ht="13.5">
      <c r="B333" s="184"/>
      <c r="C333" s="185"/>
      <c r="D333" s="186" t="s">
        <v>125</v>
      </c>
      <c r="E333" s="187" t="s">
        <v>20</v>
      </c>
      <c r="F333" s="188" t="s">
        <v>509</v>
      </c>
      <c r="G333" s="185"/>
      <c r="H333" s="189">
        <v>0.313</v>
      </c>
      <c r="I333" s="190"/>
      <c r="J333" s="185"/>
      <c r="K333" s="185"/>
      <c r="L333" s="191"/>
      <c r="M333" s="192"/>
      <c r="N333" s="193"/>
      <c r="O333" s="193"/>
      <c r="P333" s="193"/>
      <c r="Q333" s="193"/>
      <c r="R333" s="193"/>
      <c r="S333" s="193"/>
      <c r="T333" s="194"/>
      <c r="AT333" s="195" t="s">
        <v>125</v>
      </c>
      <c r="AU333" s="195" t="s">
        <v>83</v>
      </c>
      <c r="AV333" s="10" t="s">
        <v>83</v>
      </c>
      <c r="AW333" s="10" t="s">
        <v>40</v>
      </c>
      <c r="AX333" s="10" t="s">
        <v>76</v>
      </c>
      <c r="AY333" s="195" t="s">
        <v>120</v>
      </c>
    </row>
    <row r="334" spans="2:51" s="10" customFormat="1" ht="13.5">
      <c r="B334" s="184"/>
      <c r="C334" s="185"/>
      <c r="D334" s="186" t="s">
        <v>125</v>
      </c>
      <c r="E334" s="187" t="s">
        <v>20</v>
      </c>
      <c r="F334" s="188" t="s">
        <v>510</v>
      </c>
      <c r="G334" s="185"/>
      <c r="H334" s="189">
        <v>17.172000000000001</v>
      </c>
      <c r="I334" s="190"/>
      <c r="J334" s="185"/>
      <c r="K334" s="185"/>
      <c r="L334" s="191"/>
      <c r="M334" s="192"/>
      <c r="N334" s="193"/>
      <c r="O334" s="193"/>
      <c r="P334" s="193"/>
      <c r="Q334" s="193"/>
      <c r="R334" s="193"/>
      <c r="S334" s="193"/>
      <c r="T334" s="194"/>
      <c r="AT334" s="195" t="s">
        <v>125</v>
      </c>
      <c r="AU334" s="195" t="s">
        <v>83</v>
      </c>
      <c r="AV334" s="10" t="s">
        <v>83</v>
      </c>
      <c r="AW334" s="10" t="s">
        <v>40</v>
      </c>
      <c r="AX334" s="10" t="s">
        <v>76</v>
      </c>
      <c r="AY334" s="195" t="s">
        <v>120</v>
      </c>
    </row>
    <row r="335" spans="2:51" s="10" customFormat="1" ht="13.5">
      <c r="B335" s="184"/>
      <c r="C335" s="185"/>
      <c r="D335" s="186" t="s">
        <v>125</v>
      </c>
      <c r="E335" s="187" t="s">
        <v>20</v>
      </c>
      <c r="F335" s="188" t="s">
        <v>511</v>
      </c>
      <c r="G335" s="185"/>
      <c r="H335" s="189">
        <v>16.108000000000001</v>
      </c>
      <c r="I335" s="190"/>
      <c r="J335" s="185"/>
      <c r="K335" s="185"/>
      <c r="L335" s="191"/>
      <c r="M335" s="192"/>
      <c r="N335" s="193"/>
      <c r="O335" s="193"/>
      <c r="P335" s="193"/>
      <c r="Q335" s="193"/>
      <c r="R335" s="193"/>
      <c r="S335" s="193"/>
      <c r="T335" s="194"/>
      <c r="AT335" s="195" t="s">
        <v>125</v>
      </c>
      <c r="AU335" s="195" t="s">
        <v>83</v>
      </c>
      <c r="AV335" s="10" t="s">
        <v>83</v>
      </c>
      <c r="AW335" s="10" t="s">
        <v>40</v>
      </c>
      <c r="AX335" s="10" t="s">
        <v>76</v>
      </c>
      <c r="AY335" s="195" t="s">
        <v>120</v>
      </c>
    </row>
    <row r="336" spans="2:51" s="14" customFormat="1" ht="13.5">
      <c r="B336" s="243"/>
      <c r="C336" s="244"/>
      <c r="D336" s="186" t="s">
        <v>125</v>
      </c>
      <c r="E336" s="245" t="s">
        <v>20</v>
      </c>
      <c r="F336" s="246" t="s">
        <v>319</v>
      </c>
      <c r="G336" s="244"/>
      <c r="H336" s="247">
        <v>63.844999999999999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AT336" s="253" t="s">
        <v>125</v>
      </c>
      <c r="AU336" s="253" t="s">
        <v>83</v>
      </c>
      <c r="AV336" s="14" t="s">
        <v>86</v>
      </c>
      <c r="AW336" s="14" t="s">
        <v>40</v>
      </c>
      <c r="AX336" s="14" t="s">
        <v>76</v>
      </c>
      <c r="AY336" s="253" t="s">
        <v>120</v>
      </c>
    </row>
    <row r="337" spans="2:51" s="12" customFormat="1" ht="13.5">
      <c r="B337" s="208"/>
      <c r="C337" s="209"/>
      <c r="D337" s="186" t="s">
        <v>125</v>
      </c>
      <c r="E337" s="210" t="s">
        <v>20</v>
      </c>
      <c r="F337" s="211" t="s">
        <v>512</v>
      </c>
      <c r="G337" s="209"/>
      <c r="H337" s="212" t="s">
        <v>20</v>
      </c>
      <c r="I337" s="213"/>
      <c r="J337" s="209"/>
      <c r="K337" s="209"/>
      <c r="L337" s="214"/>
      <c r="M337" s="215"/>
      <c r="N337" s="216"/>
      <c r="O337" s="216"/>
      <c r="P337" s="216"/>
      <c r="Q337" s="216"/>
      <c r="R337" s="216"/>
      <c r="S337" s="216"/>
      <c r="T337" s="217"/>
      <c r="AT337" s="218" t="s">
        <v>125</v>
      </c>
      <c r="AU337" s="218" t="s">
        <v>83</v>
      </c>
      <c r="AV337" s="12" t="s">
        <v>22</v>
      </c>
      <c r="AW337" s="12" t="s">
        <v>40</v>
      </c>
      <c r="AX337" s="12" t="s">
        <v>76</v>
      </c>
      <c r="AY337" s="218" t="s">
        <v>120</v>
      </c>
    </row>
    <row r="338" spans="2:51" s="10" customFormat="1" ht="13.5">
      <c r="B338" s="184"/>
      <c r="C338" s="185"/>
      <c r="D338" s="186" t="s">
        <v>125</v>
      </c>
      <c r="E338" s="187" t="s">
        <v>20</v>
      </c>
      <c r="F338" s="188" t="s">
        <v>513</v>
      </c>
      <c r="G338" s="185"/>
      <c r="H338" s="189">
        <v>40.308</v>
      </c>
      <c r="I338" s="190"/>
      <c r="J338" s="185"/>
      <c r="K338" s="185"/>
      <c r="L338" s="191"/>
      <c r="M338" s="192"/>
      <c r="N338" s="193"/>
      <c r="O338" s="193"/>
      <c r="P338" s="193"/>
      <c r="Q338" s="193"/>
      <c r="R338" s="193"/>
      <c r="S338" s="193"/>
      <c r="T338" s="194"/>
      <c r="AT338" s="195" t="s">
        <v>125</v>
      </c>
      <c r="AU338" s="195" t="s">
        <v>83</v>
      </c>
      <c r="AV338" s="10" t="s">
        <v>83</v>
      </c>
      <c r="AW338" s="10" t="s">
        <v>40</v>
      </c>
      <c r="AX338" s="10" t="s">
        <v>76</v>
      </c>
      <c r="AY338" s="195" t="s">
        <v>120</v>
      </c>
    </row>
    <row r="339" spans="2:51" s="10" customFormat="1" ht="13.5">
      <c r="B339" s="184"/>
      <c r="C339" s="185"/>
      <c r="D339" s="186" t="s">
        <v>125</v>
      </c>
      <c r="E339" s="187" t="s">
        <v>20</v>
      </c>
      <c r="F339" s="188" t="s">
        <v>498</v>
      </c>
      <c r="G339" s="185"/>
      <c r="H339" s="189">
        <v>0.313</v>
      </c>
      <c r="I339" s="190"/>
      <c r="J339" s="185"/>
      <c r="K339" s="185"/>
      <c r="L339" s="191"/>
      <c r="M339" s="192"/>
      <c r="N339" s="193"/>
      <c r="O339" s="193"/>
      <c r="P339" s="193"/>
      <c r="Q339" s="193"/>
      <c r="R339" s="193"/>
      <c r="S339" s="193"/>
      <c r="T339" s="194"/>
      <c r="AT339" s="195" t="s">
        <v>125</v>
      </c>
      <c r="AU339" s="195" t="s">
        <v>83</v>
      </c>
      <c r="AV339" s="10" t="s">
        <v>83</v>
      </c>
      <c r="AW339" s="10" t="s">
        <v>40</v>
      </c>
      <c r="AX339" s="10" t="s">
        <v>76</v>
      </c>
      <c r="AY339" s="195" t="s">
        <v>120</v>
      </c>
    </row>
    <row r="340" spans="2:51" s="10" customFormat="1" ht="13.5">
      <c r="B340" s="184"/>
      <c r="C340" s="185"/>
      <c r="D340" s="186" t="s">
        <v>125</v>
      </c>
      <c r="E340" s="187" t="s">
        <v>20</v>
      </c>
      <c r="F340" s="188" t="s">
        <v>514</v>
      </c>
      <c r="G340" s="185"/>
      <c r="H340" s="189">
        <v>13.537000000000001</v>
      </c>
      <c r="I340" s="190"/>
      <c r="J340" s="185"/>
      <c r="K340" s="185"/>
      <c r="L340" s="191"/>
      <c r="M340" s="192"/>
      <c r="N340" s="193"/>
      <c r="O340" s="193"/>
      <c r="P340" s="193"/>
      <c r="Q340" s="193"/>
      <c r="R340" s="193"/>
      <c r="S340" s="193"/>
      <c r="T340" s="194"/>
      <c r="AT340" s="195" t="s">
        <v>125</v>
      </c>
      <c r="AU340" s="195" t="s">
        <v>83</v>
      </c>
      <c r="AV340" s="10" t="s">
        <v>83</v>
      </c>
      <c r="AW340" s="10" t="s">
        <v>40</v>
      </c>
      <c r="AX340" s="10" t="s">
        <v>76</v>
      </c>
      <c r="AY340" s="195" t="s">
        <v>120</v>
      </c>
    </row>
    <row r="341" spans="2:51" s="10" customFormat="1" ht="13.5">
      <c r="B341" s="184"/>
      <c r="C341" s="185"/>
      <c r="D341" s="186" t="s">
        <v>125</v>
      </c>
      <c r="E341" s="187" t="s">
        <v>20</v>
      </c>
      <c r="F341" s="188" t="s">
        <v>515</v>
      </c>
      <c r="G341" s="185"/>
      <c r="H341" s="189">
        <v>31.611000000000001</v>
      </c>
      <c r="I341" s="190"/>
      <c r="J341" s="185"/>
      <c r="K341" s="185"/>
      <c r="L341" s="191"/>
      <c r="M341" s="192"/>
      <c r="N341" s="193"/>
      <c r="O341" s="193"/>
      <c r="P341" s="193"/>
      <c r="Q341" s="193"/>
      <c r="R341" s="193"/>
      <c r="S341" s="193"/>
      <c r="T341" s="194"/>
      <c r="AT341" s="195" t="s">
        <v>125</v>
      </c>
      <c r="AU341" s="195" t="s">
        <v>83</v>
      </c>
      <c r="AV341" s="10" t="s">
        <v>83</v>
      </c>
      <c r="AW341" s="10" t="s">
        <v>40</v>
      </c>
      <c r="AX341" s="10" t="s">
        <v>76</v>
      </c>
      <c r="AY341" s="195" t="s">
        <v>120</v>
      </c>
    </row>
    <row r="342" spans="2:51" s="10" customFormat="1" ht="13.5">
      <c r="B342" s="184"/>
      <c r="C342" s="185"/>
      <c r="D342" s="186" t="s">
        <v>125</v>
      </c>
      <c r="E342" s="187" t="s">
        <v>20</v>
      </c>
      <c r="F342" s="188" t="s">
        <v>516</v>
      </c>
      <c r="G342" s="185"/>
      <c r="H342" s="189">
        <v>0.313</v>
      </c>
      <c r="I342" s="190"/>
      <c r="J342" s="185"/>
      <c r="K342" s="185"/>
      <c r="L342" s="191"/>
      <c r="M342" s="192"/>
      <c r="N342" s="193"/>
      <c r="O342" s="193"/>
      <c r="P342" s="193"/>
      <c r="Q342" s="193"/>
      <c r="R342" s="193"/>
      <c r="S342" s="193"/>
      <c r="T342" s="194"/>
      <c r="AT342" s="195" t="s">
        <v>125</v>
      </c>
      <c r="AU342" s="195" t="s">
        <v>83</v>
      </c>
      <c r="AV342" s="10" t="s">
        <v>83</v>
      </c>
      <c r="AW342" s="10" t="s">
        <v>40</v>
      </c>
      <c r="AX342" s="10" t="s">
        <v>76</v>
      </c>
      <c r="AY342" s="195" t="s">
        <v>120</v>
      </c>
    </row>
    <row r="343" spans="2:51" s="10" customFormat="1" ht="13.5">
      <c r="B343" s="184"/>
      <c r="C343" s="185"/>
      <c r="D343" s="186" t="s">
        <v>125</v>
      </c>
      <c r="E343" s="187" t="s">
        <v>20</v>
      </c>
      <c r="F343" s="188" t="s">
        <v>517</v>
      </c>
      <c r="G343" s="185"/>
      <c r="H343" s="189">
        <v>3.3279999999999998</v>
      </c>
      <c r="I343" s="190"/>
      <c r="J343" s="185"/>
      <c r="K343" s="185"/>
      <c r="L343" s="191"/>
      <c r="M343" s="192"/>
      <c r="N343" s="193"/>
      <c r="O343" s="193"/>
      <c r="P343" s="193"/>
      <c r="Q343" s="193"/>
      <c r="R343" s="193"/>
      <c r="S343" s="193"/>
      <c r="T343" s="194"/>
      <c r="AT343" s="195" t="s">
        <v>125</v>
      </c>
      <c r="AU343" s="195" t="s">
        <v>83</v>
      </c>
      <c r="AV343" s="10" t="s">
        <v>83</v>
      </c>
      <c r="AW343" s="10" t="s">
        <v>40</v>
      </c>
      <c r="AX343" s="10" t="s">
        <v>76</v>
      </c>
      <c r="AY343" s="195" t="s">
        <v>120</v>
      </c>
    </row>
    <row r="344" spans="2:51" s="10" customFormat="1" ht="13.5">
      <c r="B344" s="184"/>
      <c r="C344" s="185"/>
      <c r="D344" s="186" t="s">
        <v>125</v>
      </c>
      <c r="E344" s="187" t="s">
        <v>20</v>
      </c>
      <c r="F344" s="188" t="s">
        <v>518</v>
      </c>
      <c r="G344" s="185"/>
      <c r="H344" s="189">
        <v>0.313</v>
      </c>
      <c r="I344" s="190"/>
      <c r="J344" s="185"/>
      <c r="K344" s="185"/>
      <c r="L344" s="191"/>
      <c r="M344" s="192"/>
      <c r="N344" s="193"/>
      <c r="O344" s="193"/>
      <c r="P344" s="193"/>
      <c r="Q344" s="193"/>
      <c r="R344" s="193"/>
      <c r="S344" s="193"/>
      <c r="T344" s="194"/>
      <c r="AT344" s="195" t="s">
        <v>125</v>
      </c>
      <c r="AU344" s="195" t="s">
        <v>83</v>
      </c>
      <c r="AV344" s="10" t="s">
        <v>83</v>
      </c>
      <c r="AW344" s="10" t="s">
        <v>40</v>
      </c>
      <c r="AX344" s="10" t="s">
        <v>76</v>
      </c>
      <c r="AY344" s="195" t="s">
        <v>120</v>
      </c>
    </row>
    <row r="345" spans="2:51" s="10" customFormat="1" ht="13.5">
      <c r="B345" s="184"/>
      <c r="C345" s="185"/>
      <c r="D345" s="186" t="s">
        <v>125</v>
      </c>
      <c r="E345" s="187" t="s">
        <v>20</v>
      </c>
      <c r="F345" s="188" t="s">
        <v>519</v>
      </c>
      <c r="G345" s="185"/>
      <c r="H345" s="189">
        <v>14.670999999999999</v>
      </c>
      <c r="I345" s="190"/>
      <c r="J345" s="185"/>
      <c r="K345" s="185"/>
      <c r="L345" s="191"/>
      <c r="M345" s="192"/>
      <c r="N345" s="193"/>
      <c r="O345" s="193"/>
      <c r="P345" s="193"/>
      <c r="Q345" s="193"/>
      <c r="R345" s="193"/>
      <c r="S345" s="193"/>
      <c r="T345" s="194"/>
      <c r="AT345" s="195" t="s">
        <v>125</v>
      </c>
      <c r="AU345" s="195" t="s">
        <v>83</v>
      </c>
      <c r="AV345" s="10" t="s">
        <v>83</v>
      </c>
      <c r="AW345" s="10" t="s">
        <v>40</v>
      </c>
      <c r="AX345" s="10" t="s">
        <v>76</v>
      </c>
      <c r="AY345" s="195" t="s">
        <v>120</v>
      </c>
    </row>
    <row r="346" spans="2:51" s="10" customFormat="1" ht="13.5">
      <c r="B346" s="184"/>
      <c r="C346" s="185"/>
      <c r="D346" s="186" t="s">
        <v>125</v>
      </c>
      <c r="E346" s="187" t="s">
        <v>20</v>
      </c>
      <c r="F346" s="188" t="s">
        <v>520</v>
      </c>
      <c r="G346" s="185"/>
      <c r="H346" s="189">
        <v>6.3529999999999998</v>
      </c>
      <c r="I346" s="190"/>
      <c r="J346" s="185"/>
      <c r="K346" s="185"/>
      <c r="L346" s="191"/>
      <c r="M346" s="192"/>
      <c r="N346" s="193"/>
      <c r="O346" s="193"/>
      <c r="P346" s="193"/>
      <c r="Q346" s="193"/>
      <c r="R346" s="193"/>
      <c r="S346" s="193"/>
      <c r="T346" s="194"/>
      <c r="AT346" s="195" t="s">
        <v>125</v>
      </c>
      <c r="AU346" s="195" t="s">
        <v>83</v>
      </c>
      <c r="AV346" s="10" t="s">
        <v>83</v>
      </c>
      <c r="AW346" s="10" t="s">
        <v>40</v>
      </c>
      <c r="AX346" s="10" t="s">
        <v>76</v>
      </c>
      <c r="AY346" s="195" t="s">
        <v>120</v>
      </c>
    </row>
    <row r="347" spans="2:51" s="10" customFormat="1" ht="13.5">
      <c r="B347" s="184"/>
      <c r="C347" s="185"/>
      <c r="D347" s="186" t="s">
        <v>125</v>
      </c>
      <c r="E347" s="187" t="s">
        <v>20</v>
      </c>
      <c r="F347" s="188" t="s">
        <v>521</v>
      </c>
      <c r="G347" s="185"/>
      <c r="H347" s="189">
        <v>11.798</v>
      </c>
      <c r="I347" s="190"/>
      <c r="J347" s="185"/>
      <c r="K347" s="185"/>
      <c r="L347" s="191"/>
      <c r="M347" s="192"/>
      <c r="N347" s="193"/>
      <c r="O347" s="193"/>
      <c r="P347" s="193"/>
      <c r="Q347" s="193"/>
      <c r="R347" s="193"/>
      <c r="S347" s="193"/>
      <c r="T347" s="194"/>
      <c r="AT347" s="195" t="s">
        <v>125</v>
      </c>
      <c r="AU347" s="195" t="s">
        <v>83</v>
      </c>
      <c r="AV347" s="10" t="s">
        <v>83</v>
      </c>
      <c r="AW347" s="10" t="s">
        <v>40</v>
      </c>
      <c r="AX347" s="10" t="s">
        <v>76</v>
      </c>
      <c r="AY347" s="195" t="s">
        <v>120</v>
      </c>
    </row>
    <row r="348" spans="2:51" s="10" customFormat="1" ht="13.5">
      <c r="B348" s="184"/>
      <c r="C348" s="185"/>
      <c r="D348" s="186" t="s">
        <v>125</v>
      </c>
      <c r="E348" s="187" t="s">
        <v>20</v>
      </c>
      <c r="F348" s="188" t="s">
        <v>522</v>
      </c>
      <c r="G348" s="185"/>
      <c r="H348" s="189">
        <v>0.45400000000000001</v>
      </c>
      <c r="I348" s="190"/>
      <c r="J348" s="185"/>
      <c r="K348" s="185"/>
      <c r="L348" s="191"/>
      <c r="M348" s="192"/>
      <c r="N348" s="193"/>
      <c r="O348" s="193"/>
      <c r="P348" s="193"/>
      <c r="Q348" s="193"/>
      <c r="R348" s="193"/>
      <c r="S348" s="193"/>
      <c r="T348" s="194"/>
      <c r="AT348" s="195" t="s">
        <v>125</v>
      </c>
      <c r="AU348" s="195" t="s">
        <v>83</v>
      </c>
      <c r="AV348" s="10" t="s">
        <v>83</v>
      </c>
      <c r="AW348" s="10" t="s">
        <v>40</v>
      </c>
      <c r="AX348" s="10" t="s">
        <v>76</v>
      </c>
      <c r="AY348" s="195" t="s">
        <v>120</v>
      </c>
    </row>
    <row r="349" spans="2:51" s="10" customFormat="1" ht="13.5">
      <c r="B349" s="184"/>
      <c r="C349" s="185"/>
      <c r="D349" s="186" t="s">
        <v>125</v>
      </c>
      <c r="E349" s="187" t="s">
        <v>20</v>
      </c>
      <c r="F349" s="188" t="s">
        <v>523</v>
      </c>
      <c r="G349" s="185"/>
      <c r="H349" s="189">
        <v>8.3190000000000008</v>
      </c>
      <c r="I349" s="190"/>
      <c r="J349" s="185"/>
      <c r="K349" s="185"/>
      <c r="L349" s="191"/>
      <c r="M349" s="192"/>
      <c r="N349" s="193"/>
      <c r="O349" s="193"/>
      <c r="P349" s="193"/>
      <c r="Q349" s="193"/>
      <c r="R349" s="193"/>
      <c r="S349" s="193"/>
      <c r="T349" s="194"/>
      <c r="AT349" s="195" t="s">
        <v>125</v>
      </c>
      <c r="AU349" s="195" t="s">
        <v>83</v>
      </c>
      <c r="AV349" s="10" t="s">
        <v>83</v>
      </c>
      <c r="AW349" s="10" t="s">
        <v>40</v>
      </c>
      <c r="AX349" s="10" t="s">
        <v>76</v>
      </c>
      <c r="AY349" s="195" t="s">
        <v>120</v>
      </c>
    </row>
    <row r="350" spans="2:51" s="10" customFormat="1" ht="13.5">
      <c r="B350" s="184"/>
      <c r="C350" s="185"/>
      <c r="D350" s="186" t="s">
        <v>125</v>
      </c>
      <c r="E350" s="187" t="s">
        <v>20</v>
      </c>
      <c r="F350" s="188" t="s">
        <v>509</v>
      </c>
      <c r="G350" s="185"/>
      <c r="H350" s="189">
        <v>0.313</v>
      </c>
      <c r="I350" s="190"/>
      <c r="J350" s="185"/>
      <c r="K350" s="185"/>
      <c r="L350" s="191"/>
      <c r="M350" s="192"/>
      <c r="N350" s="193"/>
      <c r="O350" s="193"/>
      <c r="P350" s="193"/>
      <c r="Q350" s="193"/>
      <c r="R350" s="193"/>
      <c r="S350" s="193"/>
      <c r="T350" s="194"/>
      <c r="AT350" s="195" t="s">
        <v>125</v>
      </c>
      <c r="AU350" s="195" t="s">
        <v>83</v>
      </c>
      <c r="AV350" s="10" t="s">
        <v>83</v>
      </c>
      <c r="AW350" s="10" t="s">
        <v>40</v>
      </c>
      <c r="AX350" s="10" t="s">
        <v>76</v>
      </c>
      <c r="AY350" s="195" t="s">
        <v>120</v>
      </c>
    </row>
    <row r="351" spans="2:51" s="10" customFormat="1" ht="13.5">
      <c r="B351" s="184"/>
      <c r="C351" s="185"/>
      <c r="D351" s="186" t="s">
        <v>125</v>
      </c>
      <c r="E351" s="187" t="s">
        <v>20</v>
      </c>
      <c r="F351" s="188" t="s">
        <v>524</v>
      </c>
      <c r="G351" s="185"/>
      <c r="H351" s="189">
        <v>83.111999999999995</v>
      </c>
      <c r="I351" s="190"/>
      <c r="J351" s="185"/>
      <c r="K351" s="185"/>
      <c r="L351" s="191"/>
      <c r="M351" s="192"/>
      <c r="N351" s="193"/>
      <c r="O351" s="193"/>
      <c r="P351" s="193"/>
      <c r="Q351" s="193"/>
      <c r="R351" s="193"/>
      <c r="S351" s="193"/>
      <c r="T351" s="194"/>
      <c r="AT351" s="195" t="s">
        <v>125</v>
      </c>
      <c r="AU351" s="195" t="s">
        <v>83</v>
      </c>
      <c r="AV351" s="10" t="s">
        <v>83</v>
      </c>
      <c r="AW351" s="10" t="s">
        <v>40</v>
      </c>
      <c r="AX351" s="10" t="s">
        <v>76</v>
      </c>
      <c r="AY351" s="195" t="s">
        <v>120</v>
      </c>
    </row>
    <row r="352" spans="2:51" s="10" customFormat="1" ht="13.5">
      <c r="B352" s="184"/>
      <c r="C352" s="185"/>
      <c r="D352" s="186" t="s">
        <v>125</v>
      </c>
      <c r="E352" s="187" t="s">
        <v>20</v>
      </c>
      <c r="F352" s="188" t="s">
        <v>511</v>
      </c>
      <c r="G352" s="185"/>
      <c r="H352" s="189">
        <v>16.108000000000001</v>
      </c>
      <c r="I352" s="190"/>
      <c r="J352" s="185"/>
      <c r="K352" s="185"/>
      <c r="L352" s="191"/>
      <c r="M352" s="192"/>
      <c r="N352" s="193"/>
      <c r="O352" s="193"/>
      <c r="P352" s="193"/>
      <c r="Q352" s="193"/>
      <c r="R352" s="193"/>
      <c r="S352" s="193"/>
      <c r="T352" s="194"/>
      <c r="AT352" s="195" t="s">
        <v>125</v>
      </c>
      <c r="AU352" s="195" t="s">
        <v>83</v>
      </c>
      <c r="AV352" s="10" t="s">
        <v>83</v>
      </c>
      <c r="AW352" s="10" t="s">
        <v>40</v>
      </c>
      <c r="AX352" s="10" t="s">
        <v>76</v>
      </c>
      <c r="AY352" s="195" t="s">
        <v>120</v>
      </c>
    </row>
    <row r="353" spans="2:65" s="14" customFormat="1" ht="13.5">
      <c r="B353" s="243"/>
      <c r="C353" s="244"/>
      <c r="D353" s="186" t="s">
        <v>125</v>
      </c>
      <c r="E353" s="245" t="s">
        <v>20</v>
      </c>
      <c r="F353" s="246" t="s">
        <v>319</v>
      </c>
      <c r="G353" s="244"/>
      <c r="H353" s="247">
        <v>230.851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AT353" s="253" t="s">
        <v>125</v>
      </c>
      <c r="AU353" s="253" t="s">
        <v>83</v>
      </c>
      <c r="AV353" s="14" t="s">
        <v>86</v>
      </c>
      <c r="AW353" s="14" t="s">
        <v>40</v>
      </c>
      <c r="AX353" s="14" t="s">
        <v>76</v>
      </c>
      <c r="AY353" s="253" t="s">
        <v>120</v>
      </c>
    </row>
    <row r="354" spans="2:65" s="12" customFormat="1" ht="27">
      <c r="B354" s="208"/>
      <c r="C354" s="209"/>
      <c r="D354" s="186" t="s">
        <v>125</v>
      </c>
      <c r="E354" s="210" t="s">
        <v>20</v>
      </c>
      <c r="F354" s="211" t="s">
        <v>525</v>
      </c>
      <c r="G354" s="209"/>
      <c r="H354" s="212" t="s">
        <v>20</v>
      </c>
      <c r="I354" s="213"/>
      <c r="J354" s="209"/>
      <c r="K354" s="209"/>
      <c r="L354" s="214"/>
      <c r="M354" s="215"/>
      <c r="N354" s="216"/>
      <c r="O354" s="216"/>
      <c r="P354" s="216"/>
      <c r="Q354" s="216"/>
      <c r="R354" s="216"/>
      <c r="S354" s="216"/>
      <c r="T354" s="217"/>
      <c r="AT354" s="218" t="s">
        <v>125</v>
      </c>
      <c r="AU354" s="218" t="s">
        <v>83</v>
      </c>
      <c r="AV354" s="12" t="s">
        <v>22</v>
      </c>
      <c r="AW354" s="12" t="s">
        <v>40</v>
      </c>
      <c r="AX354" s="12" t="s">
        <v>76</v>
      </c>
      <c r="AY354" s="218" t="s">
        <v>120</v>
      </c>
    </row>
    <row r="355" spans="2:65" s="10" customFormat="1" ht="13.5">
      <c r="B355" s="184"/>
      <c r="C355" s="185"/>
      <c r="D355" s="186" t="s">
        <v>125</v>
      </c>
      <c r="E355" s="187" t="s">
        <v>20</v>
      </c>
      <c r="F355" s="188" t="s">
        <v>526</v>
      </c>
      <c r="G355" s="185"/>
      <c r="H355" s="189">
        <v>17.847999999999999</v>
      </c>
      <c r="I355" s="190"/>
      <c r="J355" s="185"/>
      <c r="K355" s="185"/>
      <c r="L355" s="191"/>
      <c r="M355" s="192"/>
      <c r="N355" s="193"/>
      <c r="O355" s="193"/>
      <c r="P355" s="193"/>
      <c r="Q355" s="193"/>
      <c r="R355" s="193"/>
      <c r="S355" s="193"/>
      <c r="T355" s="194"/>
      <c r="AT355" s="195" t="s">
        <v>125</v>
      </c>
      <c r="AU355" s="195" t="s">
        <v>83</v>
      </c>
      <c r="AV355" s="10" t="s">
        <v>83</v>
      </c>
      <c r="AW355" s="10" t="s">
        <v>40</v>
      </c>
      <c r="AX355" s="10" t="s">
        <v>76</v>
      </c>
      <c r="AY355" s="195" t="s">
        <v>120</v>
      </c>
    </row>
    <row r="356" spans="2:65" s="14" customFormat="1" ht="13.5">
      <c r="B356" s="243"/>
      <c r="C356" s="244"/>
      <c r="D356" s="186" t="s">
        <v>125</v>
      </c>
      <c r="E356" s="245" t="s">
        <v>20</v>
      </c>
      <c r="F356" s="246" t="s">
        <v>319</v>
      </c>
      <c r="G356" s="244"/>
      <c r="H356" s="247">
        <v>17.847999999999999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AT356" s="253" t="s">
        <v>125</v>
      </c>
      <c r="AU356" s="253" t="s">
        <v>83</v>
      </c>
      <c r="AV356" s="14" t="s">
        <v>86</v>
      </c>
      <c r="AW356" s="14" t="s">
        <v>40</v>
      </c>
      <c r="AX356" s="14" t="s">
        <v>76</v>
      </c>
      <c r="AY356" s="253" t="s">
        <v>120</v>
      </c>
    </row>
    <row r="357" spans="2:65" s="12" customFormat="1" ht="13.5">
      <c r="B357" s="208"/>
      <c r="C357" s="209"/>
      <c r="D357" s="186" t="s">
        <v>125</v>
      </c>
      <c r="E357" s="210" t="s">
        <v>20</v>
      </c>
      <c r="F357" s="211" t="s">
        <v>527</v>
      </c>
      <c r="G357" s="209"/>
      <c r="H357" s="212" t="s">
        <v>20</v>
      </c>
      <c r="I357" s="213"/>
      <c r="J357" s="209"/>
      <c r="K357" s="209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125</v>
      </c>
      <c r="AU357" s="218" t="s">
        <v>83</v>
      </c>
      <c r="AV357" s="12" t="s">
        <v>22</v>
      </c>
      <c r="AW357" s="12" t="s">
        <v>40</v>
      </c>
      <c r="AX357" s="12" t="s">
        <v>76</v>
      </c>
      <c r="AY357" s="218" t="s">
        <v>120</v>
      </c>
    </row>
    <row r="358" spans="2:65" s="10" customFormat="1" ht="13.5">
      <c r="B358" s="184"/>
      <c r="C358" s="185"/>
      <c r="D358" s="186" t="s">
        <v>125</v>
      </c>
      <c r="E358" s="187" t="s">
        <v>20</v>
      </c>
      <c r="F358" s="188" t="s">
        <v>526</v>
      </c>
      <c r="G358" s="185"/>
      <c r="H358" s="189">
        <v>17.847999999999999</v>
      </c>
      <c r="I358" s="190"/>
      <c r="J358" s="185"/>
      <c r="K358" s="185"/>
      <c r="L358" s="191"/>
      <c r="M358" s="192"/>
      <c r="N358" s="193"/>
      <c r="O358" s="193"/>
      <c r="P358" s="193"/>
      <c r="Q358" s="193"/>
      <c r="R358" s="193"/>
      <c r="S358" s="193"/>
      <c r="T358" s="194"/>
      <c r="AT358" s="195" t="s">
        <v>125</v>
      </c>
      <c r="AU358" s="195" t="s">
        <v>83</v>
      </c>
      <c r="AV358" s="10" t="s">
        <v>83</v>
      </c>
      <c r="AW358" s="10" t="s">
        <v>40</v>
      </c>
      <c r="AX358" s="10" t="s">
        <v>76</v>
      </c>
      <c r="AY358" s="195" t="s">
        <v>120</v>
      </c>
    </row>
    <row r="359" spans="2:65" s="14" customFormat="1" ht="13.5">
      <c r="B359" s="243"/>
      <c r="C359" s="244"/>
      <c r="D359" s="186" t="s">
        <v>125</v>
      </c>
      <c r="E359" s="245" t="s">
        <v>20</v>
      </c>
      <c r="F359" s="246" t="s">
        <v>319</v>
      </c>
      <c r="G359" s="244"/>
      <c r="H359" s="247">
        <v>17.847999999999999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AT359" s="253" t="s">
        <v>125</v>
      </c>
      <c r="AU359" s="253" t="s">
        <v>83</v>
      </c>
      <c r="AV359" s="14" t="s">
        <v>86</v>
      </c>
      <c r="AW359" s="14" t="s">
        <v>40</v>
      </c>
      <c r="AX359" s="14" t="s">
        <v>76</v>
      </c>
      <c r="AY359" s="253" t="s">
        <v>120</v>
      </c>
    </row>
    <row r="360" spans="2:65" s="11" customFormat="1" ht="13.5">
      <c r="B360" s="196"/>
      <c r="C360" s="197"/>
      <c r="D360" s="198" t="s">
        <v>125</v>
      </c>
      <c r="E360" s="199" t="s">
        <v>20</v>
      </c>
      <c r="F360" s="200" t="s">
        <v>127</v>
      </c>
      <c r="G360" s="197"/>
      <c r="H360" s="201">
        <v>330.392</v>
      </c>
      <c r="I360" s="202"/>
      <c r="J360" s="197"/>
      <c r="K360" s="197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125</v>
      </c>
      <c r="AU360" s="207" t="s">
        <v>83</v>
      </c>
      <c r="AV360" s="11" t="s">
        <v>89</v>
      </c>
      <c r="AW360" s="11" t="s">
        <v>40</v>
      </c>
      <c r="AX360" s="11" t="s">
        <v>22</v>
      </c>
      <c r="AY360" s="207" t="s">
        <v>120</v>
      </c>
    </row>
    <row r="361" spans="2:65" s="1" customFormat="1" ht="22.5" customHeight="1">
      <c r="B361" s="35"/>
      <c r="C361" s="172" t="s">
        <v>273</v>
      </c>
      <c r="D361" s="172" t="s">
        <v>121</v>
      </c>
      <c r="E361" s="173" t="s">
        <v>528</v>
      </c>
      <c r="F361" s="174" t="s">
        <v>529</v>
      </c>
      <c r="G361" s="175" t="s">
        <v>296</v>
      </c>
      <c r="H361" s="176">
        <v>5087.3999999999996</v>
      </c>
      <c r="I361" s="177"/>
      <c r="J361" s="178">
        <f>ROUND(I361*H361,2)</f>
        <v>0</v>
      </c>
      <c r="K361" s="174" t="s">
        <v>20</v>
      </c>
      <c r="L361" s="55"/>
      <c r="M361" s="179" t="s">
        <v>20</v>
      </c>
      <c r="N361" s="180" t="s">
        <v>47</v>
      </c>
      <c r="O361" s="36"/>
      <c r="P361" s="181">
        <f>O361*H361</f>
        <v>0</v>
      </c>
      <c r="Q361" s="181">
        <v>0</v>
      </c>
      <c r="R361" s="181">
        <f>Q361*H361</f>
        <v>0</v>
      </c>
      <c r="S361" s="181">
        <v>0</v>
      </c>
      <c r="T361" s="182">
        <f>S361*H361</f>
        <v>0</v>
      </c>
      <c r="AR361" s="18" t="s">
        <v>89</v>
      </c>
      <c r="AT361" s="18" t="s">
        <v>121</v>
      </c>
      <c r="AU361" s="18" t="s">
        <v>83</v>
      </c>
      <c r="AY361" s="18" t="s">
        <v>120</v>
      </c>
      <c r="BE361" s="183">
        <f>IF(N361="základní",J361,0)</f>
        <v>0</v>
      </c>
      <c r="BF361" s="183">
        <f>IF(N361="snížená",J361,0)</f>
        <v>0</v>
      </c>
      <c r="BG361" s="183">
        <f>IF(N361="zákl. přenesená",J361,0)</f>
        <v>0</v>
      </c>
      <c r="BH361" s="183">
        <f>IF(N361="sníž. přenesená",J361,0)</f>
        <v>0</v>
      </c>
      <c r="BI361" s="183">
        <f>IF(N361="nulová",J361,0)</f>
        <v>0</v>
      </c>
      <c r="BJ361" s="18" t="s">
        <v>22</v>
      </c>
      <c r="BK361" s="183">
        <f>ROUND(I361*H361,2)</f>
        <v>0</v>
      </c>
      <c r="BL361" s="18" t="s">
        <v>89</v>
      </c>
      <c r="BM361" s="18" t="s">
        <v>264</v>
      </c>
    </row>
    <row r="362" spans="2:65" s="12" customFormat="1" ht="13.5">
      <c r="B362" s="208"/>
      <c r="C362" s="209"/>
      <c r="D362" s="186" t="s">
        <v>125</v>
      </c>
      <c r="E362" s="210" t="s">
        <v>20</v>
      </c>
      <c r="F362" s="211" t="s">
        <v>530</v>
      </c>
      <c r="G362" s="209"/>
      <c r="H362" s="212" t="s">
        <v>20</v>
      </c>
      <c r="I362" s="213"/>
      <c r="J362" s="209"/>
      <c r="K362" s="209"/>
      <c r="L362" s="214"/>
      <c r="M362" s="215"/>
      <c r="N362" s="216"/>
      <c r="O362" s="216"/>
      <c r="P362" s="216"/>
      <c r="Q362" s="216"/>
      <c r="R362" s="216"/>
      <c r="S362" s="216"/>
      <c r="T362" s="217"/>
      <c r="AT362" s="218" t="s">
        <v>125</v>
      </c>
      <c r="AU362" s="218" t="s">
        <v>83</v>
      </c>
      <c r="AV362" s="12" t="s">
        <v>22</v>
      </c>
      <c r="AW362" s="12" t="s">
        <v>40</v>
      </c>
      <c r="AX362" s="12" t="s">
        <v>76</v>
      </c>
      <c r="AY362" s="218" t="s">
        <v>120</v>
      </c>
    </row>
    <row r="363" spans="2:65" s="10" customFormat="1" ht="13.5">
      <c r="B363" s="184"/>
      <c r="C363" s="185"/>
      <c r="D363" s="186" t="s">
        <v>125</v>
      </c>
      <c r="E363" s="187" t="s">
        <v>20</v>
      </c>
      <c r="F363" s="188" t="s">
        <v>531</v>
      </c>
      <c r="G363" s="185"/>
      <c r="H363" s="189">
        <v>2519.3000000000002</v>
      </c>
      <c r="I363" s="190"/>
      <c r="J363" s="185"/>
      <c r="K363" s="185"/>
      <c r="L363" s="191"/>
      <c r="M363" s="192"/>
      <c r="N363" s="193"/>
      <c r="O363" s="193"/>
      <c r="P363" s="193"/>
      <c r="Q363" s="193"/>
      <c r="R363" s="193"/>
      <c r="S363" s="193"/>
      <c r="T363" s="194"/>
      <c r="AT363" s="195" t="s">
        <v>125</v>
      </c>
      <c r="AU363" s="195" t="s">
        <v>83</v>
      </c>
      <c r="AV363" s="10" t="s">
        <v>83</v>
      </c>
      <c r="AW363" s="10" t="s">
        <v>40</v>
      </c>
      <c r="AX363" s="10" t="s">
        <v>76</v>
      </c>
      <c r="AY363" s="195" t="s">
        <v>120</v>
      </c>
    </row>
    <row r="364" spans="2:65" s="10" customFormat="1" ht="13.5">
      <c r="B364" s="184"/>
      <c r="C364" s="185"/>
      <c r="D364" s="186" t="s">
        <v>125</v>
      </c>
      <c r="E364" s="187" t="s">
        <v>20</v>
      </c>
      <c r="F364" s="188" t="s">
        <v>532</v>
      </c>
      <c r="G364" s="185"/>
      <c r="H364" s="189">
        <v>1881.85</v>
      </c>
      <c r="I364" s="190"/>
      <c r="J364" s="185"/>
      <c r="K364" s="185"/>
      <c r="L364" s="191"/>
      <c r="M364" s="192"/>
      <c r="N364" s="193"/>
      <c r="O364" s="193"/>
      <c r="P364" s="193"/>
      <c r="Q364" s="193"/>
      <c r="R364" s="193"/>
      <c r="S364" s="193"/>
      <c r="T364" s="194"/>
      <c r="AT364" s="195" t="s">
        <v>125</v>
      </c>
      <c r="AU364" s="195" t="s">
        <v>83</v>
      </c>
      <c r="AV364" s="10" t="s">
        <v>83</v>
      </c>
      <c r="AW364" s="10" t="s">
        <v>40</v>
      </c>
      <c r="AX364" s="10" t="s">
        <v>76</v>
      </c>
      <c r="AY364" s="195" t="s">
        <v>120</v>
      </c>
    </row>
    <row r="365" spans="2:65" s="12" customFormat="1" ht="13.5">
      <c r="B365" s="208"/>
      <c r="C365" s="209"/>
      <c r="D365" s="186" t="s">
        <v>125</v>
      </c>
      <c r="E365" s="210" t="s">
        <v>20</v>
      </c>
      <c r="F365" s="211" t="s">
        <v>533</v>
      </c>
      <c r="G365" s="209"/>
      <c r="H365" s="212" t="s">
        <v>20</v>
      </c>
      <c r="I365" s="213"/>
      <c r="J365" s="209"/>
      <c r="K365" s="209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125</v>
      </c>
      <c r="AU365" s="218" t="s">
        <v>83</v>
      </c>
      <c r="AV365" s="12" t="s">
        <v>22</v>
      </c>
      <c r="AW365" s="12" t="s">
        <v>40</v>
      </c>
      <c r="AX365" s="12" t="s">
        <v>76</v>
      </c>
      <c r="AY365" s="218" t="s">
        <v>120</v>
      </c>
    </row>
    <row r="366" spans="2:65" s="10" customFormat="1" ht="13.5">
      <c r="B366" s="184"/>
      <c r="C366" s="185"/>
      <c r="D366" s="186" t="s">
        <v>125</v>
      </c>
      <c r="E366" s="187" t="s">
        <v>20</v>
      </c>
      <c r="F366" s="188" t="s">
        <v>534</v>
      </c>
      <c r="G366" s="185"/>
      <c r="H366" s="189">
        <v>326.35000000000002</v>
      </c>
      <c r="I366" s="190"/>
      <c r="J366" s="185"/>
      <c r="K366" s="185"/>
      <c r="L366" s="191"/>
      <c r="M366" s="192"/>
      <c r="N366" s="193"/>
      <c r="O366" s="193"/>
      <c r="P366" s="193"/>
      <c r="Q366" s="193"/>
      <c r="R366" s="193"/>
      <c r="S366" s="193"/>
      <c r="T366" s="194"/>
      <c r="AT366" s="195" t="s">
        <v>125</v>
      </c>
      <c r="AU366" s="195" t="s">
        <v>83</v>
      </c>
      <c r="AV366" s="10" t="s">
        <v>83</v>
      </c>
      <c r="AW366" s="10" t="s">
        <v>40</v>
      </c>
      <c r="AX366" s="10" t="s">
        <v>76</v>
      </c>
      <c r="AY366" s="195" t="s">
        <v>120</v>
      </c>
    </row>
    <row r="367" spans="2:65" s="10" customFormat="1" ht="13.5">
      <c r="B367" s="184"/>
      <c r="C367" s="185"/>
      <c r="D367" s="186" t="s">
        <v>125</v>
      </c>
      <c r="E367" s="187" t="s">
        <v>20</v>
      </c>
      <c r="F367" s="188" t="s">
        <v>535</v>
      </c>
      <c r="G367" s="185"/>
      <c r="H367" s="189">
        <v>359.9</v>
      </c>
      <c r="I367" s="190"/>
      <c r="J367" s="185"/>
      <c r="K367" s="185"/>
      <c r="L367" s="191"/>
      <c r="M367" s="192"/>
      <c r="N367" s="193"/>
      <c r="O367" s="193"/>
      <c r="P367" s="193"/>
      <c r="Q367" s="193"/>
      <c r="R367" s="193"/>
      <c r="S367" s="193"/>
      <c r="T367" s="194"/>
      <c r="AT367" s="195" t="s">
        <v>125</v>
      </c>
      <c r="AU367" s="195" t="s">
        <v>83</v>
      </c>
      <c r="AV367" s="10" t="s">
        <v>83</v>
      </c>
      <c r="AW367" s="10" t="s">
        <v>40</v>
      </c>
      <c r="AX367" s="10" t="s">
        <v>76</v>
      </c>
      <c r="AY367" s="195" t="s">
        <v>120</v>
      </c>
    </row>
    <row r="368" spans="2:65" s="11" customFormat="1" ht="13.5">
      <c r="B368" s="196"/>
      <c r="C368" s="197"/>
      <c r="D368" s="198" t="s">
        <v>125</v>
      </c>
      <c r="E368" s="199" t="s">
        <v>20</v>
      </c>
      <c r="F368" s="200" t="s">
        <v>127</v>
      </c>
      <c r="G368" s="197"/>
      <c r="H368" s="201">
        <v>5087.3999999999996</v>
      </c>
      <c r="I368" s="202"/>
      <c r="J368" s="197"/>
      <c r="K368" s="197"/>
      <c r="L368" s="203"/>
      <c r="M368" s="204"/>
      <c r="N368" s="205"/>
      <c r="O368" s="205"/>
      <c r="P368" s="205"/>
      <c r="Q368" s="205"/>
      <c r="R368" s="205"/>
      <c r="S368" s="205"/>
      <c r="T368" s="206"/>
      <c r="AT368" s="207" t="s">
        <v>125</v>
      </c>
      <c r="AU368" s="207" t="s">
        <v>83</v>
      </c>
      <c r="AV368" s="11" t="s">
        <v>89</v>
      </c>
      <c r="AW368" s="11" t="s">
        <v>40</v>
      </c>
      <c r="AX368" s="11" t="s">
        <v>22</v>
      </c>
      <c r="AY368" s="207" t="s">
        <v>120</v>
      </c>
    </row>
    <row r="369" spans="2:65" s="1" customFormat="1" ht="22.5" customHeight="1">
      <c r="B369" s="35"/>
      <c r="C369" s="172" t="s">
        <v>222</v>
      </c>
      <c r="D369" s="172" t="s">
        <v>121</v>
      </c>
      <c r="E369" s="173" t="s">
        <v>536</v>
      </c>
      <c r="F369" s="174" t="s">
        <v>537</v>
      </c>
      <c r="G369" s="175" t="s">
        <v>296</v>
      </c>
      <c r="H369" s="176">
        <v>5004</v>
      </c>
      <c r="I369" s="177"/>
      <c r="J369" s="178">
        <f>ROUND(I369*H369,2)</f>
        <v>0</v>
      </c>
      <c r="K369" s="174" t="s">
        <v>20</v>
      </c>
      <c r="L369" s="55"/>
      <c r="M369" s="179" t="s">
        <v>20</v>
      </c>
      <c r="N369" s="180" t="s">
        <v>47</v>
      </c>
      <c r="O369" s="36"/>
      <c r="P369" s="181">
        <f>O369*H369</f>
        <v>0</v>
      </c>
      <c r="Q369" s="181">
        <v>0</v>
      </c>
      <c r="R369" s="181">
        <f>Q369*H369</f>
        <v>0</v>
      </c>
      <c r="S369" s="181">
        <v>0</v>
      </c>
      <c r="T369" s="182">
        <f>S369*H369</f>
        <v>0</v>
      </c>
      <c r="AR369" s="18" t="s">
        <v>89</v>
      </c>
      <c r="AT369" s="18" t="s">
        <v>121</v>
      </c>
      <c r="AU369" s="18" t="s">
        <v>83</v>
      </c>
      <c r="AY369" s="18" t="s">
        <v>120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8" t="s">
        <v>22</v>
      </c>
      <c r="BK369" s="183">
        <f>ROUND(I369*H369,2)</f>
        <v>0</v>
      </c>
      <c r="BL369" s="18" t="s">
        <v>89</v>
      </c>
      <c r="BM369" s="18" t="s">
        <v>268</v>
      </c>
    </row>
    <row r="370" spans="2:65" s="12" customFormat="1" ht="13.5">
      <c r="B370" s="208"/>
      <c r="C370" s="209"/>
      <c r="D370" s="186" t="s">
        <v>125</v>
      </c>
      <c r="E370" s="210" t="s">
        <v>20</v>
      </c>
      <c r="F370" s="211" t="s">
        <v>530</v>
      </c>
      <c r="G370" s="209"/>
      <c r="H370" s="212" t="s">
        <v>20</v>
      </c>
      <c r="I370" s="213"/>
      <c r="J370" s="209"/>
      <c r="K370" s="209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125</v>
      </c>
      <c r="AU370" s="218" t="s">
        <v>83</v>
      </c>
      <c r="AV370" s="12" t="s">
        <v>22</v>
      </c>
      <c r="AW370" s="12" t="s">
        <v>40</v>
      </c>
      <c r="AX370" s="12" t="s">
        <v>76</v>
      </c>
      <c r="AY370" s="218" t="s">
        <v>120</v>
      </c>
    </row>
    <row r="371" spans="2:65" s="10" customFormat="1" ht="13.5">
      <c r="B371" s="184"/>
      <c r="C371" s="185"/>
      <c r="D371" s="186" t="s">
        <v>125</v>
      </c>
      <c r="E371" s="187" t="s">
        <v>20</v>
      </c>
      <c r="F371" s="188" t="s">
        <v>310</v>
      </c>
      <c r="G371" s="185"/>
      <c r="H371" s="189">
        <v>2478</v>
      </c>
      <c r="I371" s="190"/>
      <c r="J371" s="185"/>
      <c r="K371" s="185"/>
      <c r="L371" s="191"/>
      <c r="M371" s="192"/>
      <c r="N371" s="193"/>
      <c r="O371" s="193"/>
      <c r="P371" s="193"/>
      <c r="Q371" s="193"/>
      <c r="R371" s="193"/>
      <c r="S371" s="193"/>
      <c r="T371" s="194"/>
      <c r="AT371" s="195" t="s">
        <v>125</v>
      </c>
      <c r="AU371" s="195" t="s">
        <v>83</v>
      </c>
      <c r="AV371" s="10" t="s">
        <v>83</v>
      </c>
      <c r="AW371" s="10" t="s">
        <v>40</v>
      </c>
      <c r="AX371" s="10" t="s">
        <v>76</v>
      </c>
      <c r="AY371" s="195" t="s">
        <v>120</v>
      </c>
    </row>
    <row r="372" spans="2:65" s="10" customFormat="1" ht="13.5">
      <c r="B372" s="184"/>
      <c r="C372" s="185"/>
      <c r="D372" s="186" t="s">
        <v>125</v>
      </c>
      <c r="E372" s="187" t="s">
        <v>20</v>
      </c>
      <c r="F372" s="188" t="s">
        <v>311</v>
      </c>
      <c r="G372" s="185"/>
      <c r="H372" s="189">
        <v>1851</v>
      </c>
      <c r="I372" s="190"/>
      <c r="J372" s="185"/>
      <c r="K372" s="185"/>
      <c r="L372" s="191"/>
      <c r="M372" s="192"/>
      <c r="N372" s="193"/>
      <c r="O372" s="193"/>
      <c r="P372" s="193"/>
      <c r="Q372" s="193"/>
      <c r="R372" s="193"/>
      <c r="S372" s="193"/>
      <c r="T372" s="194"/>
      <c r="AT372" s="195" t="s">
        <v>125</v>
      </c>
      <c r="AU372" s="195" t="s">
        <v>83</v>
      </c>
      <c r="AV372" s="10" t="s">
        <v>83</v>
      </c>
      <c r="AW372" s="10" t="s">
        <v>40</v>
      </c>
      <c r="AX372" s="10" t="s">
        <v>76</v>
      </c>
      <c r="AY372" s="195" t="s">
        <v>120</v>
      </c>
    </row>
    <row r="373" spans="2:65" s="12" customFormat="1" ht="13.5">
      <c r="B373" s="208"/>
      <c r="C373" s="209"/>
      <c r="D373" s="186" t="s">
        <v>125</v>
      </c>
      <c r="E373" s="210" t="s">
        <v>20</v>
      </c>
      <c r="F373" s="211" t="s">
        <v>533</v>
      </c>
      <c r="G373" s="209"/>
      <c r="H373" s="212" t="s">
        <v>20</v>
      </c>
      <c r="I373" s="213"/>
      <c r="J373" s="209"/>
      <c r="K373" s="209"/>
      <c r="L373" s="214"/>
      <c r="M373" s="215"/>
      <c r="N373" s="216"/>
      <c r="O373" s="216"/>
      <c r="P373" s="216"/>
      <c r="Q373" s="216"/>
      <c r="R373" s="216"/>
      <c r="S373" s="216"/>
      <c r="T373" s="217"/>
      <c r="AT373" s="218" t="s">
        <v>125</v>
      </c>
      <c r="AU373" s="218" t="s">
        <v>83</v>
      </c>
      <c r="AV373" s="12" t="s">
        <v>22</v>
      </c>
      <c r="AW373" s="12" t="s">
        <v>40</v>
      </c>
      <c r="AX373" s="12" t="s">
        <v>76</v>
      </c>
      <c r="AY373" s="218" t="s">
        <v>120</v>
      </c>
    </row>
    <row r="374" spans="2:65" s="10" customFormat="1" ht="13.5">
      <c r="B374" s="184"/>
      <c r="C374" s="185"/>
      <c r="D374" s="186" t="s">
        <v>125</v>
      </c>
      <c r="E374" s="187" t="s">
        <v>20</v>
      </c>
      <c r="F374" s="188" t="s">
        <v>538</v>
      </c>
      <c r="G374" s="185"/>
      <c r="H374" s="189">
        <v>321</v>
      </c>
      <c r="I374" s="190"/>
      <c r="J374" s="185"/>
      <c r="K374" s="185"/>
      <c r="L374" s="191"/>
      <c r="M374" s="192"/>
      <c r="N374" s="193"/>
      <c r="O374" s="193"/>
      <c r="P374" s="193"/>
      <c r="Q374" s="193"/>
      <c r="R374" s="193"/>
      <c r="S374" s="193"/>
      <c r="T374" s="194"/>
      <c r="AT374" s="195" t="s">
        <v>125</v>
      </c>
      <c r="AU374" s="195" t="s">
        <v>83</v>
      </c>
      <c r="AV374" s="10" t="s">
        <v>83</v>
      </c>
      <c r="AW374" s="10" t="s">
        <v>40</v>
      </c>
      <c r="AX374" s="10" t="s">
        <v>76</v>
      </c>
      <c r="AY374" s="195" t="s">
        <v>120</v>
      </c>
    </row>
    <row r="375" spans="2:65" s="10" customFormat="1" ht="13.5">
      <c r="B375" s="184"/>
      <c r="C375" s="185"/>
      <c r="D375" s="186" t="s">
        <v>125</v>
      </c>
      <c r="E375" s="187" t="s">
        <v>20</v>
      </c>
      <c r="F375" s="188" t="s">
        <v>539</v>
      </c>
      <c r="G375" s="185"/>
      <c r="H375" s="189">
        <v>354</v>
      </c>
      <c r="I375" s="190"/>
      <c r="J375" s="185"/>
      <c r="K375" s="185"/>
      <c r="L375" s="191"/>
      <c r="M375" s="192"/>
      <c r="N375" s="193"/>
      <c r="O375" s="193"/>
      <c r="P375" s="193"/>
      <c r="Q375" s="193"/>
      <c r="R375" s="193"/>
      <c r="S375" s="193"/>
      <c r="T375" s="194"/>
      <c r="AT375" s="195" t="s">
        <v>125</v>
      </c>
      <c r="AU375" s="195" t="s">
        <v>83</v>
      </c>
      <c r="AV375" s="10" t="s">
        <v>83</v>
      </c>
      <c r="AW375" s="10" t="s">
        <v>40</v>
      </c>
      <c r="AX375" s="10" t="s">
        <v>76</v>
      </c>
      <c r="AY375" s="195" t="s">
        <v>120</v>
      </c>
    </row>
    <row r="376" spans="2:65" s="11" customFormat="1" ht="13.5">
      <c r="B376" s="196"/>
      <c r="C376" s="197"/>
      <c r="D376" s="198" t="s">
        <v>125</v>
      </c>
      <c r="E376" s="199" t="s">
        <v>20</v>
      </c>
      <c r="F376" s="200" t="s">
        <v>127</v>
      </c>
      <c r="G376" s="197"/>
      <c r="H376" s="201">
        <v>5004</v>
      </c>
      <c r="I376" s="202"/>
      <c r="J376" s="197"/>
      <c r="K376" s="197"/>
      <c r="L376" s="203"/>
      <c r="M376" s="204"/>
      <c r="N376" s="205"/>
      <c r="O376" s="205"/>
      <c r="P376" s="205"/>
      <c r="Q376" s="205"/>
      <c r="R376" s="205"/>
      <c r="S376" s="205"/>
      <c r="T376" s="206"/>
      <c r="AT376" s="207" t="s">
        <v>125</v>
      </c>
      <c r="AU376" s="207" t="s">
        <v>83</v>
      </c>
      <c r="AV376" s="11" t="s">
        <v>89</v>
      </c>
      <c r="AW376" s="11" t="s">
        <v>40</v>
      </c>
      <c r="AX376" s="11" t="s">
        <v>22</v>
      </c>
      <c r="AY376" s="207" t="s">
        <v>120</v>
      </c>
    </row>
    <row r="377" spans="2:65" s="1" customFormat="1" ht="22.5" customHeight="1">
      <c r="B377" s="35"/>
      <c r="C377" s="172" t="s">
        <v>286</v>
      </c>
      <c r="D377" s="172" t="s">
        <v>121</v>
      </c>
      <c r="E377" s="173" t="s">
        <v>540</v>
      </c>
      <c r="F377" s="174" t="s">
        <v>541</v>
      </c>
      <c r="G377" s="175" t="s">
        <v>296</v>
      </c>
      <c r="H377" s="176">
        <v>5087.3999999999996</v>
      </c>
      <c r="I377" s="177"/>
      <c r="J377" s="178">
        <f>ROUND(I377*H377,2)</f>
        <v>0</v>
      </c>
      <c r="K377" s="174" t="s">
        <v>20</v>
      </c>
      <c r="L377" s="55"/>
      <c r="M377" s="179" t="s">
        <v>20</v>
      </c>
      <c r="N377" s="180" t="s">
        <v>47</v>
      </c>
      <c r="O377" s="36"/>
      <c r="P377" s="181">
        <f>O377*H377</f>
        <v>0</v>
      </c>
      <c r="Q377" s="181">
        <v>0</v>
      </c>
      <c r="R377" s="181">
        <f>Q377*H377</f>
        <v>0</v>
      </c>
      <c r="S377" s="181">
        <v>0</v>
      </c>
      <c r="T377" s="182">
        <f>S377*H377</f>
        <v>0</v>
      </c>
      <c r="AR377" s="18" t="s">
        <v>89</v>
      </c>
      <c r="AT377" s="18" t="s">
        <v>121</v>
      </c>
      <c r="AU377" s="18" t="s">
        <v>83</v>
      </c>
      <c r="AY377" s="18" t="s">
        <v>120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18" t="s">
        <v>22</v>
      </c>
      <c r="BK377" s="183">
        <f>ROUND(I377*H377,2)</f>
        <v>0</v>
      </c>
      <c r="BL377" s="18" t="s">
        <v>89</v>
      </c>
      <c r="BM377" s="18" t="s">
        <v>271</v>
      </c>
    </row>
    <row r="378" spans="2:65" s="12" customFormat="1" ht="13.5">
      <c r="B378" s="208"/>
      <c r="C378" s="209"/>
      <c r="D378" s="186" t="s">
        <v>125</v>
      </c>
      <c r="E378" s="210" t="s">
        <v>20</v>
      </c>
      <c r="F378" s="211" t="s">
        <v>530</v>
      </c>
      <c r="G378" s="209"/>
      <c r="H378" s="212" t="s">
        <v>20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125</v>
      </c>
      <c r="AU378" s="218" t="s">
        <v>83</v>
      </c>
      <c r="AV378" s="12" t="s">
        <v>22</v>
      </c>
      <c r="AW378" s="12" t="s">
        <v>40</v>
      </c>
      <c r="AX378" s="12" t="s">
        <v>76</v>
      </c>
      <c r="AY378" s="218" t="s">
        <v>120</v>
      </c>
    </row>
    <row r="379" spans="2:65" s="10" customFormat="1" ht="13.5">
      <c r="B379" s="184"/>
      <c r="C379" s="185"/>
      <c r="D379" s="186" t="s">
        <v>125</v>
      </c>
      <c r="E379" s="187" t="s">
        <v>20</v>
      </c>
      <c r="F379" s="188" t="s">
        <v>531</v>
      </c>
      <c r="G379" s="185"/>
      <c r="H379" s="189">
        <v>2519.3000000000002</v>
      </c>
      <c r="I379" s="190"/>
      <c r="J379" s="185"/>
      <c r="K379" s="185"/>
      <c r="L379" s="191"/>
      <c r="M379" s="192"/>
      <c r="N379" s="193"/>
      <c r="O379" s="193"/>
      <c r="P379" s="193"/>
      <c r="Q379" s="193"/>
      <c r="R379" s="193"/>
      <c r="S379" s="193"/>
      <c r="T379" s="194"/>
      <c r="AT379" s="195" t="s">
        <v>125</v>
      </c>
      <c r="AU379" s="195" t="s">
        <v>83</v>
      </c>
      <c r="AV379" s="10" t="s">
        <v>83</v>
      </c>
      <c r="AW379" s="10" t="s">
        <v>40</v>
      </c>
      <c r="AX379" s="10" t="s">
        <v>76</v>
      </c>
      <c r="AY379" s="195" t="s">
        <v>120</v>
      </c>
    </row>
    <row r="380" spans="2:65" s="10" customFormat="1" ht="13.5">
      <c r="B380" s="184"/>
      <c r="C380" s="185"/>
      <c r="D380" s="186" t="s">
        <v>125</v>
      </c>
      <c r="E380" s="187" t="s">
        <v>20</v>
      </c>
      <c r="F380" s="188" t="s">
        <v>532</v>
      </c>
      <c r="G380" s="185"/>
      <c r="H380" s="189">
        <v>1881.85</v>
      </c>
      <c r="I380" s="190"/>
      <c r="J380" s="185"/>
      <c r="K380" s="185"/>
      <c r="L380" s="191"/>
      <c r="M380" s="192"/>
      <c r="N380" s="193"/>
      <c r="O380" s="193"/>
      <c r="P380" s="193"/>
      <c r="Q380" s="193"/>
      <c r="R380" s="193"/>
      <c r="S380" s="193"/>
      <c r="T380" s="194"/>
      <c r="AT380" s="195" t="s">
        <v>125</v>
      </c>
      <c r="AU380" s="195" t="s">
        <v>83</v>
      </c>
      <c r="AV380" s="10" t="s">
        <v>83</v>
      </c>
      <c r="AW380" s="10" t="s">
        <v>40</v>
      </c>
      <c r="AX380" s="10" t="s">
        <v>76</v>
      </c>
      <c r="AY380" s="195" t="s">
        <v>120</v>
      </c>
    </row>
    <row r="381" spans="2:65" s="12" customFormat="1" ht="13.5">
      <c r="B381" s="208"/>
      <c r="C381" s="209"/>
      <c r="D381" s="186" t="s">
        <v>125</v>
      </c>
      <c r="E381" s="210" t="s">
        <v>20</v>
      </c>
      <c r="F381" s="211" t="s">
        <v>533</v>
      </c>
      <c r="G381" s="209"/>
      <c r="H381" s="212" t="s">
        <v>20</v>
      </c>
      <c r="I381" s="213"/>
      <c r="J381" s="209"/>
      <c r="K381" s="209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125</v>
      </c>
      <c r="AU381" s="218" t="s">
        <v>83</v>
      </c>
      <c r="AV381" s="12" t="s">
        <v>22</v>
      </c>
      <c r="AW381" s="12" t="s">
        <v>40</v>
      </c>
      <c r="AX381" s="12" t="s">
        <v>76</v>
      </c>
      <c r="AY381" s="218" t="s">
        <v>120</v>
      </c>
    </row>
    <row r="382" spans="2:65" s="10" customFormat="1" ht="13.5">
      <c r="B382" s="184"/>
      <c r="C382" s="185"/>
      <c r="D382" s="186" t="s">
        <v>125</v>
      </c>
      <c r="E382" s="187" t="s">
        <v>20</v>
      </c>
      <c r="F382" s="188" t="s">
        <v>534</v>
      </c>
      <c r="G382" s="185"/>
      <c r="H382" s="189">
        <v>326.35000000000002</v>
      </c>
      <c r="I382" s="190"/>
      <c r="J382" s="185"/>
      <c r="K382" s="185"/>
      <c r="L382" s="191"/>
      <c r="M382" s="192"/>
      <c r="N382" s="193"/>
      <c r="O382" s="193"/>
      <c r="P382" s="193"/>
      <c r="Q382" s="193"/>
      <c r="R382" s="193"/>
      <c r="S382" s="193"/>
      <c r="T382" s="194"/>
      <c r="AT382" s="195" t="s">
        <v>125</v>
      </c>
      <c r="AU382" s="195" t="s">
        <v>83</v>
      </c>
      <c r="AV382" s="10" t="s">
        <v>83</v>
      </c>
      <c r="AW382" s="10" t="s">
        <v>40</v>
      </c>
      <c r="AX382" s="10" t="s">
        <v>76</v>
      </c>
      <c r="AY382" s="195" t="s">
        <v>120</v>
      </c>
    </row>
    <row r="383" spans="2:65" s="10" customFormat="1" ht="13.5">
      <c r="B383" s="184"/>
      <c r="C383" s="185"/>
      <c r="D383" s="186" t="s">
        <v>125</v>
      </c>
      <c r="E383" s="187" t="s">
        <v>20</v>
      </c>
      <c r="F383" s="188" t="s">
        <v>535</v>
      </c>
      <c r="G383" s="185"/>
      <c r="H383" s="189">
        <v>359.9</v>
      </c>
      <c r="I383" s="190"/>
      <c r="J383" s="185"/>
      <c r="K383" s="185"/>
      <c r="L383" s="191"/>
      <c r="M383" s="192"/>
      <c r="N383" s="193"/>
      <c r="O383" s="193"/>
      <c r="P383" s="193"/>
      <c r="Q383" s="193"/>
      <c r="R383" s="193"/>
      <c r="S383" s="193"/>
      <c r="T383" s="194"/>
      <c r="AT383" s="195" t="s">
        <v>125</v>
      </c>
      <c r="AU383" s="195" t="s">
        <v>83</v>
      </c>
      <c r="AV383" s="10" t="s">
        <v>83</v>
      </c>
      <c r="AW383" s="10" t="s">
        <v>40</v>
      </c>
      <c r="AX383" s="10" t="s">
        <v>76</v>
      </c>
      <c r="AY383" s="195" t="s">
        <v>120</v>
      </c>
    </row>
    <row r="384" spans="2:65" s="11" customFormat="1" ht="13.5">
      <c r="B384" s="196"/>
      <c r="C384" s="197"/>
      <c r="D384" s="198" t="s">
        <v>125</v>
      </c>
      <c r="E384" s="199" t="s">
        <v>20</v>
      </c>
      <c r="F384" s="200" t="s">
        <v>127</v>
      </c>
      <c r="G384" s="197"/>
      <c r="H384" s="201">
        <v>5087.3999999999996</v>
      </c>
      <c r="I384" s="202"/>
      <c r="J384" s="197"/>
      <c r="K384" s="197"/>
      <c r="L384" s="203"/>
      <c r="M384" s="204"/>
      <c r="N384" s="205"/>
      <c r="O384" s="205"/>
      <c r="P384" s="205"/>
      <c r="Q384" s="205"/>
      <c r="R384" s="205"/>
      <c r="S384" s="205"/>
      <c r="T384" s="206"/>
      <c r="AT384" s="207" t="s">
        <v>125</v>
      </c>
      <c r="AU384" s="207" t="s">
        <v>83</v>
      </c>
      <c r="AV384" s="11" t="s">
        <v>89</v>
      </c>
      <c r="AW384" s="11" t="s">
        <v>40</v>
      </c>
      <c r="AX384" s="11" t="s">
        <v>22</v>
      </c>
      <c r="AY384" s="207" t="s">
        <v>120</v>
      </c>
    </row>
    <row r="385" spans="2:65" s="1" customFormat="1" ht="31.5" customHeight="1">
      <c r="B385" s="35"/>
      <c r="C385" s="172" t="s">
        <v>226</v>
      </c>
      <c r="D385" s="172" t="s">
        <v>121</v>
      </c>
      <c r="E385" s="173" t="s">
        <v>542</v>
      </c>
      <c r="F385" s="174" t="s">
        <v>543</v>
      </c>
      <c r="G385" s="175" t="s">
        <v>296</v>
      </c>
      <c r="H385" s="176">
        <v>52.8</v>
      </c>
      <c r="I385" s="177"/>
      <c r="J385" s="178">
        <f>ROUND(I385*H385,2)</f>
        <v>0</v>
      </c>
      <c r="K385" s="174" t="s">
        <v>20</v>
      </c>
      <c r="L385" s="55"/>
      <c r="M385" s="179" t="s">
        <v>20</v>
      </c>
      <c r="N385" s="180" t="s">
        <v>47</v>
      </c>
      <c r="O385" s="36"/>
      <c r="P385" s="181">
        <f>O385*H385</f>
        <v>0</v>
      </c>
      <c r="Q385" s="181">
        <v>0</v>
      </c>
      <c r="R385" s="181">
        <f>Q385*H385</f>
        <v>0</v>
      </c>
      <c r="S385" s="181">
        <v>0</v>
      </c>
      <c r="T385" s="182">
        <f>S385*H385</f>
        <v>0</v>
      </c>
      <c r="AR385" s="18" t="s">
        <v>89</v>
      </c>
      <c r="AT385" s="18" t="s">
        <v>121</v>
      </c>
      <c r="AU385" s="18" t="s">
        <v>83</v>
      </c>
      <c r="AY385" s="18" t="s">
        <v>120</v>
      </c>
      <c r="BE385" s="183">
        <f>IF(N385="základní",J385,0)</f>
        <v>0</v>
      </c>
      <c r="BF385" s="183">
        <f>IF(N385="snížená",J385,0)</f>
        <v>0</v>
      </c>
      <c r="BG385" s="183">
        <f>IF(N385="zákl. přenesená",J385,0)</f>
        <v>0</v>
      </c>
      <c r="BH385" s="183">
        <f>IF(N385="sníž. přenesená",J385,0)</f>
        <v>0</v>
      </c>
      <c r="BI385" s="183">
        <f>IF(N385="nulová",J385,0)</f>
        <v>0</v>
      </c>
      <c r="BJ385" s="18" t="s">
        <v>22</v>
      </c>
      <c r="BK385" s="183">
        <f>ROUND(I385*H385,2)</f>
        <v>0</v>
      </c>
      <c r="BL385" s="18" t="s">
        <v>89</v>
      </c>
      <c r="BM385" s="18" t="s">
        <v>276</v>
      </c>
    </row>
    <row r="386" spans="2:65" s="12" customFormat="1" ht="27">
      <c r="B386" s="208"/>
      <c r="C386" s="209"/>
      <c r="D386" s="186" t="s">
        <v>125</v>
      </c>
      <c r="E386" s="210" t="s">
        <v>20</v>
      </c>
      <c r="F386" s="211" t="s">
        <v>544</v>
      </c>
      <c r="G386" s="209"/>
      <c r="H386" s="212" t="s">
        <v>20</v>
      </c>
      <c r="I386" s="213"/>
      <c r="J386" s="209"/>
      <c r="K386" s="209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125</v>
      </c>
      <c r="AU386" s="218" t="s">
        <v>83</v>
      </c>
      <c r="AV386" s="12" t="s">
        <v>22</v>
      </c>
      <c r="AW386" s="12" t="s">
        <v>40</v>
      </c>
      <c r="AX386" s="12" t="s">
        <v>76</v>
      </c>
      <c r="AY386" s="218" t="s">
        <v>120</v>
      </c>
    </row>
    <row r="387" spans="2:65" s="10" customFormat="1" ht="13.5">
      <c r="B387" s="184"/>
      <c r="C387" s="185"/>
      <c r="D387" s="186" t="s">
        <v>125</v>
      </c>
      <c r="E387" s="187" t="s">
        <v>20</v>
      </c>
      <c r="F387" s="188" t="s">
        <v>545</v>
      </c>
      <c r="G387" s="185"/>
      <c r="H387" s="189">
        <v>7.12</v>
      </c>
      <c r="I387" s="190"/>
      <c r="J387" s="185"/>
      <c r="K387" s="185"/>
      <c r="L387" s="191"/>
      <c r="M387" s="192"/>
      <c r="N387" s="193"/>
      <c r="O387" s="193"/>
      <c r="P387" s="193"/>
      <c r="Q387" s="193"/>
      <c r="R387" s="193"/>
      <c r="S387" s="193"/>
      <c r="T387" s="194"/>
      <c r="AT387" s="195" t="s">
        <v>125</v>
      </c>
      <c r="AU387" s="195" t="s">
        <v>83</v>
      </c>
      <c r="AV387" s="10" t="s">
        <v>83</v>
      </c>
      <c r="AW387" s="10" t="s">
        <v>40</v>
      </c>
      <c r="AX387" s="10" t="s">
        <v>76</v>
      </c>
      <c r="AY387" s="195" t="s">
        <v>120</v>
      </c>
    </row>
    <row r="388" spans="2:65" s="10" customFormat="1" ht="13.5">
      <c r="B388" s="184"/>
      <c r="C388" s="185"/>
      <c r="D388" s="186" t="s">
        <v>125</v>
      </c>
      <c r="E388" s="187" t="s">
        <v>20</v>
      </c>
      <c r="F388" s="188" t="s">
        <v>546</v>
      </c>
      <c r="G388" s="185"/>
      <c r="H388" s="189">
        <v>6</v>
      </c>
      <c r="I388" s="190"/>
      <c r="J388" s="185"/>
      <c r="K388" s="185"/>
      <c r="L388" s="191"/>
      <c r="M388" s="192"/>
      <c r="N388" s="193"/>
      <c r="O388" s="193"/>
      <c r="P388" s="193"/>
      <c r="Q388" s="193"/>
      <c r="R388" s="193"/>
      <c r="S388" s="193"/>
      <c r="T388" s="194"/>
      <c r="AT388" s="195" t="s">
        <v>125</v>
      </c>
      <c r="AU388" s="195" t="s">
        <v>83</v>
      </c>
      <c r="AV388" s="10" t="s">
        <v>83</v>
      </c>
      <c r="AW388" s="10" t="s">
        <v>40</v>
      </c>
      <c r="AX388" s="10" t="s">
        <v>76</v>
      </c>
      <c r="AY388" s="195" t="s">
        <v>120</v>
      </c>
    </row>
    <row r="389" spans="2:65" s="10" customFormat="1" ht="13.5">
      <c r="B389" s="184"/>
      <c r="C389" s="185"/>
      <c r="D389" s="186" t="s">
        <v>125</v>
      </c>
      <c r="E389" s="187" t="s">
        <v>20</v>
      </c>
      <c r="F389" s="188" t="s">
        <v>547</v>
      </c>
      <c r="G389" s="185"/>
      <c r="H389" s="189">
        <v>32</v>
      </c>
      <c r="I389" s="190"/>
      <c r="J389" s="185"/>
      <c r="K389" s="185"/>
      <c r="L389" s="191"/>
      <c r="M389" s="192"/>
      <c r="N389" s="193"/>
      <c r="O389" s="193"/>
      <c r="P389" s="193"/>
      <c r="Q389" s="193"/>
      <c r="R389" s="193"/>
      <c r="S389" s="193"/>
      <c r="T389" s="194"/>
      <c r="AT389" s="195" t="s">
        <v>125</v>
      </c>
      <c r="AU389" s="195" t="s">
        <v>83</v>
      </c>
      <c r="AV389" s="10" t="s">
        <v>83</v>
      </c>
      <c r="AW389" s="10" t="s">
        <v>40</v>
      </c>
      <c r="AX389" s="10" t="s">
        <v>76</v>
      </c>
      <c r="AY389" s="195" t="s">
        <v>120</v>
      </c>
    </row>
    <row r="390" spans="2:65" s="10" customFormat="1" ht="13.5">
      <c r="B390" s="184"/>
      <c r="C390" s="185"/>
      <c r="D390" s="186" t="s">
        <v>125</v>
      </c>
      <c r="E390" s="187" t="s">
        <v>20</v>
      </c>
      <c r="F390" s="188" t="s">
        <v>548</v>
      </c>
      <c r="G390" s="185"/>
      <c r="H390" s="189">
        <v>2.4</v>
      </c>
      <c r="I390" s="190"/>
      <c r="J390" s="185"/>
      <c r="K390" s="185"/>
      <c r="L390" s="191"/>
      <c r="M390" s="192"/>
      <c r="N390" s="193"/>
      <c r="O390" s="193"/>
      <c r="P390" s="193"/>
      <c r="Q390" s="193"/>
      <c r="R390" s="193"/>
      <c r="S390" s="193"/>
      <c r="T390" s="194"/>
      <c r="AT390" s="195" t="s">
        <v>125</v>
      </c>
      <c r="AU390" s="195" t="s">
        <v>83</v>
      </c>
      <c r="AV390" s="10" t="s">
        <v>83</v>
      </c>
      <c r="AW390" s="10" t="s">
        <v>40</v>
      </c>
      <c r="AX390" s="10" t="s">
        <v>76</v>
      </c>
      <c r="AY390" s="195" t="s">
        <v>120</v>
      </c>
    </row>
    <row r="391" spans="2:65" s="12" customFormat="1" ht="27">
      <c r="B391" s="208"/>
      <c r="C391" s="209"/>
      <c r="D391" s="186" t="s">
        <v>125</v>
      </c>
      <c r="E391" s="210" t="s">
        <v>20</v>
      </c>
      <c r="F391" s="211" t="s">
        <v>549</v>
      </c>
      <c r="G391" s="209"/>
      <c r="H391" s="212" t="s">
        <v>20</v>
      </c>
      <c r="I391" s="213"/>
      <c r="J391" s="209"/>
      <c r="K391" s="209"/>
      <c r="L391" s="214"/>
      <c r="M391" s="215"/>
      <c r="N391" s="216"/>
      <c r="O391" s="216"/>
      <c r="P391" s="216"/>
      <c r="Q391" s="216"/>
      <c r="R391" s="216"/>
      <c r="S391" s="216"/>
      <c r="T391" s="217"/>
      <c r="AT391" s="218" t="s">
        <v>125</v>
      </c>
      <c r="AU391" s="218" t="s">
        <v>83</v>
      </c>
      <c r="AV391" s="12" t="s">
        <v>22</v>
      </c>
      <c r="AW391" s="12" t="s">
        <v>40</v>
      </c>
      <c r="AX391" s="12" t="s">
        <v>76</v>
      </c>
      <c r="AY391" s="218" t="s">
        <v>120</v>
      </c>
    </row>
    <row r="392" spans="2:65" s="10" customFormat="1" ht="13.5">
      <c r="B392" s="184"/>
      <c r="C392" s="185"/>
      <c r="D392" s="186" t="s">
        <v>125</v>
      </c>
      <c r="E392" s="187" t="s">
        <v>20</v>
      </c>
      <c r="F392" s="188" t="s">
        <v>550</v>
      </c>
      <c r="G392" s="185"/>
      <c r="H392" s="189">
        <v>5.28</v>
      </c>
      <c r="I392" s="190"/>
      <c r="J392" s="185"/>
      <c r="K392" s="185"/>
      <c r="L392" s="191"/>
      <c r="M392" s="192"/>
      <c r="N392" s="193"/>
      <c r="O392" s="193"/>
      <c r="P392" s="193"/>
      <c r="Q392" s="193"/>
      <c r="R392" s="193"/>
      <c r="S392" s="193"/>
      <c r="T392" s="194"/>
      <c r="AT392" s="195" t="s">
        <v>125</v>
      </c>
      <c r="AU392" s="195" t="s">
        <v>83</v>
      </c>
      <c r="AV392" s="10" t="s">
        <v>83</v>
      </c>
      <c r="AW392" s="10" t="s">
        <v>40</v>
      </c>
      <c r="AX392" s="10" t="s">
        <v>76</v>
      </c>
      <c r="AY392" s="195" t="s">
        <v>120</v>
      </c>
    </row>
    <row r="393" spans="2:65" s="11" customFormat="1" ht="13.5">
      <c r="B393" s="196"/>
      <c r="C393" s="197"/>
      <c r="D393" s="198" t="s">
        <v>125</v>
      </c>
      <c r="E393" s="199" t="s">
        <v>20</v>
      </c>
      <c r="F393" s="200" t="s">
        <v>127</v>
      </c>
      <c r="G393" s="197"/>
      <c r="H393" s="201">
        <v>52.8</v>
      </c>
      <c r="I393" s="202"/>
      <c r="J393" s="197"/>
      <c r="K393" s="197"/>
      <c r="L393" s="203"/>
      <c r="M393" s="204"/>
      <c r="N393" s="205"/>
      <c r="O393" s="205"/>
      <c r="P393" s="205"/>
      <c r="Q393" s="205"/>
      <c r="R393" s="205"/>
      <c r="S393" s="205"/>
      <c r="T393" s="206"/>
      <c r="AT393" s="207" t="s">
        <v>125</v>
      </c>
      <c r="AU393" s="207" t="s">
        <v>83</v>
      </c>
      <c r="AV393" s="11" t="s">
        <v>89</v>
      </c>
      <c r="AW393" s="11" t="s">
        <v>40</v>
      </c>
      <c r="AX393" s="11" t="s">
        <v>22</v>
      </c>
      <c r="AY393" s="207" t="s">
        <v>120</v>
      </c>
    </row>
    <row r="394" spans="2:65" s="1" customFormat="1" ht="22.5" customHeight="1">
      <c r="B394" s="35"/>
      <c r="C394" s="257" t="s">
        <v>551</v>
      </c>
      <c r="D394" s="257" t="s">
        <v>405</v>
      </c>
      <c r="E394" s="258" t="s">
        <v>552</v>
      </c>
      <c r="F394" s="259" t="s">
        <v>553</v>
      </c>
      <c r="G394" s="260" t="s">
        <v>296</v>
      </c>
      <c r="H394" s="261">
        <v>53.328000000000003</v>
      </c>
      <c r="I394" s="262"/>
      <c r="J394" s="263">
        <f>ROUND(I394*H394,2)</f>
        <v>0</v>
      </c>
      <c r="K394" s="259" t="s">
        <v>20</v>
      </c>
      <c r="L394" s="264"/>
      <c r="M394" s="265" t="s">
        <v>20</v>
      </c>
      <c r="N394" s="266" t="s">
        <v>47</v>
      </c>
      <c r="O394" s="36"/>
      <c r="P394" s="181">
        <f>O394*H394</f>
        <v>0</v>
      </c>
      <c r="Q394" s="181">
        <v>0</v>
      </c>
      <c r="R394" s="181">
        <f>Q394*H394</f>
        <v>0</v>
      </c>
      <c r="S394" s="181">
        <v>0</v>
      </c>
      <c r="T394" s="182">
        <f>S394*H394</f>
        <v>0</v>
      </c>
      <c r="AR394" s="18" t="s">
        <v>137</v>
      </c>
      <c r="AT394" s="18" t="s">
        <v>405</v>
      </c>
      <c r="AU394" s="18" t="s">
        <v>83</v>
      </c>
      <c r="AY394" s="18" t="s">
        <v>120</v>
      </c>
      <c r="BE394" s="183">
        <f>IF(N394="základní",J394,0)</f>
        <v>0</v>
      </c>
      <c r="BF394" s="183">
        <f>IF(N394="snížená",J394,0)</f>
        <v>0</v>
      </c>
      <c r="BG394" s="183">
        <f>IF(N394="zákl. přenesená",J394,0)</f>
        <v>0</v>
      </c>
      <c r="BH394" s="183">
        <f>IF(N394="sníž. přenesená",J394,0)</f>
        <v>0</v>
      </c>
      <c r="BI394" s="183">
        <f>IF(N394="nulová",J394,0)</f>
        <v>0</v>
      </c>
      <c r="BJ394" s="18" t="s">
        <v>22</v>
      </c>
      <c r="BK394" s="183">
        <f>ROUND(I394*H394,2)</f>
        <v>0</v>
      </c>
      <c r="BL394" s="18" t="s">
        <v>89</v>
      </c>
      <c r="BM394" s="18" t="s">
        <v>279</v>
      </c>
    </row>
    <row r="395" spans="2:65" s="9" customFormat="1" ht="29.85" customHeight="1">
      <c r="B395" s="158"/>
      <c r="C395" s="159"/>
      <c r="D395" s="160" t="s">
        <v>75</v>
      </c>
      <c r="E395" s="235" t="s">
        <v>198</v>
      </c>
      <c r="F395" s="235" t="s">
        <v>283</v>
      </c>
      <c r="G395" s="159"/>
      <c r="H395" s="159"/>
      <c r="I395" s="162"/>
      <c r="J395" s="236">
        <f>BK395</f>
        <v>0</v>
      </c>
      <c r="K395" s="159"/>
      <c r="L395" s="164"/>
      <c r="M395" s="165"/>
      <c r="N395" s="166"/>
      <c r="O395" s="166"/>
      <c r="P395" s="167">
        <f>SUM(P396:P504)</f>
        <v>0</v>
      </c>
      <c r="Q395" s="166"/>
      <c r="R395" s="167">
        <f>SUM(R396:R504)</f>
        <v>0</v>
      </c>
      <c r="S395" s="166"/>
      <c r="T395" s="168">
        <f>SUM(T396:T504)</f>
        <v>0</v>
      </c>
      <c r="AR395" s="169" t="s">
        <v>22</v>
      </c>
      <c r="AT395" s="170" t="s">
        <v>75</v>
      </c>
      <c r="AU395" s="170" t="s">
        <v>22</v>
      </c>
      <c r="AY395" s="169" t="s">
        <v>120</v>
      </c>
      <c r="BK395" s="171">
        <f>SUM(BK396:BK504)</f>
        <v>0</v>
      </c>
    </row>
    <row r="396" spans="2:65" s="1" customFormat="1" ht="22.5" customHeight="1">
      <c r="B396" s="35"/>
      <c r="C396" s="172" t="s">
        <v>231</v>
      </c>
      <c r="D396" s="172" t="s">
        <v>121</v>
      </c>
      <c r="E396" s="173" t="s">
        <v>554</v>
      </c>
      <c r="F396" s="174" t="s">
        <v>555</v>
      </c>
      <c r="G396" s="175" t="s">
        <v>145</v>
      </c>
      <c r="H396" s="176">
        <v>16</v>
      </c>
      <c r="I396" s="177"/>
      <c r="J396" s="178">
        <f>ROUND(I396*H396,2)</f>
        <v>0</v>
      </c>
      <c r="K396" s="174" t="s">
        <v>20</v>
      </c>
      <c r="L396" s="55"/>
      <c r="M396" s="179" t="s">
        <v>20</v>
      </c>
      <c r="N396" s="180" t="s">
        <v>47</v>
      </c>
      <c r="O396" s="36"/>
      <c r="P396" s="181">
        <f>O396*H396</f>
        <v>0</v>
      </c>
      <c r="Q396" s="181">
        <v>0</v>
      </c>
      <c r="R396" s="181">
        <f>Q396*H396</f>
        <v>0</v>
      </c>
      <c r="S396" s="181">
        <v>0</v>
      </c>
      <c r="T396" s="182">
        <f>S396*H396</f>
        <v>0</v>
      </c>
      <c r="AR396" s="18" t="s">
        <v>89</v>
      </c>
      <c r="AT396" s="18" t="s">
        <v>121</v>
      </c>
      <c r="AU396" s="18" t="s">
        <v>83</v>
      </c>
      <c r="AY396" s="18" t="s">
        <v>120</v>
      </c>
      <c r="BE396" s="183">
        <f>IF(N396="základní",J396,0)</f>
        <v>0</v>
      </c>
      <c r="BF396" s="183">
        <f>IF(N396="snížená",J396,0)</f>
        <v>0</v>
      </c>
      <c r="BG396" s="183">
        <f>IF(N396="zákl. přenesená",J396,0)</f>
        <v>0</v>
      </c>
      <c r="BH396" s="183">
        <f>IF(N396="sníž. přenesená",J396,0)</f>
        <v>0</v>
      </c>
      <c r="BI396" s="183">
        <f>IF(N396="nulová",J396,0)</f>
        <v>0</v>
      </c>
      <c r="BJ396" s="18" t="s">
        <v>22</v>
      </c>
      <c r="BK396" s="183">
        <f>ROUND(I396*H396,2)</f>
        <v>0</v>
      </c>
      <c r="BL396" s="18" t="s">
        <v>89</v>
      </c>
      <c r="BM396" s="18" t="s">
        <v>290</v>
      </c>
    </row>
    <row r="397" spans="2:65" s="10" customFormat="1" ht="13.5">
      <c r="B397" s="184"/>
      <c r="C397" s="185"/>
      <c r="D397" s="186" t="s">
        <v>125</v>
      </c>
      <c r="E397" s="187" t="s">
        <v>20</v>
      </c>
      <c r="F397" s="188" t="s">
        <v>556</v>
      </c>
      <c r="G397" s="185"/>
      <c r="H397" s="189">
        <v>4</v>
      </c>
      <c r="I397" s="190"/>
      <c r="J397" s="185"/>
      <c r="K397" s="185"/>
      <c r="L397" s="191"/>
      <c r="M397" s="192"/>
      <c r="N397" s="193"/>
      <c r="O397" s="193"/>
      <c r="P397" s="193"/>
      <c r="Q397" s="193"/>
      <c r="R397" s="193"/>
      <c r="S397" s="193"/>
      <c r="T397" s="194"/>
      <c r="AT397" s="195" t="s">
        <v>125</v>
      </c>
      <c r="AU397" s="195" t="s">
        <v>83</v>
      </c>
      <c r="AV397" s="10" t="s">
        <v>83</v>
      </c>
      <c r="AW397" s="10" t="s">
        <v>40</v>
      </c>
      <c r="AX397" s="10" t="s">
        <v>76</v>
      </c>
      <c r="AY397" s="195" t="s">
        <v>120</v>
      </c>
    </row>
    <row r="398" spans="2:65" s="10" customFormat="1" ht="13.5">
      <c r="B398" s="184"/>
      <c r="C398" s="185"/>
      <c r="D398" s="186" t="s">
        <v>125</v>
      </c>
      <c r="E398" s="187" t="s">
        <v>20</v>
      </c>
      <c r="F398" s="188" t="s">
        <v>557</v>
      </c>
      <c r="G398" s="185"/>
      <c r="H398" s="189">
        <v>4</v>
      </c>
      <c r="I398" s="190"/>
      <c r="J398" s="185"/>
      <c r="K398" s="185"/>
      <c r="L398" s="191"/>
      <c r="M398" s="192"/>
      <c r="N398" s="193"/>
      <c r="O398" s="193"/>
      <c r="P398" s="193"/>
      <c r="Q398" s="193"/>
      <c r="R398" s="193"/>
      <c r="S398" s="193"/>
      <c r="T398" s="194"/>
      <c r="AT398" s="195" t="s">
        <v>125</v>
      </c>
      <c r="AU398" s="195" t="s">
        <v>83</v>
      </c>
      <c r="AV398" s="10" t="s">
        <v>83</v>
      </c>
      <c r="AW398" s="10" t="s">
        <v>40</v>
      </c>
      <c r="AX398" s="10" t="s">
        <v>76</v>
      </c>
      <c r="AY398" s="195" t="s">
        <v>120</v>
      </c>
    </row>
    <row r="399" spans="2:65" s="10" customFormat="1" ht="13.5">
      <c r="B399" s="184"/>
      <c r="C399" s="185"/>
      <c r="D399" s="186" t="s">
        <v>125</v>
      </c>
      <c r="E399" s="187" t="s">
        <v>20</v>
      </c>
      <c r="F399" s="188" t="s">
        <v>558</v>
      </c>
      <c r="G399" s="185"/>
      <c r="H399" s="189">
        <v>2</v>
      </c>
      <c r="I399" s="190"/>
      <c r="J399" s="185"/>
      <c r="K399" s="185"/>
      <c r="L399" s="191"/>
      <c r="M399" s="192"/>
      <c r="N399" s="193"/>
      <c r="O399" s="193"/>
      <c r="P399" s="193"/>
      <c r="Q399" s="193"/>
      <c r="R399" s="193"/>
      <c r="S399" s="193"/>
      <c r="T399" s="194"/>
      <c r="AT399" s="195" t="s">
        <v>125</v>
      </c>
      <c r="AU399" s="195" t="s">
        <v>83</v>
      </c>
      <c r="AV399" s="10" t="s">
        <v>83</v>
      </c>
      <c r="AW399" s="10" t="s">
        <v>40</v>
      </c>
      <c r="AX399" s="10" t="s">
        <v>76</v>
      </c>
      <c r="AY399" s="195" t="s">
        <v>120</v>
      </c>
    </row>
    <row r="400" spans="2:65" s="10" customFormat="1" ht="13.5">
      <c r="B400" s="184"/>
      <c r="C400" s="185"/>
      <c r="D400" s="186" t="s">
        <v>125</v>
      </c>
      <c r="E400" s="187" t="s">
        <v>20</v>
      </c>
      <c r="F400" s="188" t="s">
        <v>559</v>
      </c>
      <c r="G400" s="185"/>
      <c r="H400" s="189">
        <v>2</v>
      </c>
      <c r="I400" s="190"/>
      <c r="J400" s="185"/>
      <c r="K400" s="185"/>
      <c r="L400" s="191"/>
      <c r="M400" s="192"/>
      <c r="N400" s="193"/>
      <c r="O400" s="193"/>
      <c r="P400" s="193"/>
      <c r="Q400" s="193"/>
      <c r="R400" s="193"/>
      <c r="S400" s="193"/>
      <c r="T400" s="194"/>
      <c r="AT400" s="195" t="s">
        <v>125</v>
      </c>
      <c r="AU400" s="195" t="s">
        <v>83</v>
      </c>
      <c r="AV400" s="10" t="s">
        <v>83</v>
      </c>
      <c r="AW400" s="10" t="s">
        <v>40</v>
      </c>
      <c r="AX400" s="10" t="s">
        <v>76</v>
      </c>
      <c r="AY400" s="195" t="s">
        <v>120</v>
      </c>
    </row>
    <row r="401" spans="2:65" s="12" customFormat="1" ht="13.5">
      <c r="B401" s="208"/>
      <c r="C401" s="209"/>
      <c r="D401" s="186" t="s">
        <v>125</v>
      </c>
      <c r="E401" s="210" t="s">
        <v>20</v>
      </c>
      <c r="F401" s="211" t="s">
        <v>560</v>
      </c>
      <c r="G401" s="209"/>
      <c r="H401" s="212" t="s">
        <v>20</v>
      </c>
      <c r="I401" s="213"/>
      <c r="J401" s="209"/>
      <c r="K401" s="209"/>
      <c r="L401" s="214"/>
      <c r="M401" s="215"/>
      <c r="N401" s="216"/>
      <c r="O401" s="216"/>
      <c r="P401" s="216"/>
      <c r="Q401" s="216"/>
      <c r="R401" s="216"/>
      <c r="S401" s="216"/>
      <c r="T401" s="217"/>
      <c r="AT401" s="218" t="s">
        <v>125</v>
      </c>
      <c r="AU401" s="218" t="s">
        <v>83</v>
      </c>
      <c r="AV401" s="12" t="s">
        <v>22</v>
      </c>
      <c r="AW401" s="12" t="s">
        <v>40</v>
      </c>
      <c r="AX401" s="12" t="s">
        <v>76</v>
      </c>
      <c r="AY401" s="218" t="s">
        <v>120</v>
      </c>
    </row>
    <row r="402" spans="2:65" s="10" customFormat="1" ht="13.5">
      <c r="B402" s="184"/>
      <c r="C402" s="185"/>
      <c r="D402" s="186" t="s">
        <v>125</v>
      </c>
      <c r="E402" s="187" t="s">
        <v>20</v>
      </c>
      <c r="F402" s="188" t="s">
        <v>561</v>
      </c>
      <c r="G402" s="185"/>
      <c r="H402" s="189">
        <v>2</v>
      </c>
      <c r="I402" s="190"/>
      <c r="J402" s="185"/>
      <c r="K402" s="185"/>
      <c r="L402" s="191"/>
      <c r="M402" s="192"/>
      <c r="N402" s="193"/>
      <c r="O402" s="193"/>
      <c r="P402" s="193"/>
      <c r="Q402" s="193"/>
      <c r="R402" s="193"/>
      <c r="S402" s="193"/>
      <c r="T402" s="194"/>
      <c r="AT402" s="195" t="s">
        <v>125</v>
      </c>
      <c r="AU402" s="195" t="s">
        <v>83</v>
      </c>
      <c r="AV402" s="10" t="s">
        <v>83</v>
      </c>
      <c r="AW402" s="10" t="s">
        <v>40</v>
      </c>
      <c r="AX402" s="10" t="s">
        <v>76</v>
      </c>
      <c r="AY402" s="195" t="s">
        <v>120</v>
      </c>
    </row>
    <row r="403" spans="2:65" s="10" customFormat="1" ht="13.5">
      <c r="B403" s="184"/>
      <c r="C403" s="185"/>
      <c r="D403" s="186" t="s">
        <v>125</v>
      </c>
      <c r="E403" s="187" t="s">
        <v>20</v>
      </c>
      <c r="F403" s="188" t="s">
        <v>562</v>
      </c>
      <c r="G403" s="185"/>
      <c r="H403" s="189">
        <v>2</v>
      </c>
      <c r="I403" s="190"/>
      <c r="J403" s="185"/>
      <c r="K403" s="185"/>
      <c r="L403" s="191"/>
      <c r="M403" s="192"/>
      <c r="N403" s="193"/>
      <c r="O403" s="193"/>
      <c r="P403" s="193"/>
      <c r="Q403" s="193"/>
      <c r="R403" s="193"/>
      <c r="S403" s="193"/>
      <c r="T403" s="194"/>
      <c r="AT403" s="195" t="s">
        <v>125</v>
      </c>
      <c r="AU403" s="195" t="s">
        <v>83</v>
      </c>
      <c r="AV403" s="10" t="s">
        <v>83</v>
      </c>
      <c r="AW403" s="10" t="s">
        <v>40</v>
      </c>
      <c r="AX403" s="10" t="s">
        <v>76</v>
      </c>
      <c r="AY403" s="195" t="s">
        <v>120</v>
      </c>
    </row>
    <row r="404" spans="2:65" s="11" customFormat="1" ht="13.5">
      <c r="B404" s="196"/>
      <c r="C404" s="197"/>
      <c r="D404" s="198" t="s">
        <v>125</v>
      </c>
      <c r="E404" s="199" t="s">
        <v>20</v>
      </c>
      <c r="F404" s="200" t="s">
        <v>127</v>
      </c>
      <c r="G404" s="197"/>
      <c r="H404" s="201">
        <v>16</v>
      </c>
      <c r="I404" s="202"/>
      <c r="J404" s="197"/>
      <c r="K404" s="197"/>
      <c r="L404" s="203"/>
      <c r="M404" s="204"/>
      <c r="N404" s="205"/>
      <c r="O404" s="205"/>
      <c r="P404" s="205"/>
      <c r="Q404" s="205"/>
      <c r="R404" s="205"/>
      <c r="S404" s="205"/>
      <c r="T404" s="206"/>
      <c r="AT404" s="207" t="s">
        <v>125</v>
      </c>
      <c r="AU404" s="207" t="s">
        <v>83</v>
      </c>
      <c r="AV404" s="11" t="s">
        <v>89</v>
      </c>
      <c r="AW404" s="11" t="s">
        <v>40</v>
      </c>
      <c r="AX404" s="11" t="s">
        <v>22</v>
      </c>
      <c r="AY404" s="207" t="s">
        <v>120</v>
      </c>
    </row>
    <row r="405" spans="2:65" s="1" customFormat="1" ht="22.5" customHeight="1">
      <c r="B405" s="35"/>
      <c r="C405" s="257" t="s">
        <v>563</v>
      </c>
      <c r="D405" s="257" t="s">
        <v>405</v>
      </c>
      <c r="E405" s="258" t="s">
        <v>564</v>
      </c>
      <c r="F405" s="259" t="s">
        <v>565</v>
      </c>
      <c r="G405" s="260" t="s">
        <v>145</v>
      </c>
      <c r="H405" s="261">
        <v>8</v>
      </c>
      <c r="I405" s="262"/>
      <c r="J405" s="263">
        <f>ROUND(I405*H405,2)</f>
        <v>0</v>
      </c>
      <c r="K405" s="259" t="s">
        <v>20</v>
      </c>
      <c r="L405" s="264"/>
      <c r="M405" s="265" t="s">
        <v>20</v>
      </c>
      <c r="N405" s="266" t="s">
        <v>47</v>
      </c>
      <c r="O405" s="36"/>
      <c r="P405" s="181">
        <f>O405*H405</f>
        <v>0</v>
      </c>
      <c r="Q405" s="181">
        <v>0</v>
      </c>
      <c r="R405" s="181">
        <f>Q405*H405</f>
        <v>0</v>
      </c>
      <c r="S405" s="181">
        <v>0</v>
      </c>
      <c r="T405" s="182">
        <f>S405*H405</f>
        <v>0</v>
      </c>
      <c r="AR405" s="18" t="s">
        <v>137</v>
      </c>
      <c r="AT405" s="18" t="s">
        <v>405</v>
      </c>
      <c r="AU405" s="18" t="s">
        <v>83</v>
      </c>
      <c r="AY405" s="18" t="s">
        <v>120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8" t="s">
        <v>22</v>
      </c>
      <c r="BK405" s="183">
        <f>ROUND(I405*H405,2)</f>
        <v>0</v>
      </c>
      <c r="BL405" s="18" t="s">
        <v>89</v>
      </c>
      <c r="BM405" s="18" t="s">
        <v>566</v>
      </c>
    </row>
    <row r="406" spans="2:65" s="10" customFormat="1" ht="13.5">
      <c r="B406" s="184"/>
      <c r="C406" s="185"/>
      <c r="D406" s="186" t="s">
        <v>125</v>
      </c>
      <c r="E406" s="187" t="s">
        <v>20</v>
      </c>
      <c r="F406" s="188" t="s">
        <v>556</v>
      </c>
      <c r="G406" s="185"/>
      <c r="H406" s="189">
        <v>4</v>
      </c>
      <c r="I406" s="190"/>
      <c r="J406" s="185"/>
      <c r="K406" s="185"/>
      <c r="L406" s="191"/>
      <c r="M406" s="192"/>
      <c r="N406" s="193"/>
      <c r="O406" s="193"/>
      <c r="P406" s="193"/>
      <c r="Q406" s="193"/>
      <c r="R406" s="193"/>
      <c r="S406" s="193"/>
      <c r="T406" s="194"/>
      <c r="AT406" s="195" t="s">
        <v>125</v>
      </c>
      <c r="AU406" s="195" t="s">
        <v>83</v>
      </c>
      <c r="AV406" s="10" t="s">
        <v>83</v>
      </c>
      <c r="AW406" s="10" t="s">
        <v>40</v>
      </c>
      <c r="AX406" s="10" t="s">
        <v>76</v>
      </c>
      <c r="AY406" s="195" t="s">
        <v>120</v>
      </c>
    </row>
    <row r="407" spans="2:65" s="10" customFormat="1" ht="13.5">
      <c r="B407" s="184"/>
      <c r="C407" s="185"/>
      <c r="D407" s="186" t="s">
        <v>125</v>
      </c>
      <c r="E407" s="187" t="s">
        <v>20</v>
      </c>
      <c r="F407" s="188" t="s">
        <v>557</v>
      </c>
      <c r="G407" s="185"/>
      <c r="H407" s="189">
        <v>4</v>
      </c>
      <c r="I407" s="190"/>
      <c r="J407" s="185"/>
      <c r="K407" s="185"/>
      <c r="L407" s="191"/>
      <c r="M407" s="192"/>
      <c r="N407" s="193"/>
      <c r="O407" s="193"/>
      <c r="P407" s="193"/>
      <c r="Q407" s="193"/>
      <c r="R407" s="193"/>
      <c r="S407" s="193"/>
      <c r="T407" s="194"/>
      <c r="AT407" s="195" t="s">
        <v>125</v>
      </c>
      <c r="AU407" s="195" t="s">
        <v>83</v>
      </c>
      <c r="AV407" s="10" t="s">
        <v>83</v>
      </c>
      <c r="AW407" s="10" t="s">
        <v>40</v>
      </c>
      <c r="AX407" s="10" t="s">
        <v>76</v>
      </c>
      <c r="AY407" s="195" t="s">
        <v>120</v>
      </c>
    </row>
    <row r="408" spans="2:65" s="11" customFormat="1" ht="13.5">
      <c r="B408" s="196"/>
      <c r="C408" s="197"/>
      <c r="D408" s="198" t="s">
        <v>125</v>
      </c>
      <c r="E408" s="199" t="s">
        <v>20</v>
      </c>
      <c r="F408" s="200" t="s">
        <v>127</v>
      </c>
      <c r="G408" s="197"/>
      <c r="H408" s="201">
        <v>8</v>
      </c>
      <c r="I408" s="202"/>
      <c r="J408" s="197"/>
      <c r="K408" s="197"/>
      <c r="L408" s="203"/>
      <c r="M408" s="204"/>
      <c r="N408" s="205"/>
      <c r="O408" s="205"/>
      <c r="P408" s="205"/>
      <c r="Q408" s="205"/>
      <c r="R408" s="205"/>
      <c r="S408" s="205"/>
      <c r="T408" s="206"/>
      <c r="AT408" s="207" t="s">
        <v>125</v>
      </c>
      <c r="AU408" s="207" t="s">
        <v>83</v>
      </c>
      <c r="AV408" s="11" t="s">
        <v>89</v>
      </c>
      <c r="AW408" s="11" t="s">
        <v>40</v>
      </c>
      <c r="AX408" s="11" t="s">
        <v>22</v>
      </c>
      <c r="AY408" s="207" t="s">
        <v>120</v>
      </c>
    </row>
    <row r="409" spans="2:65" s="1" customFormat="1" ht="22.5" customHeight="1">
      <c r="B409" s="35"/>
      <c r="C409" s="257" t="s">
        <v>235</v>
      </c>
      <c r="D409" s="257" t="s">
        <v>405</v>
      </c>
      <c r="E409" s="258" t="s">
        <v>567</v>
      </c>
      <c r="F409" s="259" t="s">
        <v>568</v>
      </c>
      <c r="G409" s="260" t="s">
        <v>145</v>
      </c>
      <c r="H409" s="261">
        <v>2</v>
      </c>
      <c r="I409" s="262"/>
      <c r="J409" s="263">
        <f>ROUND(I409*H409,2)</f>
        <v>0</v>
      </c>
      <c r="K409" s="259" t="s">
        <v>20</v>
      </c>
      <c r="L409" s="264"/>
      <c r="M409" s="265" t="s">
        <v>20</v>
      </c>
      <c r="N409" s="266" t="s">
        <v>47</v>
      </c>
      <c r="O409" s="36"/>
      <c r="P409" s="181">
        <f>O409*H409</f>
        <v>0</v>
      </c>
      <c r="Q409" s="181">
        <v>0</v>
      </c>
      <c r="R409" s="181">
        <f>Q409*H409</f>
        <v>0</v>
      </c>
      <c r="S409" s="181">
        <v>0</v>
      </c>
      <c r="T409" s="182">
        <f>S409*H409</f>
        <v>0</v>
      </c>
      <c r="AR409" s="18" t="s">
        <v>137</v>
      </c>
      <c r="AT409" s="18" t="s">
        <v>405</v>
      </c>
      <c r="AU409" s="18" t="s">
        <v>83</v>
      </c>
      <c r="AY409" s="18" t="s">
        <v>120</v>
      </c>
      <c r="BE409" s="183">
        <f>IF(N409="základní",J409,0)</f>
        <v>0</v>
      </c>
      <c r="BF409" s="183">
        <f>IF(N409="snížená",J409,0)</f>
        <v>0</v>
      </c>
      <c r="BG409" s="183">
        <f>IF(N409="zákl. přenesená",J409,0)</f>
        <v>0</v>
      </c>
      <c r="BH409" s="183">
        <f>IF(N409="sníž. přenesená",J409,0)</f>
        <v>0</v>
      </c>
      <c r="BI409" s="183">
        <f>IF(N409="nulová",J409,0)</f>
        <v>0</v>
      </c>
      <c r="BJ409" s="18" t="s">
        <v>22</v>
      </c>
      <c r="BK409" s="183">
        <f>ROUND(I409*H409,2)</f>
        <v>0</v>
      </c>
      <c r="BL409" s="18" t="s">
        <v>89</v>
      </c>
      <c r="BM409" s="18" t="s">
        <v>569</v>
      </c>
    </row>
    <row r="410" spans="2:65" s="10" customFormat="1" ht="13.5">
      <c r="B410" s="184"/>
      <c r="C410" s="185"/>
      <c r="D410" s="186" t="s">
        <v>125</v>
      </c>
      <c r="E410" s="187" t="s">
        <v>20</v>
      </c>
      <c r="F410" s="188" t="s">
        <v>558</v>
      </c>
      <c r="G410" s="185"/>
      <c r="H410" s="189">
        <v>2</v>
      </c>
      <c r="I410" s="190"/>
      <c r="J410" s="185"/>
      <c r="K410" s="185"/>
      <c r="L410" s="191"/>
      <c r="M410" s="192"/>
      <c r="N410" s="193"/>
      <c r="O410" s="193"/>
      <c r="P410" s="193"/>
      <c r="Q410" s="193"/>
      <c r="R410" s="193"/>
      <c r="S410" s="193"/>
      <c r="T410" s="194"/>
      <c r="AT410" s="195" t="s">
        <v>125</v>
      </c>
      <c r="AU410" s="195" t="s">
        <v>83</v>
      </c>
      <c r="AV410" s="10" t="s">
        <v>83</v>
      </c>
      <c r="AW410" s="10" t="s">
        <v>40</v>
      </c>
      <c r="AX410" s="10" t="s">
        <v>76</v>
      </c>
      <c r="AY410" s="195" t="s">
        <v>120</v>
      </c>
    </row>
    <row r="411" spans="2:65" s="11" customFormat="1" ht="13.5">
      <c r="B411" s="196"/>
      <c r="C411" s="197"/>
      <c r="D411" s="198" t="s">
        <v>125</v>
      </c>
      <c r="E411" s="199" t="s">
        <v>20</v>
      </c>
      <c r="F411" s="200" t="s">
        <v>127</v>
      </c>
      <c r="G411" s="197"/>
      <c r="H411" s="201">
        <v>2</v>
      </c>
      <c r="I411" s="202"/>
      <c r="J411" s="197"/>
      <c r="K411" s="197"/>
      <c r="L411" s="203"/>
      <c r="M411" s="204"/>
      <c r="N411" s="205"/>
      <c r="O411" s="205"/>
      <c r="P411" s="205"/>
      <c r="Q411" s="205"/>
      <c r="R411" s="205"/>
      <c r="S411" s="205"/>
      <c r="T411" s="206"/>
      <c r="AT411" s="207" t="s">
        <v>125</v>
      </c>
      <c r="AU411" s="207" t="s">
        <v>83</v>
      </c>
      <c r="AV411" s="11" t="s">
        <v>89</v>
      </c>
      <c r="AW411" s="11" t="s">
        <v>40</v>
      </c>
      <c r="AX411" s="11" t="s">
        <v>22</v>
      </c>
      <c r="AY411" s="207" t="s">
        <v>120</v>
      </c>
    </row>
    <row r="412" spans="2:65" s="1" customFormat="1" ht="22.5" customHeight="1">
      <c r="B412" s="35"/>
      <c r="C412" s="257" t="s">
        <v>570</v>
      </c>
      <c r="D412" s="257" t="s">
        <v>405</v>
      </c>
      <c r="E412" s="258" t="s">
        <v>571</v>
      </c>
      <c r="F412" s="259" t="s">
        <v>572</v>
      </c>
      <c r="G412" s="260" t="s">
        <v>145</v>
      </c>
      <c r="H412" s="261">
        <v>2</v>
      </c>
      <c r="I412" s="262"/>
      <c r="J412" s="263">
        <f>ROUND(I412*H412,2)</f>
        <v>0</v>
      </c>
      <c r="K412" s="259" t="s">
        <v>20</v>
      </c>
      <c r="L412" s="264"/>
      <c r="M412" s="265" t="s">
        <v>20</v>
      </c>
      <c r="N412" s="266" t="s">
        <v>47</v>
      </c>
      <c r="O412" s="36"/>
      <c r="P412" s="181">
        <f>O412*H412</f>
        <v>0</v>
      </c>
      <c r="Q412" s="181">
        <v>0</v>
      </c>
      <c r="R412" s="181">
        <f>Q412*H412</f>
        <v>0</v>
      </c>
      <c r="S412" s="181">
        <v>0</v>
      </c>
      <c r="T412" s="182">
        <f>S412*H412</f>
        <v>0</v>
      </c>
      <c r="AR412" s="18" t="s">
        <v>137</v>
      </c>
      <c r="AT412" s="18" t="s">
        <v>405</v>
      </c>
      <c r="AU412" s="18" t="s">
        <v>83</v>
      </c>
      <c r="AY412" s="18" t="s">
        <v>120</v>
      </c>
      <c r="BE412" s="183">
        <f>IF(N412="základní",J412,0)</f>
        <v>0</v>
      </c>
      <c r="BF412" s="183">
        <f>IF(N412="snížená",J412,0)</f>
        <v>0</v>
      </c>
      <c r="BG412" s="183">
        <f>IF(N412="zákl. přenesená",J412,0)</f>
        <v>0</v>
      </c>
      <c r="BH412" s="183">
        <f>IF(N412="sníž. přenesená",J412,0)</f>
        <v>0</v>
      </c>
      <c r="BI412" s="183">
        <f>IF(N412="nulová",J412,0)</f>
        <v>0</v>
      </c>
      <c r="BJ412" s="18" t="s">
        <v>22</v>
      </c>
      <c r="BK412" s="183">
        <f>ROUND(I412*H412,2)</f>
        <v>0</v>
      </c>
      <c r="BL412" s="18" t="s">
        <v>89</v>
      </c>
      <c r="BM412" s="18" t="s">
        <v>573</v>
      </c>
    </row>
    <row r="413" spans="2:65" s="10" customFormat="1" ht="13.5">
      <c r="B413" s="184"/>
      <c r="C413" s="185"/>
      <c r="D413" s="186" t="s">
        <v>125</v>
      </c>
      <c r="E413" s="187" t="s">
        <v>20</v>
      </c>
      <c r="F413" s="188" t="s">
        <v>559</v>
      </c>
      <c r="G413" s="185"/>
      <c r="H413" s="189">
        <v>2</v>
      </c>
      <c r="I413" s="190"/>
      <c r="J413" s="185"/>
      <c r="K413" s="185"/>
      <c r="L413" s="191"/>
      <c r="M413" s="192"/>
      <c r="N413" s="193"/>
      <c r="O413" s="193"/>
      <c r="P413" s="193"/>
      <c r="Q413" s="193"/>
      <c r="R413" s="193"/>
      <c r="S413" s="193"/>
      <c r="T413" s="194"/>
      <c r="AT413" s="195" t="s">
        <v>125</v>
      </c>
      <c r="AU413" s="195" t="s">
        <v>83</v>
      </c>
      <c r="AV413" s="10" t="s">
        <v>83</v>
      </c>
      <c r="AW413" s="10" t="s">
        <v>40</v>
      </c>
      <c r="AX413" s="10" t="s">
        <v>76</v>
      </c>
      <c r="AY413" s="195" t="s">
        <v>120</v>
      </c>
    </row>
    <row r="414" spans="2:65" s="11" customFormat="1" ht="13.5">
      <c r="B414" s="196"/>
      <c r="C414" s="197"/>
      <c r="D414" s="198" t="s">
        <v>125</v>
      </c>
      <c r="E414" s="199" t="s">
        <v>20</v>
      </c>
      <c r="F414" s="200" t="s">
        <v>127</v>
      </c>
      <c r="G414" s="197"/>
      <c r="H414" s="201">
        <v>2</v>
      </c>
      <c r="I414" s="202"/>
      <c r="J414" s="197"/>
      <c r="K414" s="197"/>
      <c r="L414" s="203"/>
      <c r="M414" s="204"/>
      <c r="N414" s="205"/>
      <c r="O414" s="205"/>
      <c r="P414" s="205"/>
      <c r="Q414" s="205"/>
      <c r="R414" s="205"/>
      <c r="S414" s="205"/>
      <c r="T414" s="206"/>
      <c r="AT414" s="207" t="s">
        <v>125</v>
      </c>
      <c r="AU414" s="207" t="s">
        <v>83</v>
      </c>
      <c r="AV414" s="11" t="s">
        <v>89</v>
      </c>
      <c r="AW414" s="11" t="s">
        <v>40</v>
      </c>
      <c r="AX414" s="11" t="s">
        <v>22</v>
      </c>
      <c r="AY414" s="207" t="s">
        <v>120</v>
      </c>
    </row>
    <row r="415" spans="2:65" s="1" customFormat="1" ht="22.5" customHeight="1">
      <c r="B415" s="35"/>
      <c r="C415" s="257" t="s">
        <v>240</v>
      </c>
      <c r="D415" s="257" t="s">
        <v>405</v>
      </c>
      <c r="E415" s="258" t="s">
        <v>574</v>
      </c>
      <c r="F415" s="259" t="s">
        <v>575</v>
      </c>
      <c r="G415" s="260" t="s">
        <v>145</v>
      </c>
      <c r="H415" s="261">
        <v>10</v>
      </c>
      <c r="I415" s="262"/>
      <c r="J415" s="263">
        <f>ROUND(I415*H415,2)</f>
        <v>0</v>
      </c>
      <c r="K415" s="259" t="s">
        <v>20</v>
      </c>
      <c r="L415" s="264"/>
      <c r="M415" s="265" t="s">
        <v>20</v>
      </c>
      <c r="N415" s="266" t="s">
        <v>47</v>
      </c>
      <c r="O415" s="36"/>
      <c r="P415" s="181">
        <f>O415*H415</f>
        <v>0</v>
      </c>
      <c r="Q415" s="181">
        <v>0</v>
      </c>
      <c r="R415" s="181">
        <f>Q415*H415</f>
        <v>0</v>
      </c>
      <c r="S415" s="181">
        <v>0</v>
      </c>
      <c r="T415" s="182">
        <f>S415*H415</f>
        <v>0</v>
      </c>
      <c r="AR415" s="18" t="s">
        <v>137</v>
      </c>
      <c r="AT415" s="18" t="s">
        <v>405</v>
      </c>
      <c r="AU415" s="18" t="s">
        <v>83</v>
      </c>
      <c r="AY415" s="18" t="s">
        <v>120</v>
      </c>
      <c r="BE415" s="183">
        <f>IF(N415="základní",J415,0)</f>
        <v>0</v>
      </c>
      <c r="BF415" s="183">
        <f>IF(N415="snížená",J415,0)</f>
        <v>0</v>
      </c>
      <c r="BG415" s="183">
        <f>IF(N415="zákl. přenesená",J415,0)</f>
        <v>0</v>
      </c>
      <c r="BH415" s="183">
        <f>IF(N415="sníž. přenesená",J415,0)</f>
        <v>0</v>
      </c>
      <c r="BI415" s="183">
        <f>IF(N415="nulová",J415,0)</f>
        <v>0</v>
      </c>
      <c r="BJ415" s="18" t="s">
        <v>22</v>
      </c>
      <c r="BK415" s="183">
        <f>ROUND(I415*H415,2)</f>
        <v>0</v>
      </c>
      <c r="BL415" s="18" t="s">
        <v>89</v>
      </c>
      <c r="BM415" s="18" t="s">
        <v>576</v>
      </c>
    </row>
    <row r="416" spans="2:65" s="10" customFormat="1" ht="13.5">
      <c r="B416" s="184"/>
      <c r="C416" s="185"/>
      <c r="D416" s="186" t="s">
        <v>125</v>
      </c>
      <c r="E416" s="187" t="s">
        <v>20</v>
      </c>
      <c r="F416" s="188" t="s">
        <v>577</v>
      </c>
      <c r="G416" s="185"/>
      <c r="H416" s="189">
        <v>10</v>
      </c>
      <c r="I416" s="190"/>
      <c r="J416" s="185"/>
      <c r="K416" s="185"/>
      <c r="L416" s="191"/>
      <c r="M416" s="192"/>
      <c r="N416" s="193"/>
      <c r="O416" s="193"/>
      <c r="P416" s="193"/>
      <c r="Q416" s="193"/>
      <c r="R416" s="193"/>
      <c r="S416" s="193"/>
      <c r="T416" s="194"/>
      <c r="AT416" s="195" t="s">
        <v>125</v>
      </c>
      <c r="AU416" s="195" t="s">
        <v>83</v>
      </c>
      <c r="AV416" s="10" t="s">
        <v>83</v>
      </c>
      <c r="AW416" s="10" t="s">
        <v>40</v>
      </c>
      <c r="AX416" s="10" t="s">
        <v>76</v>
      </c>
      <c r="AY416" s="195" t="s">
        <v>120</v>
      </c>
    </row>
    <row r="417" spans="2:65" s="11" customFormat="1" ht="13.5">
      <c r="B417" s="196"/>
      <c r="C417" s="197"/>
      <c r="D417" s="198" t="s">
        <v>125</v>
      </c>
      <c r="E417" s="199" t="s">
        <v>20</v>
      </c>
      <c r="F417" s="200" t="s">
        <v>127</v>
      </c>
      <c r="G417" s="197"/>
      <c r="H417" s="201">
        <v>10</v>
      </c>
      <c r="I417" s="202"/>
      <c r="J417" s="197"/>
      <c r="K417" s="197"/>
      <c r="L417" s="203"/>
      <c r="M417" s="204"/>
      <c r="N417" s="205"/>
      <c r="O417" s="205"/>
      <c r="P417" s="205"/>
      <c r="Q417" s="205"/>
      <c r="R417" s="205"/>
      <c r="S417" s="205"/>
      <c r="T417" s="206"/>
      <c r="AT417" s="207" t="s">
        <v>125</v>
      </c>
      <c r="AU417" s="207" t="s">
        <v>83</v>
      </c>
      <c r="AV417" s="11" t="s">
        <v>89</v>
      </c>
      <c r="AW417" s="11" t="s">
        <v>40</v>
      </c>
      <c r="AX417" s="11" t="s">
        <v>22</v>
      </c>
      <c r="AY417" s="207" t="s">
        <v>120</v>
      </c>
    </row>
    <row r="418" spans="2:65" s="1" customFormat="1" ht="22.5" customHeight="1">
      <c r="B418" s="35"/>
      <c r="C418" s="257" t="s">
        <v>578</v>
      </c>
      <c r="D418" s="257" t="s">
        <v>405</v>
      </c>
      <c r="E418" s="258" t="s">
        <v>579</v>
      </c>
      <c r="F418" s="259" t="s">
        <v>580</v>
      </c>
      <c r="G418" s="260" t="s">
        <v>145</v>
      </c>
      <c r="H418" s="261">
        <v>12</v>
      </c>
      <c r="I418" s="262"/>
      <c r="J418" s="263">
        <f>ROUND(I418*H418,2)</f>
        <v>0</v>
      </c>
      <c r="K418" s="259" t="s">
        <v>20</v>
      </c>
      <c r="L418" s="264"/>
      <c r="M418" s="265" t="s">
        <v>20</v>
      </c>
      <c r="N418" s="266" t="s">
        <v>47</v>
      </c>
      <c r="O418" s="36"/>
      <c r="P418" s="181">
        <f>O418*H418</f>
        <v>0</v>
      </c>
      <c r="Q418" s="181">
        <v>0</v>
      </c>
      <c r="R418" s="181">
        <f>Q418*H418</f>
        <v>0</v>
      </c>
      <c r="S418" s="181">
        <v>0</v>
      </c>
      <c r="T418" s="182">
        <f>S418*H418</f>
        <v>0</v>
      </c>
      <c r="AR418" s="18" t="s">
        <v>137</v>
      </c>
      <c r="AT418" s="18" t="s">
        <v>405</v>
      </c>
      <c r="AU418" s="18" t="s">
        <v>83</v>
      </c>
      <c r="AY418" s="18" t="s">
        <v>120</v>
      </c>
      <c r="BE418" s="183">
        <f>IF(N418="základní",J418,0)</f>
        <v>0</v>
      </c>
      <c r="BF418" s="183">
        <f>IF(N418="snížená",J418,0)</f>
        <v>0</v>
      </c>
      <c r="BG418" s="183">
        <f>IF(N418="zákl. přenesená",J418,0)</f>
        <v>0</v>
      </c>
      <c r="BH418" s="183">
        <f>IF(N418="sníž. přenesená",J418,0)</f>
        <v>0</v>
      </c>
      <c r="BI418" s="183">
        <f>IF(N418="nulová",J418,0)</f>
        <v>0</v>
      </c>
      <c r="BJ418" s="18" t="s">
        <v>22</v>
      </c>
      <c r="BK418" s="183">
        <f>ROUND(I418*H418,2)</f>
        <v>0</v>
      </c>
      <c r="BL418" s="18" t="s">
        <v>89</v>
      </c>
      <c r="BM418" s="18" t="s">
        <v>581</v>
      </c>
    </row>
    <row r="419" spans="2:65" s="10" customFormat="1" ht="13.5">
      <c r="B419" s="184"/>
      <c r="C419" s="185"/>
      <c r="D419" s="186" t="s">
        <v>125</v>
      </c>
      <c r="E419" s="187" t="s">
        <v>20</v>
      </c>
      <c r="F419" s="188" t="s">
        <v>582</v>
      </c>
      <c r="G419" s="185"/>
      <c r="H419" s="189">
        <v>12</v>
      </c>
      <c r="I419" s="190"/>
      <c r="J419" s="185"/>
      <c r="K419" s="185"/>
      <c r="L419" s="191"/>
      <c r="M419" s="192"/>
      <c r="N419" s="193"/>
      <c r="O419" s="193"/>
      <c r="P419" s="193"/>
      <c r="Q419" s="193"/>
      <c r="R419" s="193"/>
      <c r="S419" s="193"/>
      <c r="T419" s="194"/>
      <c r="AT419" s="195" t="s">
        <v>125</v>
      </c>
      <c r="AU419" s="195" t="s">
        <v>83</v>
      </c>
      <c r="AV419" s="10" t="s">
        <v>83</v>
      </c>
      <c r="AW419" s="10" t="s">
        <v>40</v>
      </c>
      <c r="AX419" s="10" t="s">
        <v>76</v>
      </c>
      <c r="AY419" s="195" t="s">
        <v>120</v>
      </c>
    </row>
    <row r="420" spans="2:65" s="11" customFormat="1" ht="13.5">
      <c r="B420" s="196"/>
      <c r="C420" s="197"/>
      <c r="D420" s="198" t="s">
        <v>125</v>
      </c>
      <c r="E420" s="199" t="s">
        <v>20</v>
      </c>
      <c r="F420" s="200" t="s">
        <v>127</v>
      </c>
      <c r="G420" s="197"/>
      <c r="H420" s="201">
        <v>12</v>
      </c>
      <c r="I420" s="202"/>
      <c r="J420" s="197"/>
      <c r="K420" s="197"/>
      <c r="L420" s="203"/>
      <c r="M420" s="204"/>
      <c r="N420" s="205"/>
      <c r="O420" s="205"/>
      <c r="P420" s="205"/>
      <c r="Q420" s="205"/>
      <c r="R420" s="205"/>
      <c r="S420" s="205"/>
      <c r="T420" s="206"/>
      <c r="AT420" s="207" t="s">
        <v>125</v>
      </c>
      <c r="AU420" s="207" t="s">
        <v>83</v>
      </c>
      <c r="AV420" s="11" t="s">
        <v>89</v>
      </c>
      <c r="AW420" s="11" t="s">
        <v>40</v>
      </c>
      <c r="AX420" s="11" t="s">
        <v>22</v>
      </c>
      <c r="AY420" s="207" t="s">
        <v>120</v>
      </c>
    </row>
    <row r="421" spans="2:65" s="1" customFormat="1" ht="22.5" customHeight="1">
      <c r="B421" s="35"/>
      <c r="C421" s="257" t="s">
        <v>243</v>
      </c>
      <c r="D421" s="257" t="s">
        <v>405</v>
      </c>
      <c r="E421" s="258" t="s">
        <v>583</v>
      </c>
      <c r="F421" s="259" t="s">
        <v>584</v>
      </c>
      <c r="G421" s="260" t="s">
        <v>145</v>
      </c>
      <c r="H421" s="261">
        <v>10</v>
      </c>
      <c r="I421" s="262"/>
      <c r="J421" s="263">
        <f>ROUND(I421*H421,2)</f>
        <v>0</v>
      </c>
      <c r="K421" s="259" t="s">
        <v>20</v>
      </c>
      <c r="L421" s="264"/>
      <c r="M421" s="265" t="s">
        <v>20</v>
      </c>
      <c r="N421" s="266" t="s">
        <v>47</v>
      </c>
      <c r="O421" s="36"/>
      <c r="P421" s="181">
        <f>O421*H421</f>
        <v>0</v>
      </c>
      <c r="Q421" s="181">
        <v>0</v>
      </c>
      <c r="R421" s="181">
        <f>Q421*H421</f>
        <v>0</v>
      </c>
      <c r="S421" s="181">
        <v>0</v>
      </c>
      <c r="T421" s="182">
        <f>S421*H421</f>
        <v>0</v>
      </c>
      <c r="AR421" s="18" t="s">
        <v>137</v>
      </c>
      <c r="AT421" s="18" t="s">
        <v>405</v>
      </c>
      <c r="AU421" s="18" t="s">
        <v>83</v>
      </c>
      <c r="AY421" s="18" t="s">
        <v>120</v>
      </c>
      <c r="BE421" s="183">
        <f>IF(N421="základní",J421,0)</f>
        <v>0</v>
      </c>
      <c r="BF421" s="183">
        <f>IF(N421="snížená",J421,0)</f>
        <v>0</v>
      </c>
      <c r="BG421" s="183">
        <f>IF(N421="zákl. přenesená",J421,0)</f>
        <v>0</v>
      </c>
      <c r="BH421" s="183">
        <f>IF(N421="sníž. přenesená",J421,0)</f>
        <v>0</v>
      </c>
      <c r="BI421" s="183">
        <f>IF(N421="nulová",J421,0)</f>
        <v>0</v>
      </c>
      <c r="BJ421" s="18" t="s">
        <v>22</v>
      </c>
      <c r="BK421" s="183">
        <f>ROUND(I421*H421,2)</f>
        <v>0</v>
      </c>
      <c r="BL421" s="18" t="s">
        <v>89</v>
      </c>
      <c r="BM421" s="18" t="s">
        <v>585</v>
      </c>
    </row>
    <row r="422" spans="2:65" s="1" customFormat="1" ht="22.5" customHeight="1">
      <c r="B422" s="35"/>
      <c r="C422" s="172" t="s">
        <v>586</v>
      </c>
      <c r="D422" s="172" t="s">
        <v>121</v>
      </c>
      <c r="E422" s="173" t="s">
        <v>587</v>
      </c>
      <c r="F422" s="174" t="s">
        <v>588</v>
      </c>
      <c r="G422" s="175" t="s">
        <v>589</v>
      </c>
      <c r="H422" s="176">
        <v>32.799999999999997</v>
      </c>
      <c r="I422" s="177"/>
      <c r="J422" s="178">
        <f>ROUND(I422*H422,2)</f>
        <v>0</v>
      </c>
      <c r="K422" s="174" t="s">
        <v>20</v>
      </c>
      <c r="L422" s="55"/>
      <c r="M422" s="179" t="s">
        <v>20</v>
      </c>
      <c r="N422" s="180" t="s">
        <v>47</v>
      </c>
      <c r="O422" s="36"/>
      <c r="P422" s="181">
        <f>O422*H422</f>
        <v>0</v>
      </c>
      <c r="Q422" s="181">
        <v>0</v>
      </c>
      <c r="R422" s="181">
        <f>Q422*H422</f>
        <v>0</v>
      </c>
      <c r="S422" s="181">
        <v>0</v>
      </c>
      <c r="T422" s="182">
        <f>S422*H422</f>
        <v>0</v>
      </c>
      <c r="AR422" s="18" t="s">
        <v>89</v>
      </c>
      <c r="AT422" s="18" t="s">
        <v>121</v>
      </c>
      <c r="AU422" s="18" t="s">
        <v>83</v>
      </c>
      <c r="AY422" s="18" t="s">
        <v>120</v>
      </c>
      <c r="BE422" s="183">
        <f>IF(N422="základní",J422,0)</f>
        <v>0</v>
      </c>
      <c r="BF422" s="183">
        <f>IF(N422="snížená",J422,0)</f>
        <v>0</v>
      </c>
      <c r="BG422" s="183">
        <f>IF(N422="zákl. přenesená",J422,0)</f>
        <v>0</v>
      </c>
      <c r="BH422" s="183">
        <f>IF(N422="sníž. přenesená",J422,0)</f>
        <v>0</v>
      </c>
      <c r="BI422" s="183">
        <f>IF(N422="nulová",J422,0)</f>
        <v>0</v>
      </c>
      <c r="BJ422" s="18" t="s">
        <v>22</v>
      </c>
      <c r="BK422" s="183">
        <f>ROUND(I422*H422,2)</f>
        <v>0</v>
      </c>
      <c r="BL422" s="18" t="s">
        <v>89</v>
      </c>
      <c r="BM422" s="18" t="s">
        <v>590</v>
      </c>
    </row>
    <row r="423" spans="2:65" s="12" customFormat="1" ht="13.5">
      <c r="B423" s="208"/>
      <c r="C423" s="209"/>
      <c r="D423" s="186" t="s">
        <v>125</v>
      </c>
      <c r="E423" s="210" t="s">
        <v>20</v>
      </c>
      <c r="F423" s="211" t="s">
        <v>591</v>
      </c>
      <c r="G423" s="209"/>
      <c r="H423" s="212" t="s">
        <v>20</v>
      </c>
      <c r="I423" s="213"/>
      <c r="J423" s="209"/>
      <c r="K423" s="209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125</v>
      </c>
      <c r="AU423" s="218" t="s">
        <v>83</v>
      </c>
      <c r="AV423" s="12" t="s">
        <v>22</v>
      </c>
      <c r="AW423" s="12" t="s">
        <v>40</v>
      </c>
      <c r="AX423" s="12" t="s">
        <v>76</v>
      </c>
      <c r="AY423" s="218" t="s">
        <v>120</v>
      </c>
    </row>
    <row r="424" spans="2:65" s="10" customFormat="1" ht="13.5">
      <c r="B424" s="184"/>
      <c r="C424" s="185"/>
      <c r="D424" s="186" t="s">
        <v>125</v>
      </c>
      <c r="E424" s="187" t="s">
        <v>20</v>
      </c>
      <c r="F424" s="188" t="s">
        <v>592</v>
      </c>
      <c r="G424" s="185"/>
      <c r="H424" s="189">
        <v>17.8</v>
      </c>
      <c r="I424" s="190"/>
      <c r="J424" s="185"/>
      <c r="K424" s="185"/>
      <c r="L424" s="191"/>
      <c r="M424" s="192"/>
      <c r="N424" s="193"/>
      <c r="O424" s="193"/>
      <c r="P424" s="193"/>
      <c r="Q424" s="193"/>
      <c r="R424" s="193"/>
      <c r="S424" s="193"/>
      <c r="T424" s="194"/>
      <c r="AT424" s="195" t="s">
        <v>125</v>
      </c>
      <c r="AU424" s="195" t="s">
        <v>83</v>
      </c>
      <c r="AV424" s="10" t="s">
        <v>83</v>
      </c>
      <c r="AW424" s="10" t="s">
        <v>40</v>
      </c>
      <c r="AX424" s="10" t="s">
        <v>76</v>
      </c>
      <c r="AY424" s="195" t="s">
        <v>120</v>
      </c>
    </row>
    <row r="425" spans="2:65" s="10" customFormat="1" ht="13.5">
      <c r="B425" s="184"/>
      <c r="C425" s="185"/>
      <c r="D425" s="186" t="s">
        <v>125</v>
      </c>
      <c r="E425" s="187" t="s">
        <v>20</v>
      </c>
      <c r="F425" s="188" t="s">
        <v>593</v>
      </c>
      <c r="G425" s="185"/>
      <c r="H425" s="189">
        <v>15</v>
      </c>
      <c r="I425" s="190"/>
      <c r="J425" s="185"/>
      <c r="K425" s="185"/>
      <c r="L425" s="191"/>
      <c r="M425" s="192"/>
      <c r="N425" s="193"/>
      <c r="O425" s="193"/>
      <c r="P425" s="193"/>
      <c r="Q425" s="193"/>
      <c r="R425" s="193"/>
      <c r="S425" s="193"/>
      <c r="T425" s="194"/>
      <c r="AT425" s="195" t="s">
        <v>125</v>
      </c>
      <c r="AU425" s="195" t="s">
        <v>83</v>
      </c>
      <c r="AV425" s="10" t="s">
        <v>83</v>
      </c>
      <c r="AW425" s="10" t="s">
        <v>40</v>
      </c>
      <c r="AX425" s="10" t="s">
        <v>76</v>
      </c>
      <c r="AY425" s="195" t="s">
        <v>120</v>
      </c>
    </row>
    <row r="426" spans="2:65" s="11" customFormat="1" ht="13.5">
      <c r="B426" s="196"/>
      <c r="C426" s="197"/>
      <c r="D426" s="198" t="s">
        <v>125</v>
      </c>
      <c r="E426" s="199" t="s">
        <v>20</v>
      </c>
      <c r="F426" s="200" t="s">
        <v>127</v>
      </c>
      <c r="G426" s="197"/>
      <c r="H426" s="201">
        <v>32.799999999999997</v>
      </c>
      <c r="I426" s="202"/>
      <c r="J426" s="197"/>
      <c r="K426" s="197"/>
      <c r="L426" s="203"/>
      <c r="M426" s="204"/>
      <c r="N426" s="205"/>
      <c r="O426" s="205"/>
      <c r="P426" s="205"/>
      <c r="Q426" s="205"/>
      <c r="R426" s="205"/>
      <c r="S426" s="205"/>
      <c r="T426" s="206"/>
      <c r="AT426" s="207" t="s">
        <v>125</v>
      </c>
      <c r="AU426" s="207" t="s">
        <v>83</v>
      </c>
      <c r="AV426" s="11" t="s">
        <v>89</v>
      </c>
      <c r="AW426" s="11" t="s">
        <v>40</v>
      </c>
      <c r="AX426" s="11" t="s">
        <v>22</v>
      </c>
      <c r="AY426" s="207" t="s">
        <v>120</v>
      </c>
    </row>
    <row r="427" spans="2:65" s="1" customFormat="1" ht="22.5" customHeight="1">
      <c r="B427" s="35"/>
      <c r="C427" s="257" t="s">
        <v>246</v>
      </c>
      <c r="D427" s="257" t="s">
        <v>405</v>
      </c>
      <c r="E427" s="258" t="s">
        <v>594</v>
      </c>
      <c r="F427" s="259" t="s">
        <v>595</v>
      </c>
      <c r="G427" s="260" t="s">
        <v>289</v>
      </c>
      <c r="H427" s="261">
        <v>0.93</v>
      </c>
      <c r="I427" s="262"/>
      <c r="J427" s="263">
        <f>ROUND(I427*H427,2)</f>
        <v>0</v>
      </c>
      <c r="K427" s="259" t="s">
        <v>20</v>
      </c>
      <c r="L427" s="264"/>
      <c r="M427" s="265" t="s">
        <v>20</v>
      </c>
      <c r="N427" s="266" t="s">
        <v>47</v>
      </c>
      <c r="O427" s="36"/>
      <c r="P427" s="181">
        <f>O427*H427</f>
        <v>0</v>
      </c>
      <c r="Q427" s="181">
        <v>0</v>
      </c>
      <c r="R427" s="181">
        <f>Q427*H427</f>
        <v>0</v>
      </c>
      <c r="S427" s="181">
        <v>0</v>
      </c>
      <c r="T427" s="182">
        <f>S427*H427</f>
        <v>0</v>
      </c>
      <c r="AR427" s="18" t="s">
        <v>137</v>
      </c>
      <c r="AT427" s="18" t="s">
        <v>405</v>
      </c>
      <c r="AU427" s="18" t="s">
        <v>83</v>
      </c>
      <c r="AY427" s="18" t="s">
        <v>120</v>
      </c>
      <c r="BE427" s="183">
        <f>IF(N427="základní",J427,0)</f>
        <v>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8" t="s">
        <v>22</v>
      </c>
      <c r="BK427" s="183">
        <f>ROUND(I427*H427,2)</f>
        <v>0</v>
      </c>
      <c r="BL427" s="18" t="s">
        <v>89</v>
      </c>
      <c r="BM427" s="18" t="s">
        <v>596</v>
      </c>
    </row>
    <row r="428" spans="2:65" s="10" customFormat="1" ht="13.5">
      <c r="B428" s="184"/>
      <c r="C428" s="185"/>
      <c r="D428" s="186" t="s">
        <v>125</v>
      </c>
      <c r="E428" s="187" t="s">
        <v>20</v>
      </c>
      <c r="F428" s="188" t="s">
        <v>597</v>
      </c>
      <c r="G428" s="185"/>
      <c r="H428" s="189">
        <v>0.93</v>
      </c>
      <c r="I428" s="190"/>
      <c r="J428" s="185"/>
      <c r="K428" s="185"/>
      <c r="L428" s="191"/>
      <c r="M428" s="192"/>
      <c r="N428" s="193"/>
      <c r="O428" s="193"/>
      <c r="P428" s="193"/>
      <c r="Q428" s="193"/>
      <c r="R428" s="193"/>
      <c r="S428" s="193"/>
      <c r="T428" s="194"/>
      <c r="AT428" s="195" t="s">
        <v>125</v>
      </c>
      <c r="AU428" s="195" t="s">
        <v>83</v>
      </c>
      <c r="AV428" s="10" t="s">
        <v>83</v>
      </c>
      <c r="AW428" s="10" t="s">
        <v>40</v>
      </c>
      <c r="AX428" s="10" t="s">
        <v>76</v>
      </c>
      <c r="AY428" s="195" t="s">
        <v>120</v>
      </c>
    </row>
    <row r="429" spans="2:65" s="11" customFormat="1" ht="13.5">
      <c r="B429" s="196"/>
      <c r="C429" s="197"/>
      <c r="D429" s="198" t="s">
        <v>125</v>
      </c>
      <c r="E429" s="199" t="s">
        <v>20</v>
      </c>
      <c r="F429" s="200" t="s">
        <v>127</v>
      </c>
      <c r="G429" s="197"/>
      <c r="H429" s="201">
        <v>0.93</v>
      </c>
      <c r="I429" s="202"/>
      <c r="J429" s="197"/>
      <c r="K429" s="197"/>
      <c r="L429" s="203"/>
      <c r="M429" s="204"/>
      <c r="N429" s="205"/>
      <c r="O429" s="205"/>
      <c r="P429" s="205"/>
      <c r="Q429" s="205"/>
      <c r="R429" s="205"/>
      <c r="S429" s="205"/>
      <c r="T429" s="206"/>
      <c r="AT429" s="207" t="s">
        <v>125</v>
      </c>
      <c r="AU429" s="207" t="s">
        <v>83</v>
      </c>
      <c r="AV429" s="11" t="s">
        <v>89</v>
      </c>
      <c r="AW429" s="11" t="s">
        <v>40</v>
      </c>
      <c r="AX429" s="11" t="s">
        <v>22</v>
      </c>
      <c r="AY429" s="207" t="s">
        <v>120</v>
      </c>
    </row>
    <row r="430" spans="2:65" s="1" customFormat="1" ht="31.5" customHeight="1">
      <c r="B430" s="35"/>
      <c r="C430" s="172" t="s">
        <v>598</v>
      </c>
      <c r="D430" s="172" t="s">
        <v>121</v>
      </c>
      <c r="E430" s="173" t="s">
        <v>599</v>
      </c>
      <c r="F430" s="174" t="s">
        <v>600</v>
      </c>
      <c r="G430" s="175" t="s">
        <v>589</v>
      </c>
      <c r="H430" s="176">
        <v>940.45</v>
      </c>
      <c r="I430" s="177"/>
      <c r="J430" s="178">
        <f>ROUND(I430*H430,2)</f>
        <v>0</v>
      </c>
      <c r="K430" s="174" t="s">
        <v>20</v>
      </c>
      <c r="L430" s="55"/>
      <c r="M430" s="179" t="s">
        <v>20</v>
      </c>
      <c r="N430" s="180" t="s">
        <v>47</v>
      </c>
      <c r="O430" s="36"/>
      <c r="P430" s="181">
        <f>O430*H430</f>
        <v>0</v>
      </c>
      <c r="Q430" s="181">
        <v>0</v>
      </c>
      <c r="R430" s="181">
        <f>Q430*H430</f>
        <v>0</v>
      </c>
      <c r="S430" s="181">
        <v>0</v>
      </c>
      <c r="T430" s="182">
        <f>S430*H430</f>
        <v>0</v>
      </c>
      <c r="AR430" s="18" t="s">
        <v>89</v>
      </c>
      <c r="AT430" s="18" t="s">
        <v>121</v>
      </c>
      <c r="AU430" s="18" t="s">
        <v>83</v>
      </c>
      <c r="AY430" s="18" t="s">
        <v>120</v>
      </c>
      <c r="BE430" s="183">
        <f>IF(N430="základní",J430,0)</f>
        <v>0</v>
      </c>
      <c r="BF430" s="183">
        <f>IF(N430="snížená",J430,0)</f>
        <v>0</v>
      </c>
      <c r="BG430" s="183">
        <f>IF(N430="zákl. přenesená",J430,0)</f>
        <v>0</v>
      </c>
      <c r="BH430" s="183">
        <f>IF(N430="sníž. přenesená",J430,0)</f>
        <v>0</v>
      </c>
      <c r="BI430" s="183">
        <f>IF(N430="nulová",J430,0)</f>
        <v>0</v>
      </c>
      <c r="BJ430" s="18" t="s">
        <v>22</v>
      </c>
      <c r="BK430" s="183">
        <f>ROUND(I430*H430,2)</f>
        <v>0</v>
      </c>
      <c r="BL430" s="18" t="s">
        <v>89</v>
      </c>
      <c r="BM430" s="18" t="s">
        <v>601</v>
      </c>
    </row>
    <row r="431" spans="2:65" s="12" customFormat="1" ht="13.5">
      <c r="B431" s="208"/>
      <c r="C431" s="209"/>
      <c r="D431" s="186" t="s">
        <v>125</v>
      </c>
      <c r="E431" s="210" t="s">
        <v>20</v>
      </c>
      <c r="F431" s="211" t="s">
        <v>602</v>
      </c>
      <c r="G431" s="209"/>
      <c r="H431" s="212" t="s">
        <v>20</v>
      </c>
      <c r="I431" s="213"/>
      <c r="J431" s="209"/>
      <c r="K431" s="209"/>
      <c r="L431" s="214"/>
      <c r="M431" s="215"/>
      <c r="N431" s="216"/>
      <c r="O431" s="216"/>
      <c r="P431" s="216"/>
      <c r="Q431" s="216"/>
      <c r="R431" s="216"/>
      <c r="S431" s="216"/>
      <c r="T431" s="217"/>
      <c r="AT431" s="218" t="s">
        <v>125</v>
      </c>
      <c r="AU431" s="218" t="s">
        <v>83</v>
      </c>
      <c r="AV431" s="12" t="s">
        <v>22</v>
      </c>
      <c r="AW431" s="12" t="s">
        <v>40</v>
      </c>
      <c r="AX431" s="12" t="s">
        <v>76</v>
      </c>
      <c r="AY431" s="218" t="s">
        <v>120</v>
      </c>
    </row>
    <row r="432" spans="2:65" s="10" customFormat="1" ht="13.5">
      <c r="B432" s="184"/>
      <c r="C432" s="185"/>
      <c r="D432" s="186" t="s">
        <v>125</v>
      </c>
      <c r="E432" s="187" t="s">
        <v>20</v>
      </c>
      <c r="F432" s="188" t="s">
        <v>603</v>
      </c>
      <c r="G432" s="185"/>
      <c r="H432" s="189">
        <v>485.45</v>
      </c>
      <c r="I432" s="190"/>
      <c r="J432" s="185"/>
      <c r="K432" s="185"/>
      <c r="L432" s="191"/>
      <c r="M432" s="192"/>
      <c r="N432" s="193"/>
      <c r="O432" s="193"/>
      <c r="P432" s="193"/>
      <c r="Q432" s="193"/>
      <c r="R432" s="193"/>
      <c r="S432" s="193"/>
      <c r="T432" s="194"/>
      <c r="AT432" s="195" t="s">
        <v>125</v>
      </c>
      <c r="AU432" s="195" t="s">
        <v>83</v>
      </c>
      <c r="AV432" s="10" t="s">
        <v>83</v>
      </c>
      <c r="AW432" s="10" t="s">
        <v>40</v>
      </c>
      <c r="AX432" s="10" t="s">
        <v>76</v>
      </c>
      <c r="AY432" s="195" t="s">
        <v>120</v>
      </c>
    </row>
    <row r="433" spans="2:65" s="10" customFormat="1" ht="13.5">
      <c r="B433" s="184"/>
      <c r="C433" s="185"/>
      <c r="D433" s="186" t="s">
        <v>125</v>
      </c>
      <c r="E433" s="187" t="s">
        <v>20</v>
      </c>
      <c r="F433" s="188" t="s">
        <v>604</v>
      </c>
      <c r="G433" s="185"/>
      <c r="H433" s="189">
        <v>455</v>
      </c>
      <c r="I433" s="190"/>
      <c r="J433" s="185"/>
      <c r="K433" s="185"/>
      <c r="L433" s="191"/>
      <c r="M433" s="192"/>
      <c r="N433" s="193"/>
      <c r="O433" s="193"/>
      <c r="P433" s="193"/>
      <c r="Q433" s="193"/>
      <c r="R433" s="193"/>
      <c r="S433" s="193"/>
      <c r="T433" s="194"/>
      <c r="AT433" s="195" t="s">
        <v>125</v>
      </c>
      <c r="AU433" s="195" t="s">
        <v>83</v>
      </c>
      <c r="AV433" s="10" t="s">
        <v>83</v>
      </c>
      <c r="AW433" s="10" t="s">
        <v>40</v>
      </c>
      <c r="AX433" s="10" t="s">
        <v>76</v>
      </c>
      <c r="AY433" s="195" t="s">
        <v>120</v>
      </c>
    </row>
    <row r="434" spans="2:65" s="11" customFormat="1" ht="13.5">
      <c r="B434" s="196"/>
      <c r="C434" s="197"/>
      <c r="D434" s="198" t="s">
        <v>125</v>
      </c>
      <c r="E434" s="199" t="s">
        <v>20</v>
      </c>
      <c r="F434" s="200" t="s">
        <v>127</v>
      </c>
      <c r="G434" s="197"/>
      <c r="H434" s="201">
        <v>940.45</v>
      </c>
      <c r="I434" s="202"/>
      <c r="J434" s="197"/>
      <c r="K434" s="197"/>
      <c r="L434" s="203"/>
      <c r="M434" s="204"/>
      <c r="N434" s="205"/>
      <c r="O434" s="205"/>
      <c r="P434" s="205"/>
      <c r="Q434" s="205"/>
      <c r="R434" s="205"/>
      <c r="S434" s="205"/>
      <c r="T434" s="206"/>
      <c r="AT434" s="207" t="s">
        <v>125</v>
      </c>
      <c r="AU434" s="207" t="s">
        <v>83</v>
      </c>
      <c r="AV434" s="11" t="s">
        <v>89</v>
      </c>
      <c r="AW434" s="11" t="s">
        <v>40</v>
      </c>
      <c r="AX434" s="11" t="s">
        <v>22</v>
      </c>
      <c r="AY434" s="207" t="s">
        <v>120</v>
      </c>
    </row>
    <row r="435" spans="2:65" s="1" customFormat="1" ht="22.5" customHeight="1">
      <c r="B435" s="35"/>
      <c r="C435" s="257" t="s">
        <v>249</v>
      </c>
      <c r="D435" s="257" t="s">
        <v>405</v>
      </c>
      <c r="E435" s="258" t="s">
        <v>605</v>
      </c>
      <c r="F435" s="259" t="s">
        <v>606</v>
      </c>
      <c r="G435" s="260" t="s">
        <v>145</v>
      </c>
      <c r="H435" s="261">
        <v>1899.7090000000001</v>
      </c>
      <c r="I435" s="262"/>
      <c r="J435" s="263">
        <f>ROUND(I435*H435,2)</f>
        <v>0</v>
      </c>
      <c r="K435" s="259" t="s">
        <v>20</v>
      </c>
      <c r="L435" s="264"/>
      <c r="M435" s="265" t="s">
        <v>20</v>
      </c>
      <c r="N435" s="266" t="s">
        <v>47</v>
      </c>
      <c r="O435" s="36"/>
      <c r="P435" s="181">
        <f>O435*H435</f>
        <v>0</v>
      </c>
      <c r="Q435" s="181">
        <v>0</v>
      </c>
      <c r="R435" s="181">
        <f>Q435*H435</f>
        <v>0</v>
      </c>
      <c r="S435" s="181">
        <v>0</v>
      </c>
      <c r="T435" s="182">
        <f>S435*H435</f>
        <v>0</v>
      </c>
      <c r="AR435" s="18" t="s">
        <v>137</v>
      </c>
      <c r="AT435" s="18" t="s">
        <v>405</v>
      </c>
      <c r="AU435" s="18" t="s">
        <v>83</v>
      </c>
      <c r="AY435" s="18" t="s">
        <v>120</v>
      </c>
      <c r="BE435" s="183">
        <f>IF(N435="základní",J435,0)</f>
        <v>0</v>
      </c>
      <c r="BF435" s="183">
        <f>IF(N435="snížená",J435,0)</f>
        <v>0</v>
      </c>
      <c r="BG435" s="183">
        <f>IF(N435="zákl. přenesená",J435,0)</f>
        <v>0</v>
      </c>
      <c r="BH435" s="183">
        <f>IF(N435="sníž. přenesená",J435,0)</f>
        <v>0</v>
      </c>
      <c r="BI435" s="183">
        <f>IF(N435="nulová",J435,0)</f>
        <v>0</v>
      </c>
      <c r="BJ435" s="18" t="s">
        <v>22</v>
      </c>
      <c r="BK435" s="183">
        <f>ROUND(I435*H435,2)</f>
        <v>0</v>
      </c>
      <c r="BL435" s="18" t="s">
        <v>89</v>
      </c>
      <c r="BM435" s="18" t="s">
        <v>607</v>
      </c>
    </row>
    <row r="436" spans="2:65" s="10" customFormat="1" ht="13.5">
      <c r="B436" s="184"/>
      <c r="C436" s="185"/>
      <c r="D436" s="186" t="s">
        <v>125</v>
      </c>
      <c r="E436" s="187" t="s">
        <v>20</v>
      </c>
      <c r="F436" s="188" t="s">
        <v>608</v>
      </c>
      <c r="G436" s="185"/>
      <c r="H436" s="189">
        <v>1899.7090000000001</v>
      </c>
      <c r="I436" s="190"/>
      <c r="J436" s="185"/>
      <c r="K436" s="185"/>
      <c r="L436" s="191"/>
      <c r="M436" s="192"/>
      <c r="N436" s="193"/>
      <c r="O436" s="193"/>
      <c r="P436" s="193"/>
      <c r="Q436" s="193"/>
      <c r="R436" s="193"/>
      <c r="S436" s="193"/>
      <c r="T436" s="194"/>
      <c r="AT436" s="195" t="s">
        <v>125</v>
      </c>
      <c r="AU436" s="195" t="s">
        <v>83</v>
      </c>
      <c r="AV436" s="10" t="s">
        <v>83</v>
      </c>
      <c r="AW436" s="10" t="s">
        <v>40</v>
      </c>
      <c r="AX436" s="10" t="s">
        <v>76</v>
      </c>
      <c r="AY436" s="195" t="s">
        <v>120</v>
      </c>
    </row>
    <row r="437" spans="2:65" s="11" customFormat="1" ht="13.5">
      <c r="B437" s="196"/>
      <c r="C437" s="197"/>
      <c r="D437" s="198" t="s">
        <v>125</v>
      </c>
      <c r="E437" s="199" t="s">
        <v>20</v>
      </c>
      <c r="F437" s="200" t="s">
        <v>127</v>
      </c>
      <c r="G437" s="197"/>
      <c r="H437" s="201">
        <v>1899.7090000000001</v>
      </c>
      <c r="I437" s="202"/>
      <c r="J437" s="197"/>
      <c r="K437" s="197"/>
      <c r="L437" s="203"/>
      <c r="M437" s="204"/>
      <c r="N437" s="205"/>
      <c r="O437" s="205"/>
      <c r="P437" s="205"/>
      <c r="Q437" s="205"/>
      <c r="R437" s="205"/>
      <c r="S437" s="205"/>
      <c r="T437" s="206"/>
      <c r="AT437" s="207" t="s">
        <v>125</v>
      </c>
      <c r="AU437" s="207" t="s">
        <v>83</v>
      </c>
      <c r="AV437" s="11" t="s">
        <v>89</v>
      </c>
      <c r="AW437" s="11" t="s">
        <v>40</v>
      </c>
      <c r="AX437" s="11" t="s">
        <v>22</v>
      </c>
      <c r="AY437" s="207" t="s">
        <v>120</v>
      </c>
    </row>
    <row r="438" spans="2:65" s="1" customFormat="1" ht="22.5" customHeight="1">
      <c r="B438" s="35"/>
      <c r="C438" s="172" t="s">
        <v>609</v>
      </c>
      <c r="D438" s="172" t="s">
        <v>121</v>
      </c>
      <c r="E438" s="173" t="s">
        <v>610</v>
      </c>
      <c r="F438" s="174" t="s">
        <v>611</v>
      </c>
      <c r="G438" s="175" t="s">
        <v>314</v>
      </c>
      <c r="H438" s="176">
        <v>24.745000000000001</v>
      </c>
      <c r="I438" s="177"/>
      <c r="J438" s="178">
        <f>ROUND(I438*H438,2)</f>
        <v>0</v>
      </c>
      <c r="K438" s="174" t="s">
        <v>20</v>
      </c>
      <c r="L438" s="55"/>
      <c r="M438" s="179" t="s">
        <v>20</v>
      </c>
      <c r="N438" s="180" t="s">
        <v>47</v>
      </c>
      <c r="O438" s="36"/>
      <c r="P438" s="181">
        <f>O438*H438</f>
        <v>0</v>
      </c>
      <c r="Q438" s="181">
        <v>0</v>
      </c>
      <c r="R438" s="181">
        <f>Q438*H438</f>
        <v>0</v>
      </c>
      <c r="S438" s="181">
        <v>0</v>
      </c>
      <c r="T438" s="182">
        <f>S438*H438</f>
        <v>0</v>
      </c>
      <c r="AR438" s="18" t="s">
        <v>89</v>
      </c>
      <c r="AT438" s="18" t="s">
        <v>121</v>
      </c>
      <c r="AU438" s="18" t="s">
        <v>83</v>
      </c>
      <c r="AY438" s="18" t="s">
        <v>120</v>
      </c>
      <c r="BE438" s="183">
        <f>IF(N438="základní",J438,0)</f>
        <v>0</v>
      </c>
      <c r="BF438" s="183">
        <f>IF(N438="snížená",J438,0)</f>
        <v>0</v>
      </c>
      <c r="BG438" s="183">
        <f>IF(N438="zákl. přenesená",J438,0)</f>
        <v>0</v>
      </c>
      <c r="BH438" s="183">
        <f>IF(N438="sníž. přenesená",J438,0)</f>
        <v>0</v>
      </c>
      <c r="BI438" s="183">
        <f>IF(N438="nulová",J438,0)</f>
        <v>0</v>
      </c>
      <c r="BJ438" s="18" t="s">
        <v>22</v>
      </c>
      <c r="BK438" s="183">
        <f>ROUND(I438*H438,2)</f>
        <v>0</v>
      </c>
      <c r="BL438" s="18" t="s">
        <v>89</v>
      </c>
      <c r="BM438" s="18" t="s">
        <v>612</v>
      </c>
    </row>
    <row r="439" spans="2:65" s="12" customFormat="1" ht="13.5">
      <c r="B439" s="208"/>
      <c r="C439" s="209"/>
      <c r="D439" s="186" t="s">
        <v>125</v>
      </c>
      <c r="E439" s="210" t="s">
        <v>20</v>
      </c>
      <c r="F439" s="211" t="s">
        <v>602</v>
      </c>
      <c r="G439" s="209"/>
      <c r="H439" s="212" t="s">
        <v>20</v>
      </c>
      <c r="I439" s="213"/>
      <c r="J439" s="209"/>
      <c r="K439" s="209"/>
      <c r="L439" s="214"/>
      <c r="M439" s="215"/>
      <c r="N439" s="216"/>
      <c r="O439" s="216"/>
      <c r="P439" s="216"/>
      <c r="Q439" s="216"/>
      <c r="R439" s="216"/>
      <c r="S439" s="216"/>
      <c r="T439" s="217"/>
      <c r="AT439" s="218" t="s">
        <v>125</v>
      </c>
      <c r="AU439" s="218" t="s">
        <v>83</v>
      </c>
      <c r="AV439" s="12" t="s">
        <v>22</v>
      </c>
      <c r="AW439" s="12" t="s">
        <v>40</v>
      </c>
      <c r="AX439" s="12" t="s">
        <v>76</v>
      </c>
      <c r="AY439" s="218" t="s">
        <v>120</v>
      </c>
    </row>
    <row r="440" spans="2:65" s="10" customFormat="1" ht="13.5">
      <c r="B440" s="184"/>
      <c r="C440" s="185"/>
      <c r="D440" s="186" t="s">
        <v>125</v>
      </c>
      <c r="E440" s="187" t="s">
        <v>20</v>
      </c>
      <c r="F440" s="188" t="s">
        <v>613</v>
      </c>
      <c r="G440" s="185"/>
      <c r="H440" s="189">
        <v>9.7089999999999996</v>
      </c>
      <c r="I440" s="190"/>
      <c r="J440" s="185"/>
      <c r="K440" s="185"/>
      <c r="L440" s="191"/>
      <c r="M440" s="192"/>
      <c r="N440" s="193"/>
      <c r="O440" s="193"/>
      <c r="P440" s="193"/>
      <c r="Q440" s="193"/>
      <c r="R440" s="193"/>
      <c r="S440" s="193"/>
      <c r="T440" s="194"/>
      <c r="AT440" s="195" t="s">
        <v>125</v>
      </c>
      <c r="AU440" s="195" t="s">
        <v>83</v>
      </c>
      <c r="AV440" s="10" t="s">
        <v>83</v>
      </c>
      <c r="AW440" s="10" t="s">
        <v>40</v>
      </c>
      <c r="AX440" s="10" t="s">
        <v>76</v>
      </c>
      <c r="AY440" s="195" t="s">
        <v>120</v>
      </c>
    </row>
    <row r="441" spans="2:65" s="10" customFormat="1" ht="13.5">
      <c r="B441" s="184"/>
      <c r="C441" s="185"/>
      <c r="D441" s="186" t="s">
        <v>125</v>
      </c>
      <c r="E441" s="187" t="s">
        <v>20</v>
      </c>
      <c r="F441" s="188" t="s">
        <v>614</v>
      </c>
      <c r="G441" s="185"/>
      <c r="H441" s="189">
        <v>9.1</v>
      </c>
      <c r="I441" s="190"/>
      <c r="J441" s="185"/>
      <c r="K441" s="185"/>
      <c r="L441" s="191"/>
      <c r="M441" s="192"/>
      <c r="N441" s="193"/>
      <c r="O441" s="193"/>
      <c r="P441" s="193"/>
      <c r="Q441" s="193"/>
      <c r="R441" s="193"/>
      <c r="S441" s="193"/>
      <c r="T441" s="194"/>
      <c r="AT441" s="195" t="s">
        <v>125</v>
      </c>
      <c r="AU441" s="195" t="s">
        <v>83</v>
      </c>
      <c r="AV441" s="10" t="s">
        <v>83</v>
      </c>
      <c r="AW441" s="10" t="s">
        <v>40</v>
      </c>
      <c r="AX441" s="10" t="s">
        <v>76</v>
      </c>
      <c r="AY441" s="195" t="s">
        <v>120</v>
      </c>
    </row>
    <row r="442" spans="2:65" s="12" customFormat="1" ht="13.5">
      <c r="B442" s="208"/>
      <c r="C442" s="209"/>
      <c r="D442" s="186" t="s">
        <v>125</v>
      </c>
      <c r="E442" s="210" t="s">
        <v>20</v>
      </c>
      <c r="F442" s="211" t="s">
        <v>615</v>
      </c>
      <c r="G442" s="209"/>
      <c r="H442" s="212" t="s">
        <v>20</v>
      </c>
      <c r="I442" s="213"/>
      <c r="J442" s="209"/>
      <c r="K442" s="209"/>
      <c r="L442" s="214"/>
      <c r="M442" s="215"/>
      <c r="N442" s="216"/>
      <c r="O442" s="216"/>
      <c r="P442" s="216"/>
      <c r="Q442" s="216"/>
      <c r="R442" s="216"/>
      <c r="S442" s="216"/>
      <c r="T442" s="217"/>
      <c r="AT442" s="218" t="s">
        <v>125</v>
      </c>
      <c r="AU442" s="218" t="s">
        <v>83</v>
      </c>
      <c r="AV442" s="12" t="s">
        <v>22</v>
      </c>
      <c r="AW442" s="12" t="s">
        <v>40</v>
      </c>
      <c r="AX442" s="12" t="s">
        <v>76</v>
      </c>
      <c r="AY442" s="218" t="s">
        <v>120</v>
      </c>
    </row>
    <row r="443" spans="2:65" s="10" customFormat="1" ht="13.5">
      <c r="B443" s="184"/>
      <c r="C443" s="185"/>
      <c r="D443" s="186" t="s">
        <v>125</v>
      </c>
      <c r="E443" s="187" t="s">
        <v>20</v>
      </c>
      <c r="F443" s="188" t="s">
        <v>616</v>
      </c>
      <c r="G443" s="185"/>
      <c r="H443" s="189">
        <v>1.0680000000000001</v>
      </c>
      <c r="I443" s="190"/>
      <c r="J443" s="185"/>
      <c r="K443" s="185"/>
      <c r="L443" s="191"/>
      <c r="M443" s="192"/>
      <c r="N443" s="193"/>
      <c r="O443" s="193"/>
      <c r="P443" s="193"/>
      <c r="Q443" s="193"/>
      <c r="R443" s="193"/>
      <c r="S443" s="193"/>
      <c r="T443" s="194"/>
      <c r="AT443" s="195" t="s">
        <v>125</v>
      </c>
      <c r="AU443" s="195" t="s">
        <v>83</v>
      </c>
      <c r="AV443" s="10" t="s">
        <v>83</v>
      </c>
      <c r="AW443" s="10" t="s">
        <v>40</v>
      </c>
      <c r="AX443" s="10" t="s">
        <v>76</v>
      </c>
      <c r="AY443" s="195" t="s">
        <v>120</v>
      </c>
    </row>
    <row r="444" spans="2:65" s="10" customFormat="1" ht="13.5">
      <c r="B444" s="184"/>
      <c r="C444" s="185"/>
      <c r="D444" s="186" t="s">
        <v>125</v>
      </c>
      <c r="E444" s="187" t="s">
        <v>20</v>
      </c>
      <c r="F444" s="188" t="s">
        <v>617</v>
      </c>
      <c r="G444" s="185"/>
      <c r="H444" s="189">
        <v>0.9</v>
      </c>
      <c r="I444" s="190"/>
      <c r="J444" s="185"/>
      <c r="K444" s="185"/>
      <c r="L444" s="191"/>
      <c r="M444" s="192"/>
      <c r="N444" s="193"/>
      <c r="O444" s="193"/>
      <c r="P444" s="193"/>
      <c r="Q444" s="193"/>
      <c r="R444" s="193"/>
      <c r="S444" s="193"/>
      <c r="T444" s="194"/>
      <c r="AT444" s="195" t="s">
        <v>125</v>
      </c>
      <c r="AU444" s="195" t="s">
        <v>83</v>
      </c>
      <c r="AV444" s="10" t="s">
        <v>83</v>
      </c>
      <c r="AW444" s="10" t="s">
        <v>40</v>
      </c>
      <c r="AX444" s="10" t="s">
        <v>76</v>
      </c>
      <c r="AY444" s="195" t="s">
        <v>120</v>
      </c>
    </row>
    <row r="445" spans="2:65" s="10" customFormat="1" ht="13.5">
      <c r="B445" s="184"/>
      <c r="C445" s="185"/>
      <c r="D445" s="186" t="s">
        <v>125</v>
      </c>
      <c r="E445" s="187" t="s">
        <v>20</v>
      </c>
      <c r="F445" s="188" t="s">
        <v>618</v>
      </c>
      <c r="G445" s="185"/>
      <c r="H445" s="189">
        <v>3.2</v>
      </c>
      <c r="I445" s="190"/>
      <c r="J445" s="185"/>
      <c r="K445" s="185"/>
      <c r="L445" s="191"/>
      <c r="M445" s="192"/>
      <c r="N445" s="193"/>
      <c r="O445" s="193"/>
      <c r="P445" s="193"/>
      <c r="Q445" s="193"/>
      <c r="R445" s="193"/>
      <c r="S445" s="193"/>
      <c r="T445" s="194"/>
      <c r="AT445" s="195" t="s">
        <v>125</v>
      </c>
      <c r="AU445" s="195" t="s">
        <v>83</v>
      </c>
      <c r="AV445" s="10" t="s">
        <v>83</v>
      </c>
      <c r="AW445" s="10" t="s">
        <v>40</v>
      </c>
      <c r="AX445" s="10" t="s">
        <v>76</v>
      </c>
      <c r="AY445" s="195" t="s">
        <v>120</v>
      </c>
    </row>
    <row r="446" spans="2:65" s="10" customFormat="1" ht="13.5">
      <c r="B446" s="184"/>
      <c r="C446" s="185"/>
      <c r="D446" s="186" t="s">
        <v>125</v>
      </c>
      <c r="E446" s="187" t="s">
        <v>20</v>
      </c>
      <c r="F446" s="188" t="s">
        <v>619</v>
      </c>
      <c r="G446" s="185"/>
      <c r="H446" s="189">
        <v>0.24</v>
      </c>
      <c r="I446" s="190"/>
      <c r="J446" s="185"/>
      <c r="K446" s="185"/>
      <c r="L446" s="191"/>
      <c r="M446" s="192"/>
      <c r="N446" s="193"/>
      <c r="O446" s="193"/>
      <c r="P446" s="193"/>
      <c r="Q446" s="193"/>
      <c r="R446" s="193"/>
      <c r="S446" s="193"/>
      <c r="T446" s="194"/>
      <c r="AT446" s="195" t="s">
        <v>125</v>
      </c>
      <c r="AU446" s="195" t="s">
        <v>83</v>
      </c>
      <c r="AV446" s="10" t="s">
        <v>83</v>
      </c>
      <c r="AW446" s="10" t="s">
        <v>40</v>
      </c>
      <c r="AX446" s="10" t="s">
        <v>76</v>
      </c>
      <c r="AY446" s="195" t="s">
        <v>120</v>
      </c>
    </row>
    <row r="447" spans="2:65" s="10" customFormat="1" ht="27">
      <c r="B447" s="184"/>
      <c r="C447" s="185"/>
      <c r="D447" s="186" t="s">
        <v>125</v>
      </c>
      <c r="E447" s="187" t="s">
        <v>20</v>
      </c>
      <c r="F447" s="188" t="s">
        <v>620</v>
      </c>
      <c r="G447" s="185"/>
      <c r="H447" s="189">
        <v>0.52800000000000002</v>
      </c>
      <c r="I447" s="190"/>
      <c r="J447" s="185"/>
      <c r="K447" s="185"/>
      <c r="L447" s="191"/>
      <c r="M447" s="192"/>
      <c r="N447" s="193"/>
      <c r="O447" s="193"/>
      <c r="P447" s="193"/>
      <c r="Q447" s="193"/>
      <c r="R447" s="193"/>
      <c r="S447" s="193"/>
      <c r="T447" s="194"/>
      <c r="AT447" s="195" t="s">
        <v>125</v>
      </c>
      <c r="AU447" s="195" t="s">
        <v>83</v>
      </c>
      <c r="AV447" s="10" t="s">
        <v>83</v>
      </c>
      <c r="AW447" s="10" t="s">
        <v>40</v>
      </c>
      <c r="AX447" s="10" t="s">
        <v>76</v>
      </c>
      <c r="AY447" s="195" t="s">
        <v>120</v>
      </c>
    </row>
    <row r="448" spans="2:65" s="11" customFormat="1" ht="13.5">
      <c r="B448" s="196"/>
      <c r="C448" s="197"/>
      <c r="D448" s="198" t="s">
        <v>125</v>
      </c>
      <c r="E448" s="199" t="s">
        <v>20</v>
      </c>
      <c r="F448" s="200" t="s">
        <v>127</v>
      </c>
      <c r="G448" s="197"/>
      <c r="H448" s="201">
        <v>24.745000000000001</v>
      </c>
      <c r="I448" s="202"/>
      <c r="J448" s="197"/>
      <c r="K448" s="197"/>
      <c r="L448" s="203"/>
      <c r="M448" s="204"/>
      <c r="N448" s="205"/>
      <c r="O448" s="205"/>
      <c r="P448" s="205"/>
      <c r="Q448" s="205"/>
      <c r="R448" s="205"/>
      <c r="S448" s="205"/>
      <c r="T448" s="206"/>
      <c r="AT448" s="207" t="s">
        <v>125</v>
      </c>
      <c r="AU448" s="207" t="s">
        <v>83</v>
      </c>
      <c r="AV448" s="11" t="s">
        <v>89</v>
      </c>
      <c r="AW448" s="11" t="s">
        <v>40</v>
      </c>
      <c r="AX448" s="11" t="s">
        <v>22</v>
      </c>
      <c r="AY448" s="207" t="s">
        <v>120</v>
      </c>
    </row>
    <row r="449" spans="2:65" s="1" customFormat="1" ht="22.5" customHeight="1">
      <c r="B449" s="35"/>
      <c r="C449" s="172" t="s">
        <v>253</v>
      </c>
      <c r="D449" s="172" t="s">
        <v>121</v>
      </c>
      <c r="E449" s="173" t="s">
        <v>621</v>
      </c>
      <c r="F449" s="174" t="s">
        <v>622</v>
      </c>
      <c r="G449" s="175" t="s">
        <v>589</v>
      </c>
      <c r="H449" s="176">
        <v>26</v>
      </c>
      <c r="I449" s="177"/>
      <c r="J449" s="178">
        <f>ROUND(I449*H449,2)</f>
        <v>0</v>
      </c>
      <c r="K449" s="174" t="s">
        <v>20</v>
      </c>
      <c r="L449" s="55"/>
      <c r="M449" s="179" t="s">
        <v>20</v>
      </c>
      <c r="N449" s="180" t="s">
        <v>47</v>
      </c>
      <c r="O449" s="36"/>
      <c r="P449" s="181">
        <f>O449*H449</f>
        <v>0</v>
      </c>
      <c r="Q449" s="181">
        <v>0</v>
      </c>
      <c r="R449" s="181">
        <f>Q449*H449</f>
        <v>0</v>
      </c>
      <c r="S449" s="181">
        <v>0</v>
      </c>
      <c r="T449" s="182">
        <f>S449*H449</f>
        <v>0</v>
      </c>
      <c r="AR449" s="18" t="s">
        <v>89</v>
      </c>
      <c r="AT449" s="18" t="s">
        <v>121</v>
      </c>
      <c r="AU449" s="18" t="s">
        <v>83</v>
      </c>
      <c r="AY449" s="18" t="s">
        <v>120</v>
      </c>
      <c r="BE449" s="183">
        <f>IF(N449="základní",J449,0)</f>
        <v>0</v>
      </c>
      <c r="BF449" s="183">
        <f>IF(N449="snížená",J449,0)</f>
        <v>0</v>
      </c>
      <c r="BG449" s="183">
        <f>IF(N449="zákl. přenesená",J449,0)</f>
        <v>0</v>
      </c>
      <c r="BH449" s="183">
        <f>IF(N449="sníž. přenesená",J449,0)</f>
        <v>0</v>
      </c>
      <c r="BI449" s="183">
        <f>IF(N449="nulová",J449,0)</f>
        <v>0</v>
      </c>
      <c r="BJ449" s="18" t="s">
        <v>22</v>
      </c>
      <c r="BK449" s="183">
        <f>ROUND(I449*H449,2)</f>
        <v>0</v>
      </c>
      <c r="BL449" s="18" t="s">
        <v>89</v>
      </c>
      <c r="BM449" s="18" t="s">
        <v>623</v>
      </c>
    </row>
    <row r="450" spans="2:65" s="10" customFormat="1" ht="13.5">
      <c r="B450" s="184"/>
      <c r="C450" s="185"/>
      <c r="D450" s="186" t="s">
        <v>125</v>
      </c>
      <c r="E450" s="187" t="s">
        <v>20</v>
      </c>
      <c r="F450" s="188" t="s">
        <v>216</v>
      </c>
      <c r="G450" s="185"/>
      <c r="H450" s="189">
        <v>26</v>
      </c>
      <c r="I450" s="190"/>
      <c r="J450" s="185"/>
      <c r="K450" s="185"/>
      <c r="L450" s="191"/>
      <c r="M450" s="192"/>
      <c r="N450" s="193"/>
      <c r="O450" s="193"/>
      <c r="P450" s="193"/>
      <c r="Q450" s="193"/>
      <c r="R450" s="193"/>
      <c r="S450" s="193"/>
      <c r="T450" s="194"/>
      <c r="AT450" s="195" t="s">
        <v>125</v>
      </c>
      <c r="AU450" s="195" t="s">
        <v>83</v>
      </c>
      <c r="AV450" s="10" t="s">
        <v>83</v>
      </c>
      <c r="AW450" s="10" t="s">
        <v>40</v>
      </c>
      <c r="AX450" s="10" t="s">
        <v>76</v>
      </c>
      <c r="AY450" s="195" t="s">
        <v>120</v>
      </c>
    </row>
    <row r="451" spans="2:65" s="11" customFormat="1" ht="13.5">
      <c r="B451" s="196"/>
      <c r="C451" s="197"/>
      <c r="D451" s="198" t="s">
        <v>125</v>
      </c>
      <c r="E451" s="199" t="s">
        <v>20</v>
      </c>
      <c r="F451" s="200" t="s">
        <v>127</v>
      </c>
      <c r="G451" s="197"/>
      <c r="H451" s="201">
        <v>26</v>
      </c>
      <c r="I451" s="202"/>
      <c r="J451" s="197"/>
      <c r="K451" s="197"/>
      <c r="L451" s="203"/>
      <c r="M451" s="204"/>
      <c r="N451" s="205"/>
      <c r="O451" s="205"/>
      <c r="P451" s="205"/>
      <c r="Q451" s="205"/>
      <c r="R451" s="205"/>
      <c r="S451" s="205"/>
      <c r="T451" s="206"/>
      <c r="AT451" s="207" t="s">
        <v>125</v>
      </c>
      <c r="AU451" s="207" t="s">
        <v>83</v>
      </c>
      <c r="AV451" s="11" t="s">
        <v>89</v>
      </c>
      <c r="AW451" s="11" t="s">
        <v>40</v>
      </c>
      <c r="AX451" s="11" t="s">
        <v>22</v>
      </c>
      <c r="AY451" s="207" t="s">
        <v>120</v>
      </c>
    </row>
    <row r="452" spans="2:65" s="1" customFormat="1" ht="22.5" customHeight="1">
      <c r="B452" s="35"/>
      <c r="C452" s="172" t="s">
        <v>624</v>
      </c>
      <c r="D452" s="172" t="s">
        <v>121</v>
      </c>
      <c r="E452" s="173" t="s">
        <v>625</v>
      </c>
      <c r="F452" s="174" t="s">
        <v>626</v>
      </c>
      <c r="G452" s="175" t="s">
        <v>589</v>
      </c>
      <c r="H452" s="176">
        <v>43.8</v>
      </c>
      <c r="I452" s="177"/>
      <c r="J452" s="178">
        <f>ROUND(I452*H452,2)</f>
        <v>0</v>
      </c>
      <c r="K452" s="174" t="s">
        <v>20</v>
      </c>
      <c r="L452" s="55"/>
      <c r="M452" s="179" t="s">
        <v>20</v>
      </c>
      <c r="N452" s="180" t="s">
        <v>47</v>
      </c>
      <c r="O452" s="36"/>
      <c r="P452" s="181">
        <f>O452*H452</f>
        <v>0</v>
      </c>
      <c r="Q452" s="181">
        <v>0</v>
      </c>
      <c r="R452" s="181">
        <f>Q452*H452</f>
        <v>0</v>
      </c>
      <c r="S452" s="181">
        <v>0</v>
      </c>
      <c r="T452" s="182">
        <f>S452*H452</f>
        <v>0</v>
      </c>
      <c r="AR452" s="18" t="s">
        <v>89</v>
      </c>
      <c r="AT452" s="18" t="s">
        <v>121</v>
      </c>
      <c r="AU452" s="18" t="s">
        <v>83</v>
      </c>
      <c r="AY452" s="18" t="s">
        <v>120</v>
      </c>
      <c r="BE452" s="183">
        <f>IF(N452="základní",J452,0)</f>
        <v>0</v>
      </c>
      <c r="BF452" s="183">
        <f>IF(N452="snížená",J452,0)</f>
        <v>0</v>
      </c>
      <c r="BG452" s="183">
        <f>IF(N452="zákl. přenesená",J452,0)</f>
        <v>0</v>
      </c>
      <c r="BH452" s="183">
        <f>IF(N452="sníž. přenesená",J452,0)</f>
        <v>0</v>
      </c>
      <c r="BI452" s="183">
        <f>IF(N452="nulová",J452,0)</f>
        <v>0</v>
      </c>
      <c r="BJ452" s="18" t="s">
        <v>22</v>
      </c>
      <c r="BK452" s="183">
        <f>ROUND(I452*H452,2)</f>
        <v>0</v>
      </c>
      <c r="BL452" s="18" t="s">
        <v>89</v>
      </c>
      <c r="BM452" s="18" t="s">
        <v>627</v>
      </c>
    </row>
    <row r="453" spans="2:65" s="10" customFormat="1" ht="13.5">
      <c r="B453" s="184"/>
      <c r="C453" s="185"/>
      <c r="D453" s="186" t="s">
        <v>125</v>
      </c>
      <c r="E453" s="187" t="s">
        <v>20</v>
      </c>
      <c r="F453" s="188" t="s">
        <v>628</v>
      </c>
      <c r="G453" s="185"/>
      <c r="H453" s="189">
        <v>6</v>
      </c>
      <c r="I453" s="190"/>
      <c r="J453" s="185"/>
      <c r="K453" s="185"/>
      <c r="L453" s="191"/>
      <c r="M453" s="192"/>
      <c r="N453" s="193"/>
      <c r="O453" s="193"/>
      <c r="P453" s="193"/>
      <c r="Q453" s="193"/>
      <c r="R453" s="193"/>
      <c r="S453" s="193"/>
      <c r="T453" s="194"/>
      <c r="AT453" s="195" t="s">
        <v>125</v>
      </c>
      <c r="AU453" s="195" t="s">
        <v>83</v>
      </c>
      <c r="AV453" s="10" t="s">
        <v>83</v>
      </c>
      <c r="AW453" s="10" t="s">
        <v>40</v>
      </c>
      <c r="AX453" s="10" t="s">
        <v>76</v>
      </c>
      <c r="AY453" s="195" t="s">
        <v>120</v>
      </c>
    </row>
    <row r="454" spans="2:65" s="10" customFormat="1" ht="13.5">
      <c r="B454" s="184"/>
      <c r="C454" s="185"/>
      <c r="D454" s="186" t="s">
        <v>125</v>
      </c>
      <c r="E454" s="187" t="s">
        <v>20</v>
      </c>
      <c r="F454" s="188" t="s">
        <v>629</v>
      </c>
      <c r="G454" s="185"/>
      <c r="H454" s="189">
        <v>20</v>
      </c>
      <c r="I454" s="190"/>
      <c r="J454" s="185"/>
      <c r="K454" s="185"/>
      <c r="L454" s="191"/>
      <c r="M454" s="192"/>
      <c r="N454" s="193"/>
      <c r="O454" s="193"/>
      <c r="P454" s="193"/>
      <c r="Q454" s="193"/>
      <c r="R454" s="193"/>
      <c r="S454" s="193"/>
      <c r="T454" s="194"/>
      <c r="AT454" s="195" t="s">
        <v>125</v>
      </c>
      <c r="AU454" s="195" t="s">
        <v>83</v>
      </c>
      <c r="AV454" s="10" t="s">
        <v>83</v>
      </c>
      <c r="AW454" s="10" t="s">
        <v>40</v>
      </c>
      <c r="AX454" s="10" t="s">
        <v>76</v>
      </c>
      <c r="AY454" s="195" t="s">
        <v>120</v>
      </c>
    </row>
    <row r="455" spans="2:65" s="10" customFormat="1" ht="13.5">
      <c r="B455" s="184"/>
      <c r="C455" s="185"/>
      <c r="D455" s="186" t="s">
        <v>125</v>
      </c>
      <c r="E455" s="187" t="s">
        <v>20</v>
      </c>
      <c r="F455" s="188" t="s">
        <v>630</v>
      </c>
      <c r="G455" s="185"/>
      <c r="H455" s="189">
        <v>17.8</v>
      </c>
      <c r="I455" s="190"/>
      <c r="J455" s="185"/>
      <c r="K455" s="185"/>
      <c r="L455" s="191"/>
      <c r="M455" s="192"/>
      <c r="N455" s="193"/>
      <c r="O455" s="193"/>
      <c r="P455" s="193"/>
      <c r="Q455" s="193"/>
      <c r="R455" s="193"/>
      <c r="S455" s="193"/>
      <c r="T455" s="194"/>
      <c r="AT455" s="195" t="s">
        <v>125</v>
      </c>
      <c r="AU455" s="195" t="s">
        <v>83</v>
      </c>
      <c r="AV455" s="10" t="s">
        <v>83</v>
      </c>
      <c r="AW455" s="10" t="s">
        <v>40</v>
      </c>
      <c r="AX455" s="10" t="s">
        <v>76</v>
      </c>
      <c r="AY455" s="195" t="s">
        <v>120</v>
      </c>
    </row>
    <row r="456" spans="2:65" s="11" customFormat="1" ht="13.5">
      <c r="B456" s="196"/>
      <c r="C456" s="197"/>
      <c r="D456" s="198" t="s">
        <v>125</v>
      </c>
      <c r="E456" s="199" t="s">
        <v>20</v>
      </c>
      <c r="F456" s="200" t="s">
        <v>127</v>
      </c>
      <c r="G456" s="197"/>
      <c r="H456" s="201">
        <v>43.8</v>
      </c>
      <c r="I456" s="202"/>
      <c r="J456" s="197"/>
      <c r="K456" s="197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125</v>
      </c>
      <c r="AU456" s="207" t="s">
        <v>83</v>
      </c>
      <c r="AV456" s="11" t="s">
        <v>89</v>
      </c>
      <c r="AW456" s="11" t="s">
        <v>40</v>
      </c>
      <c r="AX456" s="11" t="s">
        <v>22</v>
      </c>
      <c r="AY456" s="207" t="s">
        <v>120</v>
      </c>
    </row>
    <row r="457" spans="2:65" s="1" customFormat="1" ht="22.5" customHeight="1">
      <c r="B457" s="35"/>
      <c r="C457" s="172" t="s">
        <v>256</v>
      </c>
      <c r="D457" s="172" t="s">
        <v>121</v>
      </c>
      <c r="E457" s="173" t="s">
        <v>631</v>
      </c>
      <c r="F457" s="174" t="s">
        <v>632</v>
      </c>
      <c r="G457" s="175" t="s">
        <v>296</v>
      </c>
      <c r="H457" s="176">
        <v>1000.8</v>
      </c>
      <c r="I457" s="177"/>
      <c r="J457" s="178">
        <f>ROUND(I457*H457,2)</f>
        <v>0</v>
      </c>
      <c r="K457" s="174" t="s">
        <v>20</v>
      </c>
      <c r="L457" s="55"/>
      <c r="M457" s="179" t="s">
        <v>20</v>
      </c>
      <c r="N457" s="180" t="s">
        <v>47</v>
      </c>
      <c r="O457" s="36"/>
      <c r="P457" s="181">
        <f>O457*H457</f>
        <v>0</v>
      </c>
      <c r="Q457" s="181">
        <v>0</v>
      </c>
      <c r="R457" s="181">
        <f>Q457*H457</f>
        <v>0</v>
      </c>
      <c r="S457" s="181">
        <v>0</v>
      </c>
      <c r="T457" s="182">
        <f>S457*H457</f>
        <v>0</v>
      </c>
      <c r="AR457" s="18" t="s">
        <v>89</v>
      </c>
      <c r="AT457" s="18" t="s">
        <v>121</v>
      </c>
      <c r="AU457" s="18" t="s">
        <v>83</v>
      </c>
      <c r="AY457" s="18" t="s">
        <v>120</v>
      </c>
      <c r="BE457" s="183">
        <f>IF(N457="základní",J457,0)</f>
        <v>0</v>
      </c>
      <c r="BF457" s="183">
        <f>IF(N457="snížená",J457,0)</f>
        <v>0</v>
      </c>
      <c r="BG457" s="183">
        <f>IF(N457="zákl. přenesená",J457,0)</f>
        <v>0</v>
      </c>
      <c r="BH457" s="183">
        <f>IF(N457="sníž. přenesená",J457,0)</f>
        <v>0</v>
      </c>
      <c r="BI457" s="183">
        <f>IF(N457="nulová",J457,0)</f>
        <v>0</v>
      </c>
      <c r="BJ457" s="18" t="s">
        <v>22</v>
      </c>
      <c r="BK457" s="183">
        <f>ROUND(I457*H457,2)</f>
        <v>0</v>
      </c>
      <c r="BL457" s="18" t="s">
        <v>89</v>
      </c>
      <c r="BM457" s="18" t="s">
        <v>633</v>
      </c>
    </row>
    <row r="458" spans="2:65" s="12" customFormat="1" ht="13.5">
      <c r="B458" s="208"/>
      <c r="C458" s="209"/>
      <c r="D458" s="186" t="s">
        <v>125</v>
      </c>
      <c r="E458" s="210" t="s">
        <v>20</v>
      </c>
      <c r="F458" s="211" t="s">
        <v>634</v>
      </c>
      <c r="G458" s="209"/>
      <c r="H458" s="212" t="s">
        <v>20</v>
      </c>
      <c r="I458" s="213"/>
      <c r="J458" s="209"/>
      <c r="K458" s="209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125</v>
      </c>
      <c r="AU458" s="218" t="s">
        <v>83</v>
      </c>
      <c r="AV458" s="12" t="s">
        <v>22</v>
      </c>
      <c r="AW458" s="12" t="s">
        <v>40</v>
      </c>
      <c r="AX458" s="12" t="s">
        <v>76</v>
      </c>
      <c r="AY458" s="218" t="s">
        <v>120</v>
      </c>
    </row>
    <row r="459" spans="2:65" s="10" customFormat="1" ht="13.5">
      <c r="B459" s="184"/>
      <c r="C459" s="185"/>
      <c r="D459" s="186" t="s">
        <v>125</v>
      </c>
      <c r="E459" s="187" t="s">
        <v>20</v>
      </c>
      <c r="F459" s="188" t="s">
        <v>635</v>
      </c>
      <c r="G459" s="185"/>
      <c r="H459" s="189">
        <v>495.6</v>
      </c>
      <c r="I459" s="190"/>
      <c r="J459" s="185"/>
      <c r="K459" s="185"/>
      <c r="L459" s="191"/>
      <c r="M459" s="192"/>
      <c r="N459" s="193"/>
      <c r="O459" s="193"/>
      <c r="P459" s="193"/>
      <c r="Q459" s="193"/>
      <c r="R459" s="193"/>
      <c r="S459" s="193"/>
      <c r="T459" s="194"/>
      <c r="AT459" s="195" t="s">
        <v>125</v>
      </c>
      <c r="AU459" s="195" t="s">
        <v>83</v>
      </c>
      <c r="AV459" s="10" t="s">
        <v>83</v>
      </c>
      <c r="AW459" s="10" t="s">
        <v>40</v>
      </c>
      <c r="AX459" s="10" t="s">
        <v>76</v>
      </c>
      <c r="AY459" s="195" t="s">
        <v>120</v>
      </c>
    </row>
    <row r="460" spans="2:65" s="10" customFormat="1" ht="13.5">
      <c r="B460" s="184"/>
      <c r="C460" s="185"/>
      <c r="D460" s="186" t="s">
        <v>125</v>
      </c>
      <c r="E460" s="187" t="s">
        <v>20</v>
      </c>
      <c r="F460" s="188" t="s">
        <v>636</v>
      </c>
      <c r="G460" s="185"/>
      <c r="H460" s="189">
        <v>434.4</v>
      </c>
      <c r="I460" s="190"/>
      <c r="J460" s="185"/>
      <c r="K460" s="185"/>
      <c r="L460" s="191"/>
      <c r="M460" s="192"/>
      <c r="N460" s="193"/>
      <c r="O460" s="193"/>
      <c r="P460" s="193"/>
      <c r="Q460" s="193"/>
      <c r="R460" s="193"/>
      <c r="S460" s="193"/>
      <c r="T460" s="194"/>
      <c r="AT460" s="195" t="s">
        <v>125</v>
      </c>
      <c r="AU460" s="195" t="s">
        <v>83</v>
      </c>
      <c r="AV460" s="10" t="s">
        <v>83</v>
      </c>
      <c r="AW460" s="10" t="s">
        <v>40</v>
      </c>
      <c r="AX460" s="10" t="s">
        <v>76</v>
      </c>
      <c r="AY460" s="195" t="s">
        <v>120</v>
      </c>
    </row>
    <row r="461" spans="2:65" s="10" customFormat="1" ht="13.5">
      <c r="B461" s="184"/>
      <c r="C461" s="185"/>
      <c r="D461" s="186" t="s">
        <v>125</v>
      </c>
      <c r="E461" s="187" t="s">
        <v>20</v>
      </c>
      <c r="F461" s="188" t="s">
        <v>637</v>
      </c>
      <c r="G461" s="185"/>
      <c r="H461" s="189">
        <v>70.8</v>
      </c>
      <c r="I461" s="190"/>
      <c r="J461" s="185"/>
      <c r="K461" s="185"/>
      <c r="L461" s="191"/>
      <c r="M461" s="192"/>
      <c r="N461" s="193"/>
      <c r="O461" s="193"/>
      <c r="P461" s="193"/>
      <c r="Q461" s="193"/>
      <c r="R461" s="193"/>
      <c r="S461" s="193"/>
      <c r="T461" s="194"/>
      <c r="AT461" s="195" t="s">
        <v>125</v>
      </c>
      <c r="AU461" s="195" t="s">
        <v>83</v>
      </c>
      <c r="AV461" s="10" t="s">
        <v>83</v>
      </c>
      <c r="AW461" s="10" t="s">
        <v>40</v>
      </c>
      <c r="AX461" s="10" t="s">
        <v>76</v>
      </c>
      <c r="AY461" s="195" t="s">
        <v>120</v>
      </c>
    </row>
    <row r="462" spans="2:65" s="11" customFormat="1" ht="13.5">
      <c r="B462" s="196"/>
      <c r="C462" s="197"/>
      <c r="D462" s="198" t="s">
        <v>125</v>
      </c>
      <c r="E462" s="199" t="s">
        <v>20</v>
      </c>
      <c r="F462" s="200" t="s">
        <v>127</v>
      </c>
      <c r="G462" s="197"/>
      <c r="H462" s="201">
        <v>1000.8</v>
      </c>
      <c r="I462" s="202"/>
      <c r="J462" s="197"/>
      <c r="K462" s="197"/>
      <c r="L462" s="203"/>
      <c r="M462" s="204"/>
      <c r="N462" s="205"/>
      <c r="O462" s="205"/>
      <c r="P462" s="205"/>
      <c r="Q462" s="205"/>
      <c r="R462" s="205"/>
      <c r="S462" s="205"/>
      <c r="T462" s="206"/>
      <c r="AT462" s="207" t="s">
        <v>125</v>
      </c>
      <c r="AU462" s="207" t="s">
        <v>83</v>
      </c>
      <c r="AV462" s="11" t="s">
        <v>89</v>
      </c>
      <c r="AW462" s="11" t="s">
        <v>40</v>
      </c>
      <c r="AX462" s="11" t="s">
        <v>22</v>
      </c>
      <c r="AY462" s="207" t="s">
        <v>120</v>
      </c>
    </row>
    <row r="463" spans="2:65" s="1" customFormat="1" ht="22.5" customHeight="1">
      <c r="B463" s="35"/>
      <c r="C463" s="172" t="s">
        <v>638</v>
      </c>
      <c r="D463" s="172" t="s">
        <v>121</v>
      </c>
      <c r="E463" s="173" t="s">
        <v>639</v>
      </c>
      <c r="F463" s="174" t="s">
        <v>640</v>
      </c>
      <c r="G463" s="175" t="s">
        <v>145</v>
      </c>
      <c r="H463" s="176">
        <v>4</v>
      </c>
      <c r="I463" s="177"/>
      <c r="J463" s="178">
        <f>ROUND(I463*H463,2)</f>
        <v>0</v>
      </c>
      <c r="K463" s="174" t="s">
        <v>20</v>
      </c>
      <c r="L463" s="55"/>
      <c r="M463" s="179" t="s">
        <v>20</v>
      </c>
      <c r="N463" s="180" t="s">
        <v>47</v>
      </c>
      <c r="O463" s="36"/>
      <c r="P463" s="181">
        <f>O463*H463</f>
        <v>0</v>
      </c>
      <c r="Q463" s="181">
        <v>0</v>
      </c>
      <c r="R463" s="181">
        <f>Q463*H463</f>
        <v>0</v>
      </c>
      <c r="S463" s="181">
        <v>0</v>
      </c>
      <c r="T463" s="182">
        <f>S463*H463</f>
        <v>0</v>
      </c>
      <c r="AR463" s="18" t="s">
        <v>89</v>
      </c>
      <c r="AT463" s="18" t="s">
        <v>121</v>
      </c>
      <c r="AU463" s="18" t="s">
        <v>83</v>
      </c>
      <c r="AY463" s="18" t="s">
        <v>120</v>
      </c>
      <c r="BE463" s="183">
        <f>IF(N463="základní",J463,0)</f>
        <v>0</v>
      </c>
      <c r="BF463" s="183">
        <f>IF(N463="snížená",J463,0)</f>
        <v>0</v>
      </c>
      <c r="BG463" s="183">
        <f>IF(N463="zákl. přenesená",J463,0)</f>
        <v>0</v>
      </c>
      <c r="BH463" s="183">
        <f>IF(N463="sníž. přenesená",J463,0)</f>
        <v>0</v>
      </c>
      <c r="BI463" s="183">
        <f>IF(N463="nulová",J463,0)</f>
        <v>0</v>
      </c>
      <c r="BJ463" s="18" t="s">
        <v>22</v>
      </c>
      <c r="BK463" s="183">
        <f>ROUND(I463*H463,2)</f>
        <v>0</v>
      </c>
      <c r="BL463" s="18" t="s">
        <v>89</v>
      </c>
      <c r="BM463" s="18" t="s">
        <v>641</v>
      </c>
    </row>
    <row r="464" spans="2:65" s="12" customFormat="1" ht="13.5">
      <c r="B464" s="208"/>
      <c r="C464" s="209"/>
      <c r="D464" s="186" t="s">
        <v>125</v>
      </c>
      <c r="E464" s="210" t="s">
        <v>20</v>
      </c>
      <c r="F464" s="211" t="s">
        <v>642</v>
      </c>
      <c r="G464" s="209"/>
      <c r="H464" s="212" t="s">
        <v>20</v>
      </c>
      <c r="I464" s="213"/>
      <c r="J464" s="209"/>
      <c r="K464" s="209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125</v>
      </c>
      <c r="AU464" s="218" t="s">
        <v>83</v>
      </c>
      <c r="AV464" s="12" t="s">
        <v>22</v>
      </c>
      <c r="AW464" s="12" t="s">
        <v>40</v>
      </c>
      <c r="AX464" s="12" t="s">
        <v>76</v>
      </c>
      <c r="AY464" s="218" t="s">
        <v>120</v>
      </c>
    </row>
    <row r="465" spans="2:65" s="10" customFormat="1" ht="13.5">
      <c r="B465" s="184"/>
      <c r="C465" s="185"/>
      <c r="D465" s="186" t="s">
        <v>125</v>
      </c>
      <c r="E465" s="187" t="s">
        <v>20</v>
      </c>
      <c r="F465" s="188" t="s">
        <v>561</v>
      </c>
      <c r="G465" s="185"/>
      <c r="H465" s="189">
        <v>2</v>
      </c>
      <c r="I465" s="190"/>
      <c r="J465" s="185"/>
      <c r="K465" s="185"/>
      <c r="L465" s="191"/>
      <c r="M465" s="192"/>
      <c r="N465" s="193"/>
      <c r="O465" s="193"/>
      <c r="P465" s="193"/>
      <c r="Q465" s="193"/>
      <c r="R465" s="193"/>
      <c r="S465" s="193"/>
      <c r="T465" s="194"/>
      <c r="AT465" s="195" t="s">
        <v>125</v>
      </c>
      <c r="AU465" s="195" t="s">
        <v>83</v>
      </c>
      <c r="AV465" s="10" t="s">
        <v>83</v>
      </c>
      <c r="AW465" s="10" t="s">
        <v>40</v>
      </c>
      <c r="AX465" s="10" t="s">
        <v>76</v>
      </c>
      <c r="AY465" s="195" t="s">
        <v>120</v>
      </c>
    </row>
    <row r="466" spans="2:65" s="10" customFormat="1" ht="13.5">
      <c r="B466" s="184"/>
      <c r="C466" s="185"/>
      <c r="D466" s="186" t="s">
        <v>125</v>
      </c>
      <c r="E466" s="187" t="s">
        <v>20</v>
      </c>
      <c r="F466" s="188" t="s">
        <v>20</v>
      </c>
      <c r="G466" s="185"/>
      <c r="H466" s="189">
        <v>0</v>
      </c>
      <c r="I466" s="190"/>
      <c r="J466" s="185"/>
      <c r="K466" s="185"/>
      <c r="L466" s="191"/>
      <c r="M466" s="192"/>
      <c r="N466" s="193"/>
      <c r="O466" s="193"/>
      <c r="P466" s="193"/>
      <c r="Q466" s="193"/>
      <c r="R466" s="193"/>
      <c r="S466" s="193"/>
      <c r="T466" s="194"/>
      <c r="AT466" s="195" t="s">
        <v>125</v>
      </c>
      <c r="AU466" s="195" t="s">
        <v>83</v>
      </c>
      <c r="AV466" s="10" t="s">
        <v>83</v>
      </c>
      <c r="AW466" s="10" t="s">
        <v>4</v>
      </c>
      <c r="AX466" s="10" t="s">
        <v>76</v>
      </c>
      <c r="AY466" s="195" t="s">
        <v>120</v>
      </c>
    </row>
    <row r="467" spans="2:65" s="10" customFormat="1" ht="13.5">
      <c r="B467" s="184"/>
      <c r="C467" s="185"/>
      <c r="D467" s="186" t="s">
        <v>125</v>
      </c>
      <c r="E467" s="187" t="s">
        <v>20</v>
      </c>
      <c r="F467" s="188" t="s">
        <v>20</v>
      </c>
      <c r="G467" s="185"/>
      <c r="H467" s="189">
        <v>0</v>
      </c>
      <c r="I467" s="190"/>
      <c r="J467" s="185"/>
      <c r="K467" s="185"/>
      <c r="L467" s="191"/>
      <c r="M467" s="192"/>
      <c r="N467" s="193"/>
      <c r="O467" s="193"/>
      <c r="P467" s="193"/>
      <c r="Q467" s="193"/>
      <c r="R467" s="193"/>
      <c r="S467" s="193"/>
      <c r="T467" s="194"/>
      <c r="AT467" s="195" t="s">
        <v>125</v>
      </c>
      <c r="AU467" s="195" t="s">
        <v>83</v>
      </c>
      <c r="AV467" s="10" t="s">
        <v>83</v>
      </c>
      <c r="AW467" s="10" t="s">
        <v>4</v>
      </c>
      <c r="AX467" s="10" t="s">
        <v>76</v>
      </c>
      <c r="AY467" s="195" t="s">
        <v>120</v>
      </c>
    </row>
    <row r="468" spans="2:65" s="10" customFormat="1" ht="13.5">
      <c r="B468" s="184"/>
      <c r="C468" s="185"/>
      <c r="D468" s="186" t="s">
        <v>125</v>
      </c>
      <c r="E468" s="187" t="s">
        <v>20</v>
      </c>
      <c r="F468" s="188" t="s">
        <v>562</v>
      </c>
      <c r="G468" s="185"/>
      <c r="H468" s="189">
        <v>2</v>
      </c>
      <c r="I468" s="190"/>
      <c r="J468" s="185"/>
      <c r="K468" s="185"/>
      <c r="L468" s="191"/>
      <c r="M468" s="192"/>
      <c r="N468" s="193"/>
      <c r="O468" s="193"/>
      <c r="P468" s="193"/>
      <c r="Q468" s="193"/>
      <c r="R468" s="193"/>
      <c r="S468" s="193"/>
      <c r="T468" s="194"/>
      <c r="AT468" s="195" t="s">
        <v>125</v>
      </c>
      <c r="AU468" s="195" t="s">
        <v>83</v>
      </c>
      <c r="AV468" s="10" t="s">
        <v>83</v>
      </c>
      <c r="AW468" s="10" t="s">
        <v>40</v>
      </c>
      <c r="AX468" s="10" t="s">
        <v>76</v>
      </c>
      <c r="AY468" s="195" t="s">
        <v>120</v>
      </c>
    </row>
    <row r="469" spans="2:65" s="10" customFormat="1" ht="13.5">
      <c r="B469" s="184"/>
      <c r="C469" s="185"/>
      <c r="D469" s="186" t="s">
        <v>125</v>
      </c>
      <c r="E469" s="187" t="s">
        <v>20</v>
      </c>
      <c r="F469" s="188" t="s">
        <v>20</v>
      </c>
      <c r="G469" s="185"/>
      <c r="H469" s="189">
        <v>0</v>
      </c>
      <c r="I469" s="190"/>
      <c r="J469" s="185"/>
      <c r="K469" s="185"/>
      <c r="L469" s="191"/>
      <c r="M469" s="192"/>
      <c r="N469" s="193"/>
      <c r="O469" s="193"/>
      <c r="P469" s="193"/>
      <c r="Q469" s="193"/>
      <c r="R469" s="193"/>
      <c r="S469" s="193"/>
      <c r="T469" s="194"/>
      <c r="AT469" s="195" t="s">
        <v>125</v>
      </c>
      <c r="AU469" s="195" t="s">
        <v>83</v>
      </c>
      <c r="AV469" s="10" t="s">
        <v>83</v>
      </c>
      <c r="AW469" s="10" t="s">
        <v>4</v>
      </c>
      <c r="AX469" s="10" t="s">
        <v>76</v>
      </c>
      <c r="AY469" s="195" t="s">
        <v>120</v>
      </c>
    </row>
    <row r="470" spans="2:65" s="10" customFormat="1" ht="13.5">
      <c r="B470" s="184"/>
      <c r="C470" s="185"/>
      <c r="D470" s="186" t="s">
        <v>125</v>
      </c>
      <c r="E470" s="187" t="s">
        <v>20</v>
      </c>
      <c r="F470" s="188" t="s">
        <v>20</v>
      </c>
      <c r="G470" s="185"/>
      <c r="H470" s="189">
        <v>0</v>
      </c>
      <c r="I470" s="190"/>
      <c r="J470" s="185"/>
      <c r="K470" s="185"/>
      <c r="L470" s="191"/>
      <c r="M470" s="192"/>
      <c r="N470" s="193"/>
      <c r="O470" s="193"/>
      <c r="P470" s="193"/>
      <c r="Q470" s="193"/>
      <c r="R470" s="193"/>
      <c r="S470" s="193"/>
      <c r="T470" s="194"/>
      <c r="AT470" s="195" t="s">
        <v>125</v>
      </c>
      <c r="AU470" s="195" t="s">
        <v>83</v>
      </c>
      <c r="AV470" s="10" t="s">
        <v>83</v>
      </c>
      <c r="AW470" s="10" t="s">
        <v>4</v>
      </c>
      <c r="AX470" s="10" t="s">
        <v>76</v>
      </c>
      <c r="AY470" s="195" t="s">
        <v>120</v>
      </c>
    </row>
    <row r="471" spans="2:65" s="11" customFormat="1" ht="13.5">
      <c r="B471" s="196"/>
      <c r="C471" s="197"/>
      <c r="D471" s="198" t="s">
        <v>125</v>
      </c>
      <c r="E471" s="199" t="s">
        <v>20</v>
      </c>
      <c r="F471" s="200" t="s">
        <v>127</v>
      </c>
      <c r="G471" s="197"/>
      <c r="H471" s="201">
        <v>4</v>
      </c>
      <c r="I471" s="202"/>
      <c r="J471" s="197"/>
      <c r="K471" s="197"/>
      <c r="L471" s="203"/>
      <c r="M471" s="204"/>
      <c r="N471" s="205"/>
      <c r="O471" s="205"/>
      <c r="P471" s="205"/>
      <c r="Q471" s="205"/>
      <c r="R471" s="205"/>
      <c r="S471" s="205"/>
      <c r="T471" s="206"/>
      <c r="AT471" s="207" t="s">
        <v>125</v>
      </c>
      <c r="AU471" s="207" t="s">
        <v>83</v>
      </c>
      <c r="AV471" s="11" t="s">
        <v>89</v>
      </c>
      <c r="AW471" s="11" t="s">
        <v>40</v>
      </c>
      <c r="AX471" s="11" t="s">
        <v>22</v>
      </c>
      <c r="AY471" s="207" t="s">
        <v>120</v>
      </c>
    </row>
    <row r="472" spans="2:65" s="1" customFormat="1" ht="31.5" customHeight="1">
      <c r="B472" s="35"/>
      <c r="C472" s="172" t="s">
        <v>261</v>
      </c>
      <c r="D472" s="172" t="s">
        <v>121</v>
      </c>
      <c r="E472" s="173" t="s">
        <v>643</v>
      </c>
      <c r="F472" s="174" t="s">
        <v>644</v>
      </c>
      <c r="G472" s="175" t="s">
        <v>289</v>
      </c>
      <c r="H472" s="176">
        <v>1180.2239999999999</v>
      </c>
      <c r="I472" s="177"/>
      <c r="J472" s="178">
        <f>ROUND(I472*H472,2)</f>
        <v>0</v>
      </c>
      <c r="K472" s="174" t="s">
        <v>339</v>
      </c>
      <c r="L472" s="55"/>
      <c r="M472" s="179" t="s">
        <v>20</v>
      </c>
      <c r="N472" s="180" t="s">
        <v>47</v>
      </c>
      <c r="O472" s="36"/>
      <c r="P472" s="181">
        <f>O472*H472</f>
        <v>0</v>
      </c>
      <c r="Q472" s="181">
        <v>0</v>
      </c>
      <c r="R472" s="181">
        <f>Q472*H472</f>
        <v>0</v>
      </c>
      <c r="S472" s="181">
        <v>0</v>
      </c>
      <c r="T472" s="182">
        <f>S472*H472</f>
        <v>0</v>
      </c>
      <c r="AR472" s="18" t="s">
        <v>89</v>
      </c>
      <c r="AT472" s="18" t="s">
        <v>121</v>
      </c>
      <c r="AU472" s="18" t="s">
        <v>83</v>
      </c>
      <c r="AY472" s="18" t="s">
        <v>120</v>
      </c>
      <c r="BE472" s="183">
        <f>IF(N472="základní",J472,0)</f>
        <v>0</v>
      </c>
      <c r="BF472" s="183">
        <f>IF(N472="snížená",J472,0)</f>
        <v>0</v>
      </c>
      <c r="BG472" s="183">
        <f>IF(N472="zákl. přenesená",J472,0)</f>
        <v>0</v>
      </c>
      <c r="BH472" s="183">
        <f>IF(N472="sníž. přenesená",J472,0)</f>
        <v>0</v>
      </c>
      <c r="BI472" s="183">
        <f>IF(N472="nulová",J472,0)</f>
        <v>0</v>
      </c>
      <c r="BJ472" s="18" t="s">
        <v>22</v>
      </c>
      <c r="BK472" s="183">
        <f>ROUND(I472*H472,2)</f>
        <v>0</v>
      </c>
      <c r="BL472" s="18" t="s">
        <v>89</v>
      </c>
      <c r="BM472" s="18" t="s">
        <v>645</v>
      </c>
    </row>
    <row r="473" spans="2:65" s="12" customFormat="1" ht="13.5">
      <c r="B473" s="208"/>
      <c r="C473" s="209"/>
      <c r="D473" s="186" t="s">
        <v>125</v>
      </c>
      <c r="E473" s="210" t="s">
        <v>20</v>
      </c>
      <c r="F473" s="211" t="s">
        <v>646</v>
      </c>
      <c r="G473" s="209"/>
      <c r="H473" s="212" t="s">
        <v>20</v>
      </c>
      <c r="I473" s="213"/>
      <c r="J473" s="209"/>
      <c r="K473" s="209"/>
      <c r="L473" s="214"/>
      <c r="M473" s="215"/>
      <c r="N473" s="216"/>
      <c r="O473" s="216"/>
      <c r="P473" s="216"/>
      <c r="Q473" s="216"/>
      <c r="R473" s="216"/>
      <c r="S473" s="216"/>
      <c r="T473" s="217"/>
      <c r="AT473" s="218" t="s">
        <v>125</v>
      </c>
      <c r="AU473" s="218" t="s">
        <v>83</v>
      </c>
      <c r="AV473" s="12" t="s">
        <v>22</v>
      </c>
      <c r="AW473" s="12" t="s">
        <v>40</v>
      </c>
      <c r="AX473" s="12" t="s">
        <v>76</v>
      </c>
      <c r="AY473" s="218" t="s">
        <v>120</v>
      </c>
    </row>
    <row r="474" spans="2:65" s="10" customFormat="1" ht="13.5">
      <c r="B474" s="184"/>
      <c r="C474" s="185"/>
      <c r="D474" s="186" t="s">
        <v>125</v>
      </c>
      <c r="E474" s="187" t="s">
        <v>20</v>
      </c>
      <c r="F474" s="188" t="s">
        <v>581</v>
      </c>
      <c r="G474" s="185"/>
      <c r="H474" s="189">
        <v>72</v>
      </c>
      <c r="I474" s="190"/>
      <c r="J474" s="185"/>
      <c r="K474" s="185"/>
      <c r="L474" s="191"/>
      <c r="M474" s="192"/>
      <c r="N474" s="193"/>
      <c r="O474" s="193"/>
      <c r="P474" s="193"/>
      <c r="Q474" s="193"/>
      <c r="R474" s="193"/>
      <c r="S474" s="193"/>
      <c r="T474" s="194"/>
      <c r="AT474" s="195" t="s">
        <v>125</v>
      </c>
      <c r="AU474" s="195" t="s">
        <v>83</v>
      </c>
      <c r="AV474" s="10" t="s">
        <v>83</v>
      </c>
      <c r="AW474" s="10" t="s">
        <v>40</v>
      </c>
      <c r="AX474" s="10" t="s">
        <v>76</v>
      </c>
      <c r="AY474" s="195" t="s">
        <v>120</v>
      </c>
    </row>
    <row r="475" spans="2:65" s="10" customFormat="1" ht="13.5">
      <c r="B475" s="184"/>
      <c r="C475" s="185"/>
      <c r="D475" s="186" t="s">
        <v>125</v>
      </c>
      <c r="E475" s="187" t="s">
        <v>20</v>
      </c>
      <c r="F475" s="188" t="s">
        <v>647</v>
      </c>
      <c r="G475" s="185"/>
      <c r="H475" s="189">
        <v>1108.2239999999999</v>
      </c>
      <c r="I475" s="190"/>
      <c r="J475" s="185"/>
      <c r="K475" s="185"/>
      <c r="L475" s="191"/>
      <c r="M475" s="192"/>
      <c r="N475" s="193"/>
      <c r="O475" s="193"/>
      <c r="P475" s="193"/>
      <c r="Q475" s="193"/>
      <c r="R475" s="193"/>
      <c r="S475" s="193"/>
      <c r="T475" s="194"/>
      <c r="AT475" s="195" t="s">
        <v>125</v>
      </c>
      <c r="AU475" s="195" t="s">
        <v>83</v>
      </c>
      <c r="AV475" s="10" t="s">
        <v>83</v>
      </c>
      <c r="AW475" s="10" t="s">
        <v>40</v>
      </c>
      <c r="AX475" s="10" t="s">
        <v>76</v>
      </c>
      <c r="AY475" s="195" t="s">
        <v>120</v>
      </c>
    </row>
    <row r="476" spans="2:65" s="11" customFormat="1" ht="13.5">
      <c r="B476" s="196"/>
      <c r="C476" s="197"/>
      <c r="D476" s="198" t="s">
        <v>125</v>
      </c>
      <c r="E476" s="199" t="s">
        <v>20</v>
      </c>
      <c r="F476" s="200" t="s">
        <v>127</v>
      </c>
      <c r="G476" s="197"/>
      <c r="H476" s="201">
        <v>1180.2239999999999</v>
      </c>
      <c r="I476" s="202"/>
      <c r="J476" s="197"/>
      <c r="K476" s="197"/>
      <c r="L476" s="203"/>
      <c r="M476" s="204"/>
      <c r="N476" s="205"/>
      <c r="O476" s="205"/>
      <c r="P476" s="205"/>
      <c r="Q476" s="205"/>
      <c r="R476" s="205"/>
      <c r="S476" s="205"/>
      <c r="T476" s="206"/>
      <c r="AT476" s="207" t="s">
        <v>125</v>
      </c>
      <c r="AU476" s="207" t="s">
        <v>83</v>
      </c>
      <c r="AV476" s="11" t="s">
        <v>89</v>
      </c>
      <c r="AW476" s="11" t="s">
        <v>40</v>
      </c>
      <c r="AX476" s="11" t="s">
        <v>22</v>
      </c>
      <c r="AY476" s="207" t="s">
        <v>120</v>
      </c>
    </row>
    <row r="477" spans="2:65" s="1" customFormat="1" ht="31.5" customHeight="1">
      <c r="B477" s="35"/>
      <c r="C477" s="172" t="s">
        <v>648</v>
      </c>
      <c r="D477" s="172" t="s">
        <v>121</v>
      </c>
      <c r="E477" s="173" t="s">
        <v>649</v>
      </c>
      <c r="F477" s="174" t="s">
        <v>650</v>
      </c>
      <c r="G477" s="175" t="s">
        <v>289</v>
      </c>
      <c r="H477" s="176">
        <v>16523.135999999999</v>
      </c>
      <c r="I477" s="177"/>
      <c r="J477" s="178">
        <f>ROUND(I477*H477,2)</f>
        <v>0</v>
      </c>
      <c r="K477" s="174" t="s">
        <v>339</v>
      </c>
      <c r="L477" s="55"/>
      <c r="M477" s="179" t="s">
        <v>20</v>
      </c>
      <c r="N477" s="180" t="s">
        <v>47</v>
      </c>
      <c r="O477" s="36"/>
      <c r="P477" s="181">
        <f>O477*H477</f>
        <v>0</v>
      </c>
      <c r="Q477" s="181">
        <v>0</v>
      </c>
      <c r="R477" s="181">
        <f>Q477*H477</f>
        <v>0</v>
      </c>
      <c r="S477" s="181">
        <v>0</v>
      </c>
      <c r="T477" s="182">
        <f>S477*H477</f>
        <v>0</v>
      </c>
      <c r="AR477" s="18" t="s">
        <v>89</v>
      </c>
      <c r="AT477" s="18" t="s">
        <v>121</v>
      </c>
      <c r="AU477" s="18" t="s">
        <v>83</v>
      </c>
      <c r="AY477" s="18" t="s">
        <v>120</v>
      </c>
      <c r="BE477" s="183">
        <f>IF(N477="základní",J477,0)</f>
        <v>0</v>
      </c>
      <c r="BF477" s="183">
        <f>IF(N477="snížená",J477,0)</f>
        <v>0</v>
      </c>
      <c r="BG477" s="183">
        <f>IF(N477="zákl. přenesená",J477,0)</f>
        <v>0</v>
      </c>
      <c r="BH477" s="183">
        <f>IF(N477="sníž. přenesená",J477,0)</f>
        <v>0</v>
      </c>
      <c r="BI477" s="183">
        <f>IF(N477="nulová",J477,0)</f>
        <v>0</v>
      </c>
      <c r="BJ477" s="18" t="s">
        <v>22</v>
      </c>
      <c r="BK477" s="183">
        <f>ROUND(I477*H477,2)</f>
        <v>0</v>
      </c>
      <c r="BL477" s="18" t="s">
        <v>89</v>
      </c>
      <c r="BM477" s="18" t="s">
        <v>651</v>
      </c>
    </row>
    <row r="478" spans="2:65" s="10" customFormat="1" ht="13.5">
      <c r="B478" s="184"/>
      <c r="C478" s="185"/>
      <c r="D478" s="198" t="s">
        <v>125</v>
      </c>
      <c r="E478" s="254" t="s">
        <v>20</v>
      </c>
      <c r="F478" s="255" t="s">
        <v>652</v>
      </c>
      <c r="G478" s="185"/>
      <c r="H478" s="256">
        <v>16523.135999999999</v>
      </c>
      <c r="I478" s="190"/>
      <c r="J478" s="185"/>
      <c r="K478" s="185"/>
      <c r="L478" s="191"/>
      <c r="M478" s="192"/>
      <c r="N478" s="193"/>
      <c r="O478" s="193"/>
      <c r="P478" s="193"/>
      <c r="Q478" s="193"/>
      <c r="R478" s="193"/>
      <c r="S478" s="193"/>
      <c r="T478" s="194"/>
      <c r="AT478" s="195" t="s">
        <v>125</v>
      </c>
      <c r="AU478" s="195" t="s">
        <v>83</v>
      </c>
      <c r="AV478" s="10" t="s">
        <v>83</v>
      </c>
      <c r="AW478" s="10" t="s">
        <v>40</v>
      </c>
      <c r="AX478" s="10" t="s">
        <v>22</v>
      </c>
      <c r="AY478" s="195" t="s">
        <v>120</v>
      </c>
    </row>
    <row r="479" spans="2:65" s="1" customFormat="1" ht="22.5" customHeight="1">
      <c r="B479" s="35"/>
      <c r="C479" s="172" t="s">
        <v>264</v>
      </c>
      <c r="D479" s="172" t="s">
        <v>121</v>
      </c>
      <c r="E479" s="173" t="s">
        <v>653</v>
      </c>
      <c r="F479" s="174" t="s">
        <v>654</v>
      </c>
      <c r="G479" s="175" t="s">
        <v>289</v>
      </c>
      <c r="H479" s="176">
        <v>1180.2239999999999</v>
      </c>
      <c r="I479" s="177"/>
      <c r="J479" s="178">
        <f>ROUND(I479*H479,2)</f>
        <v>0</v>
      </c>
      <c r="K479" s="174" t="s">
        <v>339</v>
      </c>
      <c r="L479" s="55"/>
      <c r="M479" s="179" t="s">
        <v>20</v>
      </c>
      <c r="N479" s="180" t="s">
        <v>47</v>
      </c>
      <c r="O479" s="36"/>
      <c r="P479" s="181">
        <f>O479*H479</f>
        <v>0</v>
      </c>
      <c r="Q479" s="181">
        <v>0</v>
      </c>
      <c r="R479" s="181">
        <f>Q479*H479</f>
        <v>0</v>
      </c>
      <c r="S479" s="181">
        <v>0</v>
      </c>
      <c r="T479" s="182">
        <f>S479*H479</f>
        <v>0</v>
      </c>
      <c r="AR479" s="18" t="s">
        <v>89</v>
      </c>
      <c r="AT479" s="18" t="s">
        <v>121</v>
      </c>
      <c r="AU479" s="18" t="s">
        <v>83</v>
      </c>
      <c r="AY479" s="18" t="s">
        <v>120</v>
      </c>
      <c r="BE479" s="183">
        <f>IF(N479="základní",J479,0)</f>
        <v>0</v>
      </c>
      <c r="BF479" s="183">
        <f>IF(N479="snížená",J479,0)</f>
        <v>0</v>
      </c>
      <c r="BG479" s="183">
        <f>IF(N479="zákl. přenesená",J479,0)</f>
        <v>0</v>
      </c>
      <c r="BH479" s="183">
        <f>IF(N479="sníž. přenesená",J479,0)</f>
        <v>0</v>
      </c>
      <c r="BI479" s="183">
        <f>IF(N479="nulová",J479,0)</f>
        <v>0</v>
      </c>
      <c r="BJ479" s="18" t="s">
        <v>22</v>
      </c>
      <c r="BK479" s="183">
        <f>ROUND(I479*H479,2)</f>
        <v>0</v>
      </c>
      <c r="BL479" s="18" t="s">
        <v>89</v>
      </c>
      <c r="BM479" s="18" t="s">
        <v>655</v>
      </c>
    </row>
    <row r="480" spans="2:65" s="12" customFormat="1" ht="13.5">
      <c r="B480" s="208"/>
      <c r="C480" s="209"/>
      <c r="D480" s="186" t="s">
        <v>125</v>
      </c>
      <c r="E480" s="210" t="s">
        <v>20</v>
      </c>
      <c r="F480" s="211" t="s">
        <v>656</v>
      </c>
      <c r="G480" s="209"/>
      <c r="H480" s="212" t="s">
        <v>20</v>
      </c>
      <c r="I480" s="213"/>
      <c r="J480" s="209"/>
      <c r="K480" s="209"/>
      <c r="L480" s="214"/>
      <c r="M480" s="215"/>
      <c r="N480" s="216"/>
      <c r="O480" s="216"/>
      <c r="P480" s="216"/>
      <c r="Q480" s="216"/>
      <c r="R480" s="216"/>
      <c r="S480" s="216"/>
      <c r="T480" s="217"/>
      <c r="AT480" s="218" t="s">
        <v>125</v>
      </c>
      <c r="AU480" s="218" t="s">
        <v>83</v>
      </c>
      <c r="AV480" s="12" t="s">
        <v>22</v>
      </c>
      <c r="AW480" s="12" t="s">
        <v>40</v>
      </c>
      <c r="AX480" s="12" t="s">
        <v>76</v>
      </c>
      <c r="AY480" s="218" t="s">
        <v>120</v>
      </c>
    </row>
    <row r="481" spans="2:65" s="10" customFormat="1" ht="13.5">
      <c r="B481" s="184"/>
      <c r="C481" s="185"/>
      <c r="D481" s="186" t="s">
        <v>125</v>
      </c>
      <c r="E481" s="187" t="s">
        <v>20</v>
      </c>
      <c r="F481" s="188" t="s">
        <v>657</v>
      </c>
      <c r="G481" s="185"/>
      <c r="H481" s="189">
        <v>1180.2239999999999</v>
      </c>
      <c r="I481" s="190"/>
      <c r="J481" s="185"/>
      <c r="K481" s="185"/>
      <c r="L481" s="191"/>
      <c r="M481" s="192"/>
      <c r="N481" s="193"/>
      <c r="O481" s="193"/>
      <c r="P481" s="193"/>
      <c r="Q481" s="193"/>
      <c r="R481" s="193"/>
      <c r="S481" s="193"/>
      <c r="T481" s="194"/>
      <c r="AT481" s="195" t="s">
        <v>125</v>
      </c>
      <c r="AU481" s="195" t="s">
        <v>83</v>
      </c>
      <c r="AV481" s="10" t="s">
        <v>83</v>
      </c>
      <c r="AW481" s="10" t="s">
        <v>40</v>
      </c>
      <c r="AX481" s="10" t="s">
        <v>76</v>
      </c>
      <c r="AY481" s="195" t="s">
        <v>120</v>
      </c>
    </row>
    <row r="482" spans="2:65" s="11" customFormat="1" ht="13.5">
      <c r="B482" s="196"/>
      <c r="C482" s="197"/>
      <c r="D482" s="198" t="s">
        <v>125</v>
      </c>
      <c r="E482" s="199" t="s">
        <v>20</v>
      </c>
      <c r="F482" s="200" t="s">
        <v>127</v>
      </c>
      <c r="G482" s="197"/>
      <c r="H482" s="201">
        <v>1180.2239999999999</v>
      </c>
      <c r="I482" s="202"/>
      <c r="J482" s="197"/>
      <c r="K482" s="197"/>
      <c r="L482" s="203"/>
      <c r="M482" s="204"/>
      <c r="N482" s="205"/>
      <c r="O482" s="205"/>
      <c r="P482" s="205"/>
      <c r="Q482" s="205"/>
      <c r="R482" s="205"/>
      <c r="S482" s="205"/>
      <c r="T482" s="206"/>
      <c r="AT482" s="207" t="s">
        <v>125</v>
      </c>
      <c r="AU482" s="207" t="s">
        <v>83</v>
      </c>
      <c r="AV482" s="11" t="s">
        <v>89</v>
      </c>
      <c r="AW482" s="11" t="s">
        <v>40</v>
      </c>
      <c r="AX482" s="11" t="s">
        <v>22</v>
      </c>
      <c r="AY482" s="207" t="s">
        <v>120</v>
      </c>
    </row>
    <row r="483" spans="2:65" s="1" customFormat="1" ht="31.5" customHeight="1">
      <c r="B483" s="35"/>
      <c r="C483" s="172" t="s">
        <v>658</v>
      </c>
      <c r="D483" s="172" t="s">
        <v>121</v>
      </c>
      <c r="E483" s="173" t="s">
        <v>659</v>
      </c>
      <c r="F483" s="174" t="s">
        <v>660</v>
      </c>
      <c r="G483" s="175" t="s">
        <v>289</v>
      </c>
      <c r="H483" s="176">
        <v>229.5</v>
      </c>
      <c r="I483" s="177"/>
      <c r="J483" s="178">
        <f>ROUND(I483*H483,2)</f>
        <v>0</v>
      </c>
      <c r="K483" s="174" t="s">
        <v>339</v>
      </c>
      <c r="L483" s="55"/>
      <c r="M483" s="179" t="s">
        <v>20</v>
      </c>
      <c r="N483" s="180" t="s">
        <v>47</v>
      </c>
      <c r="O483" s="36"/>
      <c r="P483" s="181">
        <f>O483*H483</f>
        <v>0</v>
      </c>
      <c r="Q483" s="181">
        <v>0</v>
      </c>
      <c r="R483" s="181">
        <f>Q483*H483</f>
        <v>0</v>
      </c>
      <c r="S483" s="181">
        <v>0</v>
      </c>
      <c r="T483" s="182">
        <f>S483*H483</f>
        <v>0</v>
      </c>
      <c r="AR483" s="18" t="s">
        <v>89</v>
      </c>
      <c r="AT483" s="18" t="s">
        <v>121</v>
      </c>
      <c r="AU483" s="18" t="s">
        <v>83</v>
      </c>
      <c r="AY483" s="18" t="s">
        <v>120</v>
      </c>
      <c r="BE483" s="183">
        <f>IF(N483="základní",J483,0)</f>
        <v>0</v>
      </c>
      <c r="BF483" s="183">
        <f>IF(N483="snížená",J483,0)</f>
        <v>0</v>
      </c>
      <c r="BG483" s="183">
        <f>IF(N483="zákl. přenesená",J483,0)</f>
        <v>0</v>
      </c>
      <c r="BH483" s="183">
        <f>IF(N483="sníž. přenesená",J483,0)</f>
        <v>0</v>
      </c>
      <c r="BI483" s="183">
        <f>IF(N483="nulová",J483,0)</f>
        <v>0</v>
      </c>
      <c r="BJ483" s="18" t="s">
        <v>22</v>
      </c>
      <c r="BK483" s="183">
        <f>ROUND(I483*H483,2)</f>
        <v>0</v>
      </c>
      <c r="BL483" s="18" t="s">
        <v>89</v>
      </c>
      <c r="BM483" s="18" t="s">
        <v>661</v>
      </c>
    </row>
    <row r="484" spans="2:65" s="12" customFormat="1" ht="13.5">
      <c r="B484" s="208"/>
      <c r="C484" s="209"/>
      <c r="D484" s="186" t="s">
        <v>125</v>
      </c>
      <c r="E484" s="210" t="s">
        <v>20</v>
      </c>
      <c r="F484" s="211" t="s">
        <v>662</v>
      </c>
      <c r="G484" s="209"/>
      <c r="H484" s="212" t="s">
        <v>20</v>
      </c>
      <c r="I484" s="213"/>
      <c r="J484" s="209"/>
      <c r="K484" s="209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125</v>
      </c>
      <c r="AU484" s="218" t="s">
        <v>83</v>
      </c>
      <c r="AV484" s="12" t="s">
        <v>22</v>
      </c>
      <c r="AW484" s="12" t="s">
        <v>40</v>
      </c>
      <c r="AX484" s="12" t="s">
        <v>76</v>
      </c>
      <c r="AY484" s="218" t="s">
        <v>120</v>
      </c>
    </row>
    <row r="485" spans="2:65" s="10" customFormat="1" ht="13.5">
      <c r="B485" s="184"/>
      <c r="C485" s="185"/>
      <c r="D485" s="198" t="s">
        <v>125</v>
      </c>
      <c r="E485" s="254" t="s">
        <v>20</v>
      </c>
      <c r="F485" s="255" t="s">
        <v>663</v>
      </c>
      <c r="G485" s="185"/>
      <c r="H485" s="256">
        <v>229.5</v>
      </c>
      <c r="I485" s="190"/>
      <c r="J485" s="185"/>
      <c r="K485" s="185"/>
      <c r="L485" s="191"/>
      <c r="M485" s="192"/>
      <c r="N485" s="193"/>
      <c r="O485" s="193"/>
      <c r="P485" s="193"/>
      <c r="Q485" s="193"/>
      <c r="R485" s="193"/>
      <c r="S485" s="193"/>
      <c r="T485" s="194"/>
      <c r="AT485" s="195" t="s">
        <v>125</v>
      </c>
      <c r="AU485" s="195" t="s">
        <v>83</v>
      </c>
      <c r="AV485" s="10" t="s">
        <v>83</v>
      </c>
      <c r="AW485" s="10" t="s">
        <v>40</v>
      </c>
      <c r="AX485" s="10" t="s">
        <v>22</v>
      </c>
      <c r="AY485" s="195" t="s">
        <v>120</v>
      </c>
    </row>
    <row r="486" spans="2:65" s="1" customFormat="1" ht="31.5" customHeight="1">
      <c r="B486" s="35"/>
      <c r="C486" s="172" t="s">
        <v>268</v>
      </c>
      <c r="D486" s="172" t="s">
        <v>121</v>
      </c>
      <c r="E486" s="173" t="s">
        <v>664</v>
      </c>
      <c r="F486" s="174" t="s">
        <v>665</v>
      </c>
      <c r="G486" s="175" t="s">
        <v>289</v>
      </c>
      <c r="H486" s="176">
        <v>3213</v>
      </c>
      <c r="I486" s="177"/>
      <c r="J486" s="178">
        <f>ROUND(I486*H486,2)</f>
        <v>0</v>
      </c>
      <c r="K486" s="174" t="s">
        <v>339</v>
      </c>
      <c r="L486" s="55"/>
      <c r="M486" s="179" t="s">
        <v>20</v>
      </c>
      <c r="N486" s="180" t="s">
        <v>47</v>
      </c>
      <c r="O486" s="36"/>
      <c r="P486" s="181">
        <f>O486*H486</f>
        <v>0</v>
      </c>
      <c r="Q486" s="181">
        <v>0</v>
      </c>
      <c r="R486" s="181">
        <f>Q486*H486</f>
        <v>0</v>
      </c>
      <c r="S486" s="181">
        <v>0</v>
      </c>
      <c r="T486" s="182">
        <f>S486*H486</f>
        <v>0</v>
      </c>
      <c r="AR486" s="18" t="s">
        <v>89</v>
      </c>
      <c r="AT486" s="18" t="s">
        <v>121</v>
      </c>
      <c r="AU486" s="18" t="s">
        <v>83</v>
      </c>
      <c r="AY486" s="18" t="s">
        <v>120</v>
      </c>
      <c r="BE486" s="183">
        <f>IF(N486="základní",J486,0)</f>
        <v>0</v>
      </c>
      <c r="BF486" s="183">
        <f>IF(N486="snížená",J486,0)</f>
        <v>0</v>
      </c>
      <c r="BG486" s="183">
        <f>IF(N486="zákl. přenesená",J486,0)</f>
        <v>0</v>
      </c>
      <c r="BH486" s="183">
        <f>IF(N486="sníž. přenesená",J486,0)</f>
        <v>0</v>
      </c>
      <c r="BI486" s="183">
        <f>IF(N486="nulová",J486,0)</f>
        <v>0</v>
      </c>
      <c r="BJ486" s="18" t="s">
        <v>22</v>
      </c>
      <c r="BK486" s="183">
        <f>ROUND(I486*H486,2)</f>
        <v>0</v>
      </c>
      <c r="BL486" s="18" t="s">
        <v>89</v>
      </c>
      <c r="BM486" s="18" t="s">
        <v>666</v>
      </c>
    </row>
    <row r="487" spans="2:65" s="10" customFormat="1" ht="13.5">
      <c r="B487" s="184"/>
      <c r="C487" s="185"/>
      <c r="D487" s="198" t="s">
        <v>125</v>
      </c>
      <c r="E487" s="254" t="s">
        <v>20</v>
      </c>
      <c r="F487" s="255" t="s">
        <v>667</v>
      </c>
      <c r="G487" s="185"/>
      <c r="H487" s="256">
        <v>3213</v>
      </c>
      <c r="I487" s="190"/>
      <c r="J487" s="185"/>
      <c r="K487" s="185"/>
      <c r="L487" s="191"/>
      <c r="M487" s="192"/>
      <c r="N487" s="193"/>
      <c r="O487" s="193"/>
      <c r="P487" s="193"/>
      <c r="Q487" s="193"/>
      <c r="R487" s="193"/>
      <c r="S487" s="193"/>
      <c r="T487" s="194"/>
      <c r="AT487" s="195" t="s">
        <v>125</v>
      </c>
      <c r="AU487" s="195" t="s">
        <v>83</v>
      </c>
      <c r="AV487" s="10" t="s">
        <v>83</v>
      </c>
      <c r="AW487" s="10" t="s">
        <v>40</v>
      </c>
      <c r="AX487" s="10" t="s">
        <v>22</v>
      </c>
      <c r="AY487" s="195" t="s">
        <v>120</v>
      </c>
    </row>
    <row r="488" spans="2:65" s="1" customFormat="1" ht="22.5" customHeight="1">
      <c r="B488" s="35"/>
      <c r="C488" s="172" t="s">
        <v>668</v>
      </c>
      <c r="D488" s="172" t="s">
        <v>121</v>
      </c>
      <c r="E488" s="173" t="s">
        <v>669</v>
      </c>
      <c r="F488" s="174" t="s">
        <v>670</v>
      </c>
      <c r="G488" s="175" t="s">
        <v>289</v>
      </c>
      <c r="H488" s="176">
        <v>229.5</v>
      </c>
      <c r="I488" s="177"/>
      <c r="J488" s="178">
        <f>ROUND(I488*H488,2)</f>
        <v>0</v>
      </c>
      <c r="K488" s="174" t="s">
        <v>20</v>
      </c>
      <c r="L488" s="55"/>
      <c r="M488" s="179" t="s">
        <v>20</v>
      </c>
      <c r="N488" s="180" t="s">
        <v>47</v>
      </c>
      <c r="O488" s="36"/>
      <c r="P488" s="181">
        <f>O488*H488</f>
        <v>0</v>
      </c>
      <c r="Q488" s="181">
        <v>0</v>
      </c>
      <c r="R488" s="181">
        <f>Q488*H488</f>
        <v>0</v>
      </c>
      <c r="S488" s="181">
        <v>0</v>
      </c>
      <c r="T488" s="182">
        <f>S488*H488</f>
        <v>0</v>
      </c>
      <c r="AR488" s="18" t="s">
        <v>89</v>
      </c>
      <c r="AT488" s="18" t="s">
        <v>121</v>
      </c>
      <c r="AU488" s="18" t="s">
        <v>83</v>
      </c>
      <c r="AY488" s="18" t="s">
        <v>120</v>
      </c>
      <c r="BE488" s="183">
        <f>IF(N488="základní",J488,0)</f>
        <v>0</v>
      </c>
      <c r="BF488" s="183">
        <f>IF(N488="snížená",J488,0)</f>
        <v>0</v>
      </c>
      <c r="BG488" s="183">
        <f>IF(N488="zákl. přenesená",J488,0)</f>
        <v>0</v>
      </c>
      <c r="BH488" s="183">
        <f>IF(N488="sníž. přenesená",J488,0)</f>
        <v>0</v>
      </c>
      <c r="BI488" s="183">
        <f>IF(N488="nulová",J488,0)</f>
        <v>0</v>
      </c>
      <c r="BJ488" s="18" t="s">
        <v>22</v>
      </c>
      <c r="BK488" s="183">
        <f>ROUND(I488*H488,2)</f>
        <v>0</v>
      </c>
      <c r="BL488" s="18" t="s">
        <v>89</v>
      </c>
      <c r="BM488" s="18" t="s">
        <v>671</v>
      </c>
    </row>
    <row r="489" spans="2:65" s="12" customFormat="1" ht="13.5">
      <c r="B489" s="208"/>
      <c r="C489" s="209"/>
      <c r="D489" s="186" t="s">
        <v>125</v>
      </c>
      <c r="E489" s="210" t="s">
        <v>20</v>
      </c>
      <c r="F489" s="211" t="s">
        <v>672</v>
      </c>
      <c r="G489" s="209"/>
      <c r="H489" s="212" t="s">
        <v>20</v>
      </c>
      <c r="I489" s="213"/>
      <c r="J489" s="209"/>
      <c r="K489" s="209"/>
      <c r="L489" s="214"/>
      <c r="M489" s="215"/>
      <c r="N489" s="216"/>
      <c r="O489" s="216"/>
      <c r="P489" s="216"/>
      <c r="Q489" s="216"/>
      <c r="R489" s="216"/>
      <c r="S489" s="216"/>
      <c r="T489" s="217"/>
      <c r="AT489" s="218" t="s">
        <v>125</v>
      </c>
      <c r="AU489" s="218" t="s">
        <v>83</v>
      </c>
      <c r="AV489" s="12" t="s">
        <v>22</v>
      </c>
      <c r="AW489" s="12" t="s">
        <v>40</v>
      </c>
      <c r="AX489" s="12" t="s">
        <v>76</v>
      </c>
      <c r="AY489" s="218" t="s">
        <v>120</v>
      </c>
    </row>
    <row r="490" spans="2:65" s="10" customFormat="1" ht="13.5">
      <c r="B490" s="184"/>
      <c r="C490" s="185"/>
      <c r="D490" s="186" t="s">
        <v>125</v>
      </c>
      <c r="E490" s="187" t="s">
        <v>20</v>
      </c>
      <c r="F490" s="188" t="s">
        <v>673</v>
      </c>
      <c r="G490" s="185"/>
      <c r="H490" s="189">
        <v>229.5</v>
      </c>
      <c r="I490" s="190"/>
      <c r="J490" s="185"/>
      <c r="K490" s="185"/>
      <c r="L490" s="191"/>
      <c r="M490" s="192"/>
      <c r="N490" s="193"/>
      <c r="O490" s="193"/>
      <c r="P490" s="193"/>
      <c r="Q490" s="193"/>
      <c r="R490" s="193"/>
      <c r="S490" s="193"/>
      <c r="T490" s="194"/>
      <c r="AT490" s="195" t="s">
        <v>125</v>
      </c>
      <c r="AU490" s="195" t="s">
        <v>83</v>
      </c>
      <c r="AV490" s="10" t="s">
        <v>83</v>
      </c>
      <c r="AW490" s="10" t="s">
        <v>40</v>
      </c>
      <c r="AX490" s="10" t="s">
        <v>76</v>
      </c>
      <c r="AY490" s="195" t="s">
        <v>120</v>
      </c>
    </row>
    <row r="491" spans="2:65" s="11" customFormat="1" ht="13.5">
      <c r="B491" s="196"/>
      <c r="C491" s="197"/>
      <c r="D491" s="198" t="s">
        <v>125</v>
      </c>
      <c r="E491" s="199" t="s">
        <v>20</v>
      </c>
      <c r="F491" s="200" t="s">
        <v>127</v>
      </c>
      <c r="G491" s="197"/>
      <c r="H491" s="201">
        <v>229.5</v>
      </c>
      <c r="I491" s="202"/>
      <c r="J491" s="197"/>
      <c r="K491" s="197"/>
      <c r="L491" s="203"/>
      <c r="M491" s="204"/>
      <c r="N491" s="205"/>
      <c r="O491" s="205"/>
      <c r="P491" s="205"/>
      <c r="Q491" s="205"/>
      <c r="R491" s="205"/>
      <c r="S491" s="205"/>
      <c r="T491" s="206"/>
      <c r="AT491" s="207" t="s">
        <v>125</v>
      </c>
      <c r="AU491" s="207" t="s">
        <v>83</v>
      </c>
      <c r="AV491" s="11" t="s">
        <v>89</v>
      </c>
      <c r="AW491" s="11" t="s">
        <v>40</v>
      </c>
      <c r="AX491" s="11" t="s">
        <v>22</v>
      </c>
      <c r="AY491" s="207" t="s">
        <v>120</v>
      </c>
    </row>
    <row r="492" spans="2:65" s="1" customFormat="1" ht="22.5" customHeight="1">
      <c r="B492" s="35"/>
      <c r="C492" s="172" t="s">
        <v>271</v>
      </c>
      <c r="D492" s="172" t="s">
        <v>121</v>
      </c>
      <c r="E492" s="173" t="s">
        <v>674</v>
      </c>
      <c r="F492" s="174" t="s">
        <v>675</v>
      </c>
      <c r="G492" s="175" t="s">
        <v>289</v>
      </c>
      <c r="H492" s="176">
        <v>229.5</v>
      </c>
      <c r="I492" s="177"/>
      <c r="J492" s="178">
        <f>ROUND(I492*H492,2)</f>
        <v>0</v>
      </c>
      <c r="K492" s="174" t="s">
        <v>20</v>
      </c>
      <c r="L492" s="55"/>
      <c r="M492" s="179" t="s">
        <v>20</v>
      </c>
      <c r="N492" s="180" t="s">
        <v>47</v>
      </c>
      <c r="O492" s="36"/>
      <c r="P492" s="181">
        <f>O492*H492</f>
        <v>0</v>
      </c>
      <c r="Q492" s="181">
        <v>0</v>
      </c>
      <c r="R492" s="181">
        <f>Q492*H492</f>
        <v>0</v>
      </c>
      <c r="S492" s="181">
        <v>0</v>
      </c>
      <c r="T492" s="182">
        <f>S492*H492</f>
        <v>0</v>
      </c>
      <c r="AR492" s="18" t="s">
        <v>89</v>
      </c>
      <c r="AT492" s="18" t="s">
        <v>121</v>
      </c>
      <c r="AU492" s="18" t="s">
        <v>83</v>
      </c>
      <c r="AY492" s="18" t="s">
        <v>120</v>
      </c>
      <c r="BE492" s="183">
        <f>IF(N492="základní",J492,0)</f>
        <v>0</v>
      </c>
      <c r="BF492" s="183">
        <f>IF(N492="snížená",J492,0)</f>
        <v>0</v>
      </c>
      <c r="BG492" s="183">
        <f>IF(N492="zákl. přenesená",J492,0)</f>
        <v>0</v>
      </c>
      <c r="BH492" s="183">
        <f>IF(N492="sníž. přenesená",J492,0)</f>
        <v>0</v>
      </c>
      <c r="BI492" s="183">
        <f>IF(N492="nulová",J492,0)</f>
        <v>0</v>
      </c>
      <c r="BJ492" s="18" t="s">
        <v>22</v>
      </c>
      <c r="BK492" s="183">
        <f>ROUND(I492*H492,2)</f>
        <v>0</v>
      </c>
      <c r="BL492" s="18" t="s">
        <v>89</v>
      </c>
      <c r="BM492" s="18" t="s">
        <v>676</v>
      </c>
    </row>
    <row r="493" spans="2:65" s="12" customFormat="1" ht="13.5">
      <c r="B493" s="208"/>
      <c r="C493" s="209"/>
      <c r="D493" s="186" t="s">
        <v>125</v>
      </c>
      <c r="E493" s="210" t="s">
        <v>20</v>
      </c>
      <c r="F493" s="211" t="s">
        <v>677</v>
      </c>
      <c r="G493" s="209"/>
      <c r="H493" s="212" t="s">
        <v>20</v>
      </c>
      <c r="I493" s="213"/>
      <c r="J493" s="209"/>
      <c r="K493" s="209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125</v>
      </c>
      <c r="AU493" s="218" t="s">
        <v>83</v>
      </c>
      <c r="AV493" s="12" t="s">
        <v>22</v>
      </c>
      <c r="AW493" s="12" t="s">
        <v>40</v>
      </c>
      <c r="AX493" s="12" t="s">
        <v>76</v>
      </c>
      <c r="AY493" s="218" t="s">
        <v>120</v>
      </c>
    </row>
    <row r="494" spans="2:65" s="10" customFormat="1" ht="13.5">
      <c r="B494" s="184"/>
      <c r="C494" s="185"/>
      <c r="D494" s="186" t="s">
        <v>125</v>
      </c>
      <c r="E494" s="187" t="s">
        <v>20</v>
      </c>
      <c r="F494" s="188" t="s">
        <v>663</v>
      </c>
      <c r="G494" s="185"/>
      <c r="H494" s="189">
        <v>229.5</v>
      </c>
      <c r="I494" s="190"/>
      <c r="J494" s="185"/>
      <c r="K494" s="185"/>
      <c r="L494" s="191"/>
      <c r="M494" s="192"/>
      <c r="N494" s="193"/>
      <c r="O494" s="193"/>
      <c r="P494" s="193"/>
      <c r="Q494" s="193"/>
      <c r="R494" s="193"/>
      <c r="S494" s="193"/>
      <c r="T494" s="194"/>
      <c r="AT494" s="195" t="s">
        <v>125</v>
      </c>
      <c r="AU494" s="195" t="s">
        <v>83</v>
      </c>
      <c r="AV494" s="10" t="s">
        <v>83</v>
      </c>
      <c r="AW494" s="10" t="s">
        <v>40</v>
      </c>
      <c r="AX494" s="10" t="s">
        <v>76</v>
      </c>
      <c r="AY494" s="195" t="s">
        <v>120</v>
      </c>
    </row>
    <row r="495" spans="2:65" s="11" customFormat="1" ht="13.5">
      <c r="B495" s="196"/>
      <c r="C495" s="197"/>
      <c r="D495" s="198" t="s">
        <v>125</v>
      </c>
      <c r="E495" s="199" t="s">
        <v>20</v>
      </c>
      <c r="F495" s="200" t="s">
        <v>127</v>
      </c>
      <c r="G495" s="197"/>
      <c r="H495" s="201">
        <v>229.5</v>
      </c>
      <c r="I495" s="202"/>
      <c r="J495" s="197"/>
      <c r="K495" s="197"/>
      <c r="L495" s="203"/>
      <c r="M495" s="204"/>
      <c r="N495" s="205"/>
      <c r="O495" s="205"/>
      <c r="P495" s="205"/>
      <c r="Q495" s="205"/>
      <c r="R495" s="205"/>
      <c r="S495" s="205"/>
      <c r="T495" s="206"/>
      <c r="AT495" s="207" t="s">
        <v>125</v>
      </c>
      <c r="AU495" s="207" t="s">
        <v>83</v>
      </c>
      <c r="AV495" s="11" t="s">
        <v>89</v>
      </c>
      <c r="AW495" s="11" t="s">
        <v>40</v>
      </c>
      <c r="AX495" s="11" t="s">
        <v>22</v>
      </c>
      <c r="AY495" s="207" t="s">
        <v>120</v>
      </c>
    </row>
    <row r="496" spans="2:65" s="1" customFormat="1" ht="22.5" customHeight="1">
      <c r="B496" s="35"/>
      <c r="C496" s="172" t="s">
        <v>678</v>
      </c>
      <c r="D496" s="172" t="s">
        <v>121</v>
      </c>
      <c r="E496" s="173" t="s">
        <v>679</v>
      </c>
      <c r="F496" s="174" t="s">
        <v>680</v>
      </c>
      <c r="G496" s="175" t="s">
        <v>145</v>
      </c>
      <c r="H496" s="176">
        <v>6</v>
      </c>
      <c r="I496" s="177"/>
      <c r="J496" s="178">
        <f>ROUND(I496*H496,2)</f>
        <v>0</v>
      </c>
      <c r="K496" s="174" t="s">
        <v>20</v>
      </c>
      <c r="L496" s="55"/>
      <c r="M496" s="179" t="s">
        <v>20</v>
      </c>
      <c r="N496" s="180" t="s">
        <v>47</v>
      </c>
      <c r="O496" s="36"/>
      <c r="P496" s="181">
        <f>O496*H496</f>
        <v>0</v>
      </c>
      <c r="Q496" s="181">
        <v>0</v>
      </c>
      <c r="R496" s="181">
        <f>Q496*H496</f>
        <v>0</v>
      </c>
      <c r="S496" s="181">
        <v>0</v>
      </c>
      <c r="T496" s="182">
        <f>S496*H496</f>
        <v>0</v>
      </c>
      <c r="AR496" s="18" t="s">
        <v>89</v>
      </c>
      <c r="AT496" s="18" t="s">
        <v>121</v>
      </c>
      <c r="AU496" s="18" t="s">
        <v>83</v>
      </c>
      <c r="AY496" s="18" t="s">
        <v>120</v>
      </c>
      <c r="BE496" s="183">
        <f>IF(N496="základní",J496,0)</f>
        <v>0</v>
      </c>
      <c r="BF496" s="183">
        <f>IF(N496="snížená",J496,0)</f>
        <v>0</v>
      </c>
      <c r="BG496" s="183">
        <f>IF(N496="zákl. přenesená",J496,0)</f>
        <v>0</v>
      </c>
      <c r="BH496" s="183">
        <f>IF(N496="sníž. přenesená",J496,0)</f>
        <v>0</v>
      </c>
      <c r="BI496" s="183">
        <f>IF(N496="nulová",J496,0)</f>
        <v>0</v>
      </c>
      <c r="BJ496" s="18" t="s">
        <v>22</v>
      </c>
      <c r="BK496" s="183">
        <f>ROUND(I496*H496,2)</f>
        <v>0</v>
      </c>
      <c r="BL496" s="18" t="s">
        <v>89</v>
      </c>
      <c r="BM496" s="18" t="s">
        <v>681</v>
      </c>
    </row>
    <row r="497" spans="2:65" s="12" customFormat="1" ht="27">
      <c r="B497" s="208"/>
      <c r="C497" s="209"/>
      <c r="D497" s="186" t="s">
        <v>125</v>
      </c>
      <c r="E497" s="210" t="s">
        <v>20</v>
      </c>
      <c r="F497" s="211" t="s">
        <v>682</v>
      </c>
      <c r="G497" s="209"/>
      <c r="H497" s="212" t="s">
        <v>20</v>
      </c>
      <c r="I497" s="213"/>
      <c r="J497" s="209"/>
      <c r="K497" s="209"/>
      <c r="L497" s="214"/>
      <c r="M497" s="215"/>
      <c r="N497" s="216"/>
      <c r="O497" s="216"/>
      <c r="P497" s="216"/>
      <c r="Q497" s="216"/>
      <c r="R497" s="216"/>
      <c r="S497" s="216"/>
      <c r="T497" s="217"/>
      <c r="AT497" s="218" t="s">
        <v>125</v>
      </c>
      <c r="AU497" s="218" t="s">
        <v>83</v>
      </c>
      <c r="AV497" s="12" t="s">
        <v>22</v>
      </c>
      <c r="AW497" s="12" t="s">
        <v>40</v>
      </c>
      <c r="AX497" s="12" t="s">
        <v>76</v>
      </c>
      <c r="AY497" s="218" t="s">
        <v>120</v>
      </c>
    </row>
    <row r="498" spans="2:65" s="10" customFormat="1" ht="13.5">
      <c r="B498" s="184"/>
      <c r="C498" s="185"/>
      <c r="D498" s="186" t="s">
        <v>125</v>
      </c>
      <c r="E498" s="187" t="s">
        <v>20</v>
      </c>
      <c r="F498" s="188" t="s">
        <v>683</v>
      </c>
      <c r="G498" s="185"/>
      <c r="H498" s="189">
        <v>1</v>
      </c>
      <c r="I498" s="190"/>
      <c r="J498" s="185"/>
      <c r="K498" s="185"/>
      <c r="L498" s="191"/>
      <c r="M498" s="192"/>
      <c r="N498" s="193"/>
      <c r="O498" s="193"/>
      <c r="P498" s="193"/>
      <c r="Q498" s="193"/>
      <c r="R498" s="193"/>
      <c r="S498" s="193"/>
      <c r="T498" s="194"/>
      <c r="AT498" s="195" t="s">
        <v>125</v>
      </c>
      <c r="AU498" s="195" t="s">
        <v>83</v>
      </c>
      <c r="AV498" s="10" t="s">
        <v>83</v>
      </c>
      <c r="AW498" s="10" t="s">
        <v>40</v>
      </c>
      <c r="AX498" s="10" t="s">
        <v>76</v>
      </c>
      <c r="AY498" s="195" t="s">
        <v>120</v>
      </c>
    </row>
    <row r="499" spans="2:65" s="10" customFormat="1" ht="13.5">
      <c r="B499" s="184"/>
      <c r="C499" s="185"/>
      <c r="D499" s="186" t="s">
        <v>125</v>
      </c>
      <c r="E499" s="187" t="s">
        <v>20</v>
      </c>
      <c r="F499" s="188" t="s">
        <v>684</v>
      </c>
      <c r="G499" s="185"/>
      <c r="H499" s="189">
        <v>1</v>
      </c>
      <c r="I499" s="190"/>
      <c r="J499" s="185"/>
      <c r="K499" s="185"/>
      <c r="L499" s="191"/>
      <c r="M499" s="192"/>
      <c r="N499" s="193"/>
      <c r="O499" s="193"/>
      <c r="P499" s="193"/>
      <c r="Q499" s="193"/>
      <c r="R499" s="193"/>
      <c r="S499" s="193"/>
      <c r="T499" s="194"/>
      <c r="AT499" s="195" t="s">
        <v>125</v>
      </c>
      <c r="AU499" s="195" t="s">
        <v>83</v>
      </c>
      <c r="AV499" s="10" t="s">
        <v>83</v>
      </c>
      <c r="AW499" s="10" t="s">
        <v>40</v>
      </c>
      <c r="AX499" s="10" t="s">
        <v>76</v>
      </c>
      <c r="AY499" s="195" t="s">
        <v>120</v>
      </c>
    </row>
    <row r="500" spans="2:65" s="10" customFormat="1" ht="13.5">
      <c r="B500" s="184"/>
      <c r="C500" s="185"/>
      <c r="D500" s="186" t="s">
        <v>125</v>
      </c>
      <c r="E500" s="187" t="s">
        <v>20</v>
      </c>
      <c r="F500" s="188" t="s">
        <v>685</v>
      </c>
      <c r="G500" s="185"/>
      <c r="H500" s="189">
        <v>1</v>
      </c>
      <c r="I500" s="190"/>
      <c r="J500" s="185"/>
      <c r="K500" s="185"/>
      <c r="L500" s="191"/>
      <c r="M500" s="192"/>
      <c r="N500" s="193"/>
      <c r="O500" s="193"/>
      <c r="P500" s="193"/>
      <c r="Q500" s="193"/>
      <c r="R500" s="193"/>
      <c r="S500" s="193"/>
      <c r="T500" s="194"/>
      <c r="AT500" s="195" t="s">
        <v>125</v>
      </c>
      <c r="AU500" s="195" t="s">
        <v>83</v>
      </c>
      <c r="AV500" s="10" t="s">
        <v>83</v>
      </c>
      <c r="AW500" s="10" t="s">
        <v>40</v>
      </c>
      <c r="AX500" s="10" t="s">
        <v>76</v>
      </c>
      <c r="AY500" s="195" t="s">
        <v>120</v>
      </c>
    </row>
    <row r="501" spans="2:65" s="10" customFormat="1" ht="13.5">
      <c r="B501" s="184"/>
      <c r="C501" s="185"/>
      <c r="D501" s="186" t="s">
        <v>125</v>
      </c>
      <c r="E501" s="187" t="s">
        <v>20</v>
      </c>
      <c r="F501" s="188" t="s">
        <v>686</v>
      </c>
      <c r="G501" s="185"/>
      <c r="H501" s="189">
        <v>1</v>
      </c>
      <c r="I501" s="190"/>
      <c r="J501" s="185"/>
      <c r="K501" s="185"/>
      <c r="L501" s="191"/>
      <c r="M501" s="192"/>
      <c r="N501" s="193"/>
      <c r="O501" s="193"/>
      <c r="P501" s="193"/>
      <c r="Q501" s="193"/>
      <c r="R501" s="193"/>
      <c r="S501" s="193"/>
      <c r="T501" s="194"/>
      <c r="AT501" s="195" t="s">
        <v>125</v>
      </c>
      <c r="AU501" s="195" t="s">
        <v>83</v>
      </c>
      <c r="AV501" s="10" t="s">
        <v>83</v>
      </c>
      <c r="AW501" s="10" t="s">
        <v>40</v>
      </c>
      <c r="AX501" s="10" t="s">
        <v>76</v>
      </c>
      <c r="AY501" s="195" t="s">
        <v>120</v>
      </c>
    </row>
    <row r="502" spans="2:65" s="10" customFormat="1" ht="13.5">
      <c r="B502" s="184"/>
      <c r="C502" s="185"/>
      <c r="D502" s="186" t="s">
        <v>125</v>
      </c>
      <c r="E502" s="187" t="s">
        <v>20</v>
      </c>
      <c r="F502" s="188" t="s">
        <v>687</v>
      </c>
      <c r="G502" s="185"/>
      <c r="H502" s="189">
        <v>1</v>
      </c>
      <c r="I502" s="190"/>
      <c r="J502" s="185"/>
      <c r="K502" s="185"/>
      <c r="L502" s="191"/>
      <c r="M502" s="192"/>
      <c r="N502" s="193"/>
      <c r="O502" s="193"/>
      <c r="P502" s="193"/>
      <c r="Q502" s="193"/>
      <c r="R502" s="193"/>
      <c r="S502" s="193"/>
      <c r="T502" s="194"/>
      <c r="AT502" s="195" t="s">
        <v>125</v>
      </c>
      <c r="AU502" s="195" t="s">
        <v>83</v>
      </c>
      <c r="AV502" s="10" t="s">
        <v>83</v>
      </c>
      <c r="AW502" s="10" t="s">
        <v>40</v>
      </c>
      <c r="AX502" s="10" t="s">
        <v>76</v>
      </c>
      <c r="AY502" s="195" t="s">
        <v>120</v>
      </c>
    </row>
    <row r="503" spans="2:65" s="10" customFormat="1" ht="13.5">
      <c r="B503" s="184"/>
      <c r="C503" s="185"/>
      <c r="D503" s="186" t="s">
        <v>125</v>
      </c>
      <c r="E503" s="187" t="s">
        <v>20</v>
      </c>
      <c r="F503" s="188" t="s">
        <v>688</v>
      </c>
      <c r="G503" s="185"/>
      <c r="H503" s="189">
        <v>1</v>
      </c>
      <c r="I503" s="190"/>
      <c r="J503" s="185"/>
      <c r="K503" s="185"/>
      <c r="L503" s="191"/>
      <c r="M503" s="192"/>
      <c r="N503" s="193"/>
      <c r="O503" s="193"/>
      <c r="P503" s="193"/>
      <c r="Q503" s="193"/>
      <c r="R503" s="193"/>
      <c r="S503" s="193"/>
      <c r="T503" s="194"/>
      <c r="AT503" s="195" t="s">
        <v>125</v>
      </c>
      <c r="AU503" s="195" t="s">
        <v>83</v>
      </c>
      <c r="AV503" s="10" t="s">
        <v>83</v>
      </c>
      <c r="AW503" s="10" t="s">
        <v>40</v>
      </c>
      <c r="AX503" s="10" t="s">
        <v>76</v>
      </c>
      <c r="AY503" s="195" t="s">
        <v>120</v>
      </c>
    </row>
    <row r="504" spans="2:65" s="11" customFormat="1" ht="13.5">
      <c r="B504" s="196"/>
      <c r="C504" s="197"/>
      <c r="D504" s="186" t="s">
        <v>125</v>
      </c>
      <c r="E504" s="219" t="s">
        <v>20</v>
      </c>
      <c r="F504" s="220" t="s">
        <v>127</v>
      </c>
      <c r="G504" s="197"/>
      <c r="H504" s="221">
        <v>6</v>
      </c>
      <c r="I504" s="202"/>
      <c r="J504" s="197"/>
      <c r="K504" s="197"/>
      <c r="L504" s="203"/>
      <c r="M504" s="204"/>
      <c r="N504" s="205"/>
      <c r="O504" s="205"/>
      <c r="P504" s="205"/>
      <c r="Q504" s="205"/>
      <c r="R504" s="205"/>
      <c r="S504" s="205"/>
      <c r="T504" s="206"/>
      <c r="AT504" s="207" t="s">
        <v>125</v>
      </c>
      <c r="AU504" s="207" t="s">
        <v>83</v>
      </c>
      <c r="AV504" s="11" t="s">
        <v>89</v>
      </c>
      <c r="AW504" s="11" t="s">
        <v>40</v>
      </c>
      <c r="AX504" s="11" t="s">
        <v>22</v>
      </c>
      <c r="AY504" s="207" t="s">
        <v>120</v>
      </c>
    </row>
    <row r="505" spans="2:65" s="9" customFormat="1" ht="29.85" customHeight="1">
      <c r="B505" s="158"/>
      <c r="C505" s="159"/>
      <c r="D505" s="160" t="s">
        <v>75</v>
      </c>
      <c r="E505" s="235" t="s">
        <v>284</v>
      </c>
      <c r="F505" s="235" t="s">
        <v>285</v>
      </c>
      <c r="G505" s="159"/>
      <c r="H505" s="159"/>
      <c r="I505" s="162"/>
      <c r="J505" s="236">
        <f>BK505</f>
        <v>0</v>
      </c>
      <c r="K505" s="159"/>
      <c r="L505" s="164"/>
      <c r="M505" s="165"/>
      <c r="N505" s="166"/>
      <c r="O505" s="166"/>
      <c r="P505" s="167">
        <f>P506</f>
        <v>0</v>
      </c>
      <c r="Q505" s="166"/>
      <c r="R505" s="167">
        <f>R506</f>
        <v>0</v>
      </c>
      <c r="S505" s="166"/>
      <c r="T505" s="168">
        <f>T506</f>
        <v>0</v>
      </c>
      <c r="AR505" s="169" t="s">
        <v>22</v>
      </c>
      <c r="AT505" s="170" t="s">
        <v>75</v>
      </c>
      <c r="AU505" s="170" t="s">
        <v>22</v>
      </c>
      <c r="AY505" s="169" t="s">
        <v>120</v>
      </c>
      <c r="BK505" s="171">
        <f>BK506</f>
        <v>0</v>
      </c>
    </row>
    <row r="506" spans="2:65" s="1" customFormat="1" ht="22.5" customHeight="1">
      <c r="B506" s="35"/>
      <c r="C506" s="172" t="s">
        <v>276</v>
      </c>
      <c r="D506" s="172" t="s">
        <v>121</v>
      </c>
      <c r="E506" s="173" t="s">
        <v>689</v>
      </c>
      <c r="F506" s="174" t="s">
        <v>690</v>
      </c>
      <c r="G506" s="175" t="s">
        <v>289</v>
      </c>
      <c r="H506" s="176">
        <v>417.42099999999999</v>
      </c>
      <c r="I506" s="177"/>
      <c r="J506" s="178">
        <f>ROUND(I506*H506,2)</f>
        <v>0</v>
      </c>
      <c r="K506" s="174" t="s">
        <v>20</v>
      </c>
      <c r="L506" s="55"/>
      <c r="M506" s="179" t="s">
        <v>20</v>
      </c>
      <c r="N506" s="239" t="s">
        <v>47</v>
      </c>
      <c r="O506" s="240"/>
      <c r="P506" s="241">
        <f>O506*H506</f>
        <v>0</v>
      </c>
      <c r="Q506" s="241">
        <v>0</v>
      </c>
      <c r="R506" s="241">
        <f>Q506*H506</f>
        <v>0</v>
      </c>
      <c r="S506" s="241">
        <v>0</v>
      </c>
      <c r="T506" s="242">
        <f>S506*H506</f>
        <v>0</v>
      </c>
      <c r="AR506" s="18" t="s">
        <v>89</v>
      </c>
      <c r="AT506" s="18" t="s">
        <v>121</v>
      </c>
      <c r="AU506" s="18" t="s">
        <v>83</v>
      </c>
      <c r="AY506" s="18" t="s">
        <v>120</v>
      </c>
      <c r="BE506" s="183">
        <f>IF(N506="základní",J506,0)</f>
        <v>0</v>
      </c>
      <c r="BF506" s="183">
        <f>IF(N506="snížená",J506,0)</f>
        <v>0</v>
      </c>
      <c r="BG506" s="183">
        <f>IF(N506="zákl. přenesená",J506,0)</f>
        <v>0</v>
      </c>
      <c r="BH506" s="183">
        <f>IF(N506="sníž. přenesená",J506,0)</f>
        <v>0</v>
      </c>
      <c r="BI506" s="183">
        <f>IF(N506="nulová",J506,0)</f>
        <v>0</v>
      </c>
      <c r="BJ506" s="18" t="s">
        <v>22</v>
      </c>
      <c r="BK506" s="183">
        <f>ROUND(I506*H506,2)</f>
        <v>0</v>
      </c>
      <c r="BL506" s="18" t="s">
        <v>89</v>
      </c>
      <c r="BM506" s="18" t="s">
        <v>691</v>
      </c>
    </row>
    <row r="507" spans="2:65" s="1" customFormat="1" ht="6.95" customHeight="1">
      <c r="B507" s="50"/>
      <c r="C507" s="51"/>
      <c r="D507" s="51"/>
      <c r="E507" s="51"/>
      <c r="F507" s="51"/>
      <c r="G507" s="51"/>
      <c r="H507" s="51"/>
      <c r="I507" s="128"/>
      <c r="J507" s="51"/>
      <c r="K507" s="51"/>
      <c r="L507" s="55"/>
    </row>
  </sheetData>
  <sheetProtection password="CC35" sheet="1" objects="1" scenarios="1" formatColumns="0" formatRows="0" sort="0" autoFilter="0"/>
  <autoFilter ref="C81:K81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1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313"/>
      <c r="C1" s="313"/>
      <c r="D1" s="312" t="s">
        <v>1</v>
      </c>
      <c r="E1" s="313"/>
      <c r="F1" s="314" t="s">
        <v>731</v>
      </c>
      <c r="G1" s="318" t="s">
        <v>732</v>
      </c>
      <c r="H1" s="318"/>
      <c r="I1" s="319"/>
      <c r="J1" s="314" t="s">
        <v>733</v>
      </c>
      <c r="K1" s="312" t="s">
        <v>92</v>
      </c>
      <c r="L1" s="314" t="s">
        <v>734</v>
      </c>
      <c r="M1" s="314"/>
      <c r="N1" s="314"/>
      <c r="O1" s="314"/>
      <c r="P1" s="314"/>
      <c r="Q1" s="314"/>
      <c r="R1" s="314"/>
      <c r="S1" s="314"/>
      <c r="T1" s="314"/>
      <c r="U1" s="310"/>
      <c r="V1" s="31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8" t="s">
        <v>91</v>
      </c>
    </row>
    <row r="3" spans="1:70" ht="6.95" customHeight="1">
      <c r="B3" s="19"/>
      <c r="C3" s="20"/>
      <c r="D3" s="20"/>
      <c r="E3" s="20"/>
      <c r="F3" s="20"/>
      <c r="G3" s="20"/>
      <c r="H3" s="20"/>
      <c r="I3" s="105"/>
      <c r="J3" s="20"/>
      <c r="K3" s="21"/>
      <c r="AT3" s="18" t="s">
        <v>83</v>
      </c>
    </row>
    <row r="4" spans="1:70" ht="36.950000000000003" customHeight="1">
      <c r="B4" s="22"/>
      <c r="C4" s="23"/>
      <c r="D4" s="24" t="s">
        <v>93</v>
      </c>
      <c r="E4" s="23"/>
      <c r="F4" s="23"/>
      <c r="G4" s="23"/>
      <c r="H4" s="23"/>
      <c r="I4" s="106"/>
      <c r="J4" s="23"/>
      <c r="K4" s="25"/>
      <c r="M4" s="26" t="s">
        <v>10</v>
      </c>
      <c r="AT4" s="18" t="s">
        <v>4</v>
      </c>
    </row>
    <row r="5" spans="1:70" ht="6.95" customHeight="1">
      <c r="B5" s="22"/>
      <c r="C5" s="23"/>
      <c r="D5" s="23"/>
      <c r="E5" s="23"/>
      <c r="F5" s="23"/>
      <c r="G5" s="23"/>
      <c r="H5" s="23"/>
      <c r="I5" s="106"/>
      <c r="J5" s="23"/>
      <c r="K5" s="25"/>
    </row>
    <row r="6" spans="1:70">
      <c r="B6" s="22"/>
      <c r="C6" s="23"/>
      <c r="D6" s="31" t="s">
        <v>16</v>
      </c>
      <c r="E6" s="23"/>
      <c r="F6" s="23"/>
      <c r="G6" s="23"/>
      <c r="H6" s="23"/>
      <c r="I6" s="106"/>
      <c r="J6" s="23"/>
      <c r="K6" s="25"/>
    </row>
    <row r="7" spans="1:70" ht="22.5" customHeight="1">
      <c r="B7" s="22"/>
      <c r="C7" s="23"/>
      <c r="D7" s="23"/>
      <c r="E7" s="306" t="str">
        <f>'Rekapitulace stavby'!K6</f>
        <v>Souvislá úprava pravobřežní cyklostezky Veslák</v>
      </c>
      <c r="F7" s="272"/>
      <c r="G7" s="272"/>
      <c r="H7" s="272"/>
      <c r="I7" s="106"/>
      <c r="J7" s="23"/>
      <c r="K7" s="25"/>
    </row>
    <row r="8" spans="1:70" s="1" customFormat="1">
      <c r="B8" s="35"/>
      <c r="C8" s="36"/>
      <c r="D8" s="31" t="s">
        <v>94</v>
      </c>
      <c r="E8" s="36"/>
      <c r="F8" s="36"/>
      <c r="G8" s="36"/>
      <c r="H8" s="36"/>
      <c r="I8" s="107"/>
      <c r="J8" s="36"/>
      <c r="K8" s="39"/>
    </row>
    <row r="9" spans="1:70" s="1" customFormat="1" ht="36.950000000000003" customHeight="1">
      <c r="B9" s="35"/>
      <c r="C9" s="36"/>
      <c r="D9" s="36"/>
      <c r="E9" s="307" t="s">
        <v>692</v>
      </c>
      <c r="F9" s="279"/>
      <c r="G9" s="279"/>
      <c r="H9" s="279"/>
      <c r="I9" s="107"/>
      <c r="J9" s="36"/>
      <c r="K9" s="39"/>
    </row>
    <row r="10" spans="1:70" s="1" customFormat="1" ht="13.5">
      <c r="B10" s="35"/>
      <c r="C10" s="36"/>
      <c r="D10" s="36"/>
      <c r="E10" s="36"/>
      <c r="F10" s="36"/>
      <c r="G10" s="36"/>
      <c r="H10" s="36"/>
      <c r="I10" s="107"/>
      <c r="J10" s="36"/>
      <c r="K10" s="39"/>
    </row>
    <row r="11" spans="1:70" s="1" customFormat="1" ht="14.45" customHeight="1">
      <c r="B11" s="35"/>
      <c r="C11" s="36"/>
      <c r="D11" s="31" t="s">
        <v>19</v>
      </c>
      <c r="E11" s="36"/>
      <c r="F11" s="29" t="s">
        <v>20</v>
      </c>
      <c r="G11" s="36"/>
      <c r="H11" s="36"/>
      <c r="I11" s="108" t="s">
        <v>21</v>
      </c>
      <c r="J11" s="29" t="s">
        <v>20</v>
      </c>
      <c r="K11" s="39"/>
    </row>
    <row r="12" spans="1:70" s="1" customFormat="1" ht="14.45" customHeight="1">
      <c r="B12" s="35"/>
      <c r="C12" s="36"/>
      <c r="D12" s="31" t="s">
        <v>23</v>
      </c>
      <c r="E12" s="36"/>
      <c r="F12" s="29" t="s">
        <v>96</v>
      </c>
      <c r="G12" s="36"/>
      <c r="H12" s="36"/>
      <c r="I12" s="108" t="s">
        <v>25</v>
      </c>
      <c r="J12" s="109" t="str">
        <f>'Rekapitulace stavby'!AN8</f>
        <v>28. 11. 2017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107"/>
      <c r="J13" s="36"/>
      <c r="K13" s="39"/>
    </row>
    <row r="14" spans="1:70" s="1" customFormat="1" ht="14.45" customHeight="1">
      <c r="B14" s="35"/>
      <c r="C14" s="36"/>
      <c r="D14" s="31" t="s">
        <v>29</v>
      </c>
      <c r="E14" s="36"/>
      <c r="F14" s="36"/>
      <c r="G14" s="36"/>
      <c r="H14" s="36"/>
      <c r="I14" s="108" t="s">
        <v>30</v>
      </c>
      <c r="J14" s="29" t="s">
        <v>20</v>
      </c>
      <c r="K14" s="39"/>
    </row>
    <row r="15" spans="1:70" s="1" customFormat="1" ht="18" customHeight="1">
      <c r="B15" s="35"/>
      <c r="C15" s="36"/>
      <c r="D15" s="36"/>
      <c r="E15" s="29" t="s">
        <v>97</v>
      </c>
      <c r="F15" s="36"/>
      <c r="G15" s="36"/>
      <c r="H15" s="36"/>
      <c r="I15" s="108" t="s">
        <v>33</v>
      </c>
      <c r="J15" s="29" t="s">
        <v>20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107"/>
      <c r="J16" s="36"/>
      <c r="K16" s="39"/>
    </row>
    <row r="17" spans="2:11" s="1" customFormat="1" ht="14.45" customHeight="1">
      <c r="B17" s="35"/>
      <c r="C17" s="36"/>
      <c r="D17" s="31" t="s">
        <v>35</v>
      </c>
      <c r="E17" s="36"/>
      <c r="F17" s="36"/>
      <c r="G17" s="36"/>
      <c r="H17" s="36"/>
      <c r="I17" s="108" t="s">
        <v>30</v>
      </c>
      <c r="J17" s="29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29" t="str">
        <f>IF('Rekapitulace stavby'!E14="Vyplň údaj","",IF('Rekapitulace stavby'!E14="","",'Rekapitulace stavby'!E14))</f>
        <v/>
      </c>
      <c r="F18" s="36"/>
      <c r="G18" s="36"/>
      <c r="H18" s="36"/>
      <c r="I18" s="108" t="s">
        <v>33</v>
      </c>
      <c r="J18" s="29" t="str">
        <f>IF('Rekapitulace stavby'!AN14="Vyplň údaj","",IF('Rekapitulace stavby'!AN14="","",'Rekapitulace stavby'!AN14))</f>
        <v/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107"/>
      <c r="J19" s="36"/>
      <c r="K19" s="39"/>
    </row>
    <row r="20" spans="2:11" s="1" customFormat="1" ht="14.45" customHeight="1">
      <c r="B20" s="35"/>
      <c r="C20" s="36"/>
      <c r="D20" s="31" t="s">
        <v>37</v>
      </c>
      <c r="E20" s="36"/>
      <c r="F20" s="36"/>
      <c r="G20" s="36"/>
      <c r="H20" s="36"/>
      <c r="I20" s="108" t="s">
        <v>30</v>
      </c>
      <c r="J20" s="29" t="s">
        <v>20</v>
      </c>
      <c r="K20" s="39"/>
    </row>
    <row r="21" spans="2:11" s="1" customFormat="1" ht="18" customHeight="1">
      <c r="B21" s="35"/>
      <c r="C21" s="36"/>
      <c r="D21" s="36"/>
      <c r="E21" s="29" t="s">
        <v>39</v>
      </c>
      <c r="F21" s="36"/>
      <c r="G21" s="36"/>
      <c r="H21" s="36"/>
      <c r="I21" s="108" t="s">
        <v>33</v>
      </c>
      <c r="J21" s="29" t="s">
        <v>20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107"/>
      <c r="J22" s="36"/>
      <c r="K22" s="39"/>
    </row>
    <row r="23" spans="2:11" s="1" customFormat="1" ht="14.45" customHeight="1">
      <c r="B23" s="35"/>
      <c r="C23" s="36"/>
      <c r="D23" s="31" t="s">
        <v>41</v>
      </c>
      <c r="E23" s="36"/>
      <c r="F23" s="36"/>
      <c r="G23" s="36"/>
      <c r="H23" s="36"/>
      <c r="I23" s="107"/>
      <c r="J23" s="36"/>
      <c r="K23" s="39"/>
    </row>
    <row r="24" spans="2:11" s="6" customFormat="1" ht="22.5" customHeight="1">
      <c r="B24" s="110"/>
      <c r="C24" s="111"/>
      <c r="D24" s="111"/>
      <c r="E24" s="275" t="s">
        <v>20</v>
      </c>
      <c r="F24" s="308"/>
      <c r="G24" s="308"/>
      <c r="H24" s="308"/>
      <c r="I24" s="112"/>
      <c r="J24" s="111"/>
      <c r="K24" s="113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107"/>
      <c r="J25" s="36"/>
      <c r="K25" s="39"/>
    </row>
    <row r="26" spans="2:11" s="1" customFormat="1" ht="6.95" customHeight="1">
      <c r="B26" s="35"/>
      <c r="C26" s="36"/>
      <c r="D26" s="79"/>
      <c r="E26" s="79"/>
      <c r="F26" s="79"/>
      <c r="G26" s="79"/>
      <c r="H26" s="79"/>
      <c r="I26" s="114"/>
      <c r="J26" s="79"/>
      <c r="K26" s="115"/>
    </row>
    <row r="27" spans="2:11" s="1" customFormat="1" ht="25.35" customHeight="1">
      <c r="B27" s="35"/>
      <c r="C27" s="36"/>
      <c r="D27" s="116" t="s">
        <v>42</v>
      </c>
      <c r="E27" s="36"/>
      <c r="F27" s="36"/>
      <c r="G27" s="36"/>
      <c r="H27" s="36"/>
      <c r="I27" s="107"/>
      <c r="J27" s="117">
        <f>ROUND(J78,2)</f>
        <v>0</v>
      </c>
      <c r="K27" s="39"/>
    </row>
    <row r="28" spans="2:11" s="1" customFormat="1" ht="6.95" customHeight="1">
      <c r="B28" s="35"/>
      <c r="C28" s="36"/>
      <c r="D28" s="79"/>
      <c r="E28" s="79"/>
      <c r="F28" s="79"/>
      <c r="G28" s="79"/>
      <c r="H28" s="79"/>
      <c r="I28" s="114"/>
      <c r="J28" s="79"/>
      <c r="K28" s="115"/>
    </row>
    <row r="29" spans="2:11" s="1" customFormat="1" ht="14.45" customHeight="1">
      <c r="B29" s="35"/>
      <c r="C29" s="36"/>
      <c r="D29" s="36"/>
      <c r="E29" s="36"/>
      <c r="F29" s="40" t="s">
        <v>44</v>
      </c>
      <c r="G29" s="36"/>
      <c r="H29" s="36"/>
      <c r="I29" s="118" t="s">
        <v>43</v>
      </c>
      <c r="J29" s="40" t="s">
        <v>45</v>
      </c>
      <c r="K29" s="39"/>
    </row>
    <row r="30" spans="2:11" s="1" customFormat="1" ht="14.45" customHeight="1">
      <c r="B30" s="35"/>
      <c r="C30" s="36"/>
      <c r="D30" s="43" t="s">
        <v>46</v>
      </c>
      <c r="E30" s="43" t="s">
        <v>47</v>
      </c>
      <c r="F30" s="119">
        <f>ROUND(SUM(BE78:BE123), 2)</f>
        <v>0</v>
      </c>
      <c r="G30" s="36"/>
      <c r="H30" s="36"/>
      <c r="I30" s="120">
        <v>0.21</v>
      </c>
      <c r="J30" s="119">
        <f>ROUND(ROUND((SUM(BE78:BE123)), 2)*I30, 2)</f>
        <v>0</v>
      </c>
      <c r="K30" s="39"/>
    </row>
    <row r="31" spans="2:11" s="1" customFormat="1" ht="14.45" customHeight="1">
      <c r="B31" s="35"/>
      <c r="C31" s="36"/>
      <c r="D31" s="36"/>
      <c r="E31" s="43" t="s">
        <v>48</v>
      </c>
      <c r="F31" s="119">
        <f>ROUND(SUM(BF78:BF123), 2)</f>
        <v>0</v>
      </c>
      <c r="G31" s="36"/>
      <c r="H31" s="36"/>
      <c r="I31" s="120">
        <v>0.15</v>
      </c>
      <c r="J31" s="119">
        <f>ROUND(ROUND((SUM(BF78:BF123)), 2)*I31, 2)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49</v>
      </c>
      <c r="F32" s="119">
        <f>ROUND(SUM(BG78:BG123), 2)</f>
        <v>0</v>
      </c>
      <c r="G32" s="36"/>
      <c r="H32" s="36"/>
      <c r="I32" s="120">
        <v>0.21</v>
      </c>
      <c r="J32" s="11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50</v>
      </c>
      <c r="F33" s="119">
        <f>ROUND(SUM(BH78:BH123), 2)</f>
        <v>0</v>
      </c>
      <c r="G33" s="36"/>
      <c r="H33" s="36"/>
      <c r="I33" s="120">
        <v>0.15</v>
      </c>
      <c r="J33" s="11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51</v>
      </c>
      <c r="F34" s="119">
        <f>ROUND(SUM(BI78:BI123), 2)</f>
        <v>0</v>
      </c>
      <c r="G34" s="36"/>
      <c r="H34" s="36"/>
      <c r="I34" s="120">
        <v>0</v>
      </c>
      <c r="J34" s="11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107"/>
      <c r="J35" s="36"/>
      <c r="K35" s="39"/>
    </row>
    <row r="36" spans="2:11" s="1" customFormat="1" ht="25.35" customHeight="1">
      <c r="B36" s="35"/>
      <c r="C36" s="121"/>
      <c r="D36" s="122" t="s">
        <v>52</v>
      </c>
      <c r="E36" s="73"/>
      <c r="F36" s="73"/>
      <c r="G36" s="123" t="s">
        <v>53</v>
      </c>
      <c r="H36" s="124" t="s">
        <v>54</v>
      </c>
      <c r="I36" s="125"/>
      <c r="J36" s="126">
        <f>SUM(J27:J34)</f>
        <v>0</v>
      </c>
      <c r="K36" s="127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128"/>
      <c r="J37" s="51"/>
      <c r="K37" s="52"/>
    </row>
    <row r="41" spans="2:11" s="1" customFormat="1" ht="6.95" customHeight="1">
      <c r="B41" s="129"/>
      <c r="C41" s="130"/>
      <c r="D41" s="130"/>
      <c r="E41" s="130"/>
      <c r="F41" s="130"/>
      <c r="G41" s="130"/>
      <c r="H41" s="130"/>
      <c r="I41" s="131"/>
      <c r="J41" s="130"/>
      <c r="K41" s="132"/>
    </row>
    <row r="42" spans="2:11" s="1" customFormat="1" ht="36.950000000000003" customHeight="1">
      <c r="B42" s="35"/>
      <c r="C42" s="24" t="s">
        <v>98</v>
      </c>
      <c r="D42" s="36"/>
      <c r="E42" s="36"/>
      <c r="F42" s="36"/>
      <c r="G42" s="36"/>
      <c r="H42" s="36"/>
      <c r="I42" s="107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107"/>
      <c r="J43" s="36"/>
      <c r="K43" s="39"/>
    </row>
    <row r="44" spans="2:11" s="1" customFormat="1" ht="14.45" customHeight="1">
      <c r="B44" s="35"/>
      <c r="C44" s="31" t="s">
        <v>16</v>
      </c>
      <c r="D44" s="36"/>
      <c r="E44" s="36"/>
      <c r="F44" s="36"/>
      <c r="G44" s="36"/>
      <c r="H44" s="36"/>
      <c r="I44" s="107"/>
      <c r="J44" s="36"/>
      <c r="K44" s="39"/>
    </row>
    <row r="45" spans="2:11" s="1" customFormat="1" ht="22.5" customHeight="1">
      <c r="B45" s="35"/>
      <c r="C45" s="36"/>
      <c r="D45" s="36"/>
      <c r="E45" s="306" t="str">
        <f>E7</f>
        <v>Souvislá úprava pravobřežní cyklostezky Veslák</v>
      </c>
      <c r="F45" s="279"/>
      <c r="G45" s="279"/>
      <c r="H45" s="279"/>
      <c r="I45" s="107"/>
      <c r="J45" s="36"/>
      <c r="K45" s="39"/>
    </row>
    <row r="46" spans="2:11" s="1" customFormat="1" ht="14.45" customHeight="1">
      <c r="B46" s="35"/>
      <c r="C46" s="31" t="s">
        <v>94</v>
      </c>
      <c r="D46" s="36"/>
      <c r="E46" s="36"/>
      <c r="F46" s="36"/>
      <c r="G46" s="36"/>
      <c r="H46" s="36"/>
      <c r="I46" s="107"/>
      <c r="J46" s="36"/>
      <c r="K46" s="39"/>
    </row>
    <row r="47" spans="2:11" s="1" customFormat="1" ht="23.25" customHeight="1">
      <c r="B47" s="35"/>
      <c r="C47" s="36"/>
      <c r="D47" s="36"/>
      <c r="E47" s="307" t="str">
        <f>E9</f>
        <v>4 - Dopravně inženýrská opatření</v>
      </c>
      <c r="F47" s="279"/>
      <c r="G47" s="279"/>
      <c r="H47" s="279"/>
      <c r="I47" s="107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107"/>
      <c r="J48" s="36"/>
      <c r="K48" s="39"/>
    </row>
    <row r="49" spans="2:47" s="1" customFormat="1" ht="18" customHeight="1">
      <c r="B49" s="35"/>
      <c r="C49" s="31" t="s">
        <v>23</v>
      </c>
      <c r="D49" s="36"/>
      <c r="E49" s="36"/>
      <c r="F49" s="29" t="str">
        <f>F12</f>
        <v xml:space="preserve"> </v>
      </c>
      <c r="G49" s="36"/>
      <c r="H49" s="36"/>
      <c r="I49" s="108" t="s">
        <v>25</v>
      </c>
      <c r="J49" s="109" t="str">
        <f>IF(J12="","",J12)</f>
        <v>28. 11. 2017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107"/>
      <c r="J50" s="36"/>
      <c r="K50" s="39"/>
    </row>
    <row r="51" spans="2:47" s="1" customFormat="1">
      <c r="B51" s="35"/>
      <c r="C51" s="31" t="s">
        <v>29</v>
      </c>
      <c r="D51" s="36"/>
      <c r="E51" s="36"/>
      <c r="F51" s="29" t="str">
        <f>E15</f>
        <v>Město Nymburk</v>
      </c>
      <c r="G51" s="36"/>
      <c r="H51" s="36"/>
      <c r="I51" s="108" t="s">
        <v>37</v>
      </c>
      <c r="J51" s="29" t="str">
        <f>E21</f>
        <v>Ing. Jaroslav Čálek</v>
      </c>
      <c r="K51" s="39"/>
    </row>
    <row r="52" spans="2:47" s="1" customFormat="1" ht="14.45" customHeight="1">
      <c r="B52" s="35"/>
      <c r="C52" s="31" t="s">
        <v>35</v>
      </c>
      <c r="D52" s="36"/>
      <c r="E52" s="36"/>
      <c r="F52" s="29" t="str">
        <f>IF(E18="","",E18)</f>
        <v/>
      </c>
      <c r="G52" s="36"/>
      <c r="H52" s="36"/>
      <c r="I52" s="107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107"/>
      <c r="J53" s="36"/>
      <c r="K53" s="39"/>
    </row>
    <row r="54" spans="2:47" s="1" customFormat="1" ht="29.25" customHeight="1">
      <c r="B54" s="35"/>
      <c r="C54" s="133" t="s">
        <v>99</v>
      </c>
      <c r="D54" s="121"/>
      <c r="E54" s="121"/>
      <c r="F54" s="121"/>
      <c r="G54" s="121"/>
      <c r="H54" s="121"/>
      <c r="I54" s="134"/>
      <c r="J54" s="135" t="s">
        <v>100</v>
      </c>
      <c r="K54" s="136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107"/>
      <c r="J55" s="36"/>
      <c r="K55" s="39"/>
    </row>
    <row r="56" spans="2:47" s="1" customFormat="1" ht="29.25" customHeight="1">
      <c r="B56" s="35"/>
      <c r="C56" s="137" t="s">
        <v>101</v>
      </c>
      <c r="D56" s="36"/>
      <c r="E56" s="36"/>
      <c r="F56" s="36"/>
      <c r="G56" s="36"/>
      <c r="H56" s="36"/>
      <c r="I56" s="107"/>
      <c r="J56" s="117">
        <f>J78</f>
        <v>0</v>
      </c>
      <c r="K56" s="39"/>
      <c r="AU56" s="18" t="s">
        <v>102</v>
      </c>
    </row>
    <row r="57" spans="2:47" s="7" customFormat="1" ht="24.95" customHeight="1">
      <c r="B57" s="138"/>
      <c r="C57" s="139"/>
      <c r="D57" s="140" t="s">
        <v>156</v>
      </c>
      <c r="E57" s="141"/>
      <c r="F57" s="141"/>
      <c r="G57" s="141"/>
      <c r="H57" s="141"/>
      <c r="I57" s="142"/>
      <c r="J57" s="143">
        <f>J79</f>
        <v>0</v>
      </c>
      <c r="K57" s="144"/>
    </row>
    <row r="58" spans="2:47" s="13" customFormat="1" ht="19.899999999999999" customHeight="1">
      <c r="B58" s="225"/>
      <c r="C58" s="226"/>
      <c r="D58" s="227" t="s">
        <v>158</v>
      </c>
      <c r="E58" s="228"/>
      <c r="F58" s="228"/>
      <c r="G58" s="228"/>
      <c r="H58" s="228"/>
      <c r="I58" s="229"/>
      <c r="J58" s="230">
        <f>J80</f>
        <v>0</v>
      </c>
      <c r="K58" s="231"/>
    </row>
    <row r="59" spans="2:47" s="1" customFormat="1" ht="21.75" customHeight="1">
      <c r="B59" s="35"/>
      <c r="C59" s="36"/>
      <c r="D59" s="36"/>
      <c r="E59" s="36"/>
      <c r="F59" s="36"/>
      <c r="G59" s="36"/>
      <c r="H59" s="36"/>
      <c r="I59" s="107"/>
      <c r="J59" s="36"/>
      <c r="K59" s="39"/>
    </row>
    <row r="60" spans="2:47" s="1" customFormat="1" ht="6.95" customHeight="1">
      <c r="B60" s="50"/>
      <c r="C60" s="51"/>
      <c r="D60" s="51"/>
      <c r="E60" s="51"/>
      <c r="F60" s="51"/>
      <c r="G60" s="51"/>
      <c r="H60" s="51"/>
      <c r="I60" s="128"/>
      <c r="J60" s="51"/>
      <c r="K60" s="5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131"/>
      <c r="J64" s="54"/>
      <c r="K64" s="54"/>
      <c r="L64" s="55"/>
    </row>
    <row r="65" spans="2:63" s="1" customFormat="1" ht="36.950000000000003" customHeight="1">
      <c r="B65" s="35"/>
      <c r="C65" s="56" t="s">
        <v>104</v>
      </c>
      <c r="D65" s="57"/>
      <c r="E65" s="57"/>
      <c r="F65" s="57"/>
      <c r="G65" s="57"/>
      <c r="H65" s="57"/>
      <c r="I65" s="145"/>
      <c r="J65" s="57"/>
      <c r="K65" s="57"/>
      <c r="L65" s="55"/>
    </row>
    <row r="66" spans="2:63" s="1" customFormat="1" ht="6.95" customHeight="1">
      <c r="B66" s="35"/>
      <c r="C66" s="57"/>
      <c r="D66" s="57"/>
      <c r="E66" s="57"/>
      <c r="F66" s="57"/>
      <c r="G66" s="57"/>
      <c r="H66" s="57"/>
      <c r="I66" s="145"/>
      <c r="J66" s="57"/>
      <c r="K66" s="57"/>
      <c r="L66" s="55"/>
    </row>
    <row r="67" spans="2:63" s="1" customFormat="1" ht="14.45" customHeight="1">
      <c r="B67" s="35"/>
      <c r="C67" s="59" t="s">
        <v>16</v>
      </c>
      <c r="D67" s="57"/>
      <c r="E67" s="57"/>
      <c r="F67" s="57"/>
      <c r="G67" s="57"/>
      <c r="H67" s="57"/>
      <c r="I67" s="145"/>
      <c r="J67" s="57"/>
      <c r="K67" s="57"/>
      <c r="L67" s="55"/>
    </row>
    <row r="68" spans="2:63" s="1" customFormat="1" ht="22.5" customHeight="1">
      <c r="B68" s="35"/>
      <c r="C68" s="57"/>
      <c r="D68" s="57"/>
      <c r="E68" s="309" t="str">
        <f>E7</f>
        <v>Souvislá úprava pravobřežní cyklostezky Veslák</v>
      </c>
      <c r="F68" s="290"/>
      <c r="G68" s="290"/>
      <c r="H68" s="290"/>
      <c r="I68" s="145"/>
      <c r="J68" s="57"/>
      <c r="K68" s="57"/>
      <c r="L68" s="55"/>
    </row>
    <row r="69" spans="2:63" s="1" customFormat="1" ht="14.45" customHeight="1">
      <c r="B69" s="35"/>
      <c r="C69" s="59" t="s">
        <v>94</v>
      </c>
      <c r="D69" s="57"/>
      <c r="E69" s="57"/>
      <c r="F69" s="57"/>
      <c r="G69" s="57"/>
      <c r="H69" s="57"/>
      <c r="I69" s="145"/>
      <c r="J69" s="57"/>
      <c r="K69" s="57"/>
      <c r="L69" s="55"/>
    </row>
    <row r="70" spans="2:63" s="1" customFormat="1" ht="23.25" customHeight="1">
      <c r="B70" s="35"/>
      <c r="C70" s="57"/>
      <c r="D70" s="57"/>
      <c r="E70" s="287" t="str">
        <f>E9</f>
        <v>4 - Dopravně inženýrská opatření</v>
      </c>
      <c r="F70" s="290"/>
      <c r="G70" s="290"/>
      <c r="H70" s="290"/>
      <c r="I70" s="145"/>
      <c r="J70" s="57"/>
      <c r="K70" s="57"/>
      <c r="L70" s="55"/>
    </row>
    <row r="71" spans="2:63" s="1" customFormat="1" ht="6.95" customHeight="1">
      <c r="B71" s="35"/>
      <c r="C71" s="57"/>
      <c r="D71" s="57"/>
      <c r="E71" s="57"/>
      <c r="F71" s="57"/>
      <c r="G71" s="57"/>
      <c r="H71" s="57"/>
      <c r="I71" s="145"/>
      <c r="J71" s="57"/>
      <c r="K71" s="57"/>
      <c r="L71" s="55"/>
    </row>
    <row r="72" spans="2:63" s="1" customFormat="1" ht="18" customHeight="1">
      <c r="B72" s="35"/>
      <c r="C72" s="59" t="s">
        <v>23</v>
      </c>
      <c r="D72" s="57"/>
      <c r="E72" s="57"/>
      <c r="F72" s="146" t="str">
        <f>F12</f>
        <v xml:space="preserve"> </v>
      </c>
      <c r="G72" s="57"/>
      <c r="H72" s="57"/>
      <c r="I72" s="147" t="s">
        <v>25</v>
      </c>
      <c r="J72" s="67" t="str">
        <f>IF(J12="","",J12)</f>
        <v>28. 11. 2017</v>
      </c>
      <c r="K72" s="57"/>
      <c r="L72" s="55"/>
    </row>
    <row r="73" spans="2:63" s="1" customFormat="1" ht="6.95" customHeight="1">
      <c r="B73" s="35"/>
      <c r="C73" s="57"/>
      <c r="D73" s="57"/>
      <c r="E73" s="57"/>
      <c r="F73" s="57"/>
      <c r="G73" s="57"/>
      <c r="H73" s="57"/>
      <c r="I73" s="145"/>
      <c r="J73" s="57"/>
      <c r="K73" s="57"/>
      <c r="L73" s="55"/>
    </row>
    <row r="74" spans="2:63" s="1" customFormat="1">
      <c r="B74" s="35"/>
      <c r="C74" s="59" t="s">
        <v>29</v>
      </c>
      <c r="D74" s="57"/>
      <c r="E74" s="57"/>
      <c r="F74" s="146" t="str">
        <f>E15</f>
        <v>Město Nymburk</v>
      </c>
      <c r="G74" s="57"/>
      <c r="H74" s="57"/>
      <c r="I74" s="147" t="s">
        <v>37</v>
      </c>
      <c r="J74" s="146" t="str">
        <f>E21</f>
        <v>Ing. Jaroslav Čálek</v>
      </c>
      <c r="K74" s="57"/>
      <c r="L74" s="55"/>
    </row>
    <row r="75" spans="2:63" s="1" customFormat="1" ht="14.45" customHeight="1">
      <c r="B75" s="35"/>
      <c r="C75" s="59" t="s">
        <v>35</v>
      </c>
      <c r="D75" s="57"/>
      <c r="E75" s="57"/>
      <c r="F75" s="146" t="str">
        <f>IF(E18="","",E18)</f>
        <v/>
      </c>
      <c r="G75" s="57"/>
      <c r="H75" s="57"/>
      <c r="I75" s="145"/>
      <c r="J75" s="57"/>
      <c r="K75" s="57"/>
      <c r="L75" s="55"/>
    </row>
    <row r="76" spans="2:63" s="1" customFormat="1" ht="10.35" customHeight="1">
      <c r="B76" s="35"/>
      <c r="C76" s="57"/>
      <c r="D76" s="57"/>
      <c r="E76" s="57"/>
      <c r="F76" s="57"/>
      <c r="G76" s="57"/>
      <c r="H76" s="57"/>
      <c r="I76" s="145"/>
      <c r="J76" s="57"/>
      <c r="K76" s="57"/>
      <c r="L76" s="55"/>
    </row>
    <row r="77" spans="2:63" s="8" customFormat="1" ht="29.25" customHeight="1">
      <c r="B77" s="148"/>
      <c r="C77" s="149" t="s">
        <v>105</v>
      </c>
      <c r="D77" s="150" t="s">
        <v>61</v>
      </c>
      <c r="E77" s="150" t="s">
        <v>57</v>
      </c>
      <c r="F77" s="150" t="s">
        <v>106</v>
      </c>
      <c r="G77" s="150" t="s">
        <v>107</v>
      </c>
      <c r="H77" s="150" t="s">
        <v>108</v>
      </c>
      <c r="I77" s="151" t="s">
        <v>109</v>
      </c>
      <c r="J77" s="150" t="s">
        <v>100</v>
      </c>
      <c r="K77" s="152" t="s">
        <v>110</v>
      </c>
      <c r="L77" s="153"/>
      <c r="M77" s="75" t="s">
        <v>111</v>
      </c>
      <c r="N77" s="76" t="s">
        <v>46</v>
      </c>
      <c r="O77" s="76" t="s">
        <v>112</v>
      </c>
      <c r="P77" s="76" t="s">
        <v>113</v>
      </c>
      <c r="Q77" s="76" t="s">
        <v>114</v>
      </c>
      <c r="R77" s="76" t="s">
        <v>115</v>
      </c>
      <c r="S77" s="76" t="s">
        <v>116</v>
      </c>
      <c r="T77" s="77" t="s">
        <v>117</v>
      </c>
    </row>
    <row r="78" spans="2:63" s="1" customFormat="1" ht="29.25" customHeight="1">
      <c r="B78" s="35"/>
      <c r="C78" s="81" t="s">
        <v>101</v>
      </c>
      <c r="D78" s="57"/>
      <c r="E78" s="57"/>
      <c r="F78" s="57"/>
      <c r="G78" s="57"/>
      <c r="H78" s="57"/>
      <c r="I78" s="145"/>
      <c r="J78" s="154">
        <f>BK78</f>
        <v>0</v>
      </c>
      <c r="K78" s="57"/>
      <c r="L78" s="55"/>
      <c r="M78" s="78"/>
      <c r="N78" s="79"/>
      <c r="O78" s="79"/>
      <c r="P78" s="155">
        <f>P79</f>
        <v>0</v>
      </c>
      <c r="Q78" s="79"/>
      <c r="R78" s="155">
        <f>R79</f>
        <v>0</v>
      </c>
      <c r="S78" s="79"/>
      <c r="T78" s="156">
        <f>T79</f>
        <v>0</v>
      </c>
      <c r="AT78" s="18" t="s">
        <v>75</v>
      </c>
      <c r="AU78" s="18" t="s">
        <v>102</v>
      </c>
      <c r="BK78" s="157">
        <f>BK79</f>
        <v>0</v>
      </c>
    </row>
    <row r="79" spans="2:63" s="9" customFormat="1" ht="37.35" customHeight="1">
      <c r="B79" s="158"/>
      <c r="C79" s="159"/>
      <c r="D79" s="232" t="s">
        <v>75</v>
      </c>
      <c r="E79" s="233" t="s">
        <v>118</v>
      </c>
      <c r="F79" s="233" t="s">
        <v>160</v>
      </c>
      <c r="G79" s="159"/>
      <c r="H79" s="159"/>
      <c r="I79" s="162"/>
      <c r="J79" s="234">
        <f>BK79</f>
        <v>0</v>
      </c>
      <c r="K79" s="159"/>
      <c r="L79" s="164"/>
      <c r="M79" s="165"/>
      <c r="N79" s="166"/>
      <c r="O79" s="166"/>
      <c r="P79" s="167">
        <f>P80</f>
        <v>0</v>
      </c>
      <c r="Q79" s="166"/>
      <c r="R79" s="167">
        <f>R80</f>
        <v>0</v>
      </c>
      <c r="S79" s="166"/>
      <c r="T79" s="168">
        <f>T80</f>
        <v>0</v>
      </c>
      <c r="AR79" s="169" t="s">
        <v>22</v>
      </c>
      <c r="AT79" s="170" t="s">
        <v>75</v>
      </c>
      <c r="AU79" s="170" t="s">
        <v>76</v>
      </c>
      <c r="AY79" s="169" t="s">
        <v>120</v>
      </c>
      <c r="BK79" s="171">
        <f>BK80</f>
        <v>0</v>
      </c>
    </row>
    <row r="80" spans="2:63" s="9" customFormat="1" ht="19.899999999999999" customHeight="1">
      <c r="B80" s="158"/>
      <c r="C80" s="159"/>
      <c r="D80" s="160" t="s">
        <v>75</v>
      </c>
      <c r="E80" s="235" t="s">
        <v>198</v>
      </c>
      <c r="F80" s="235" t="s">
        <v>283</v>
      </c>
      <c r="G80" s="159"/>
      <c r="H80" s="159"/>
      <c r="I80" s="162"/>
      <c r="J80" s="236">
        <f>BK80</f>
        <v>0</v>
      </c>
      <c r="K80" s="159"/>
      <c r="L80" s="164"/>
      <c r="M80" s="165"/>
      <c r="N80" s="166"/>
      <c r="O80" s="166"/>
      <c r="P80" s="167">
        <f>SUM(P81:P123)</f>
        <v>0</v>
      </c>
      <c r="Q80" s="166"/>
      <c r="R80" s="167">
        <f>SUM(R81:R123)</f>
        <v>0</v>
      </c>
      <c r="S80" s="166"/>
      <c r="T80" s="168">
        <f>SUM(T81:T123)</f>
        <v>0</v>
      </c>
      <c r="AR80" s="169" t="s">
        <v>22</v>
      </c>
      <c r="AT80" s="170" t="s">
        <v>75</v>
      </c>
      <c r="AU80" s="170" t="s">
        <v>22</v>
      </c>
      <c r="AY80" s="169" t="s">
        <v>120</v>
      </c>
      <c r="BK80" s="171">
        <f>SUM(BK81:BK123)</f>
        <v>0</v>
      </c>
    </row>
    <row r="81" spans="2:65" s="1" customFormat="1" ht="22.5" customHeight="1">
      <c r="B81" s="35"/>
      <c r="C81" s="172" t="s">
        <v>22</v>
      </c>
      <c r="D81" s="172" t="s">
        <v>121</v>
      </c>
      <c r="E81" s="173" t="s">
        <v>693</v>
      </c>
      <c r="F81" s="174" t="s">
        <v>694</v>
      </c>
      <c r="G81" s="175" t="s">
        <v>145</v>
      </c>
      <c r="H81" s="176">
        <v>8</v>
      </c>
      <c r="I81" s="177"/>
      <c r="J81" s="178">
        <f>ROUND(I81*H81,2)</f>
        <v>0</v>
      </c>
      <c r="K81" s="174" t="s">
        <v>20</v>
      </c>
      <c r="L81" s="55"/>
      <c r="M81" s="179" t="s">
        <v>20</v>
      </c>
      <c r="N81" s="180" t="s">
        <v>47</v>
      </c>
      <c r="O81" s="36"/>
      <c r="P81" s="181">
        <f>O81*H81</f>
        <v>0</v>
      </c>
      <c r="Q81" s="181">
        <v>0</v>
      </c>
      <c r="R81" s="181">
        <f>Q81*H81</f>
        <v>0</v>
      </c>
      <c r="S81" s="181">
        <v>0</v>
      </c>
      <c r="T81" s="182">
        <f>S81*H81</f>
        <v>0</v>
      </c>
      <c r="AR81" s="18" t="s">
        <v>89</v>
      </c>
      <c r="AT81" s="18" t="s">
        <v>121</v>
      </c>
      <c r="AU81" s="18" t="s">
        <v>83</v>
      </c>
      <c r="AY81" s="18" t="s">
        <v>120</v>
      </c>
      <c r="BE81" s="183">
        <f>IF(N81="základní",J81,0)</f>
        <v>0</v>
      </c>
      <c r="BF81" s="183">
        <f>IF(N81="snížená",J81,0)</f>
        <v>0</v>
      </c>
      <c r="BG81" s="183">
        <f>IF(N81="zákl. přenesená",J81,0)</f>
        <v>0</v>
      </c>
      <c r="BH81" s="183">
        <f>IF(N81="sníž. přenesená",J81,0)</f>
        <v>0</v>
      </c>
      <c r="BI81" s="183">
        <f>IF(N81="nulová",J81,0)</f>
        <v>0</v>
      </c>
      <c r="BJ81" s="18" t="s">
        <v>22</v>
      </c>
      <c r="BK81" s="183">
        <f>ROUND(I81*H81,2)</f>
        <v>0</v>
      </c>
      <c r="BL81" s="18" t="s">
        <v>89</v>
      </c>
      <c r="BM81" s="18" t="s">
        <v>83</v>
      </c>
    </row>
    <row r="82" spans="2:65" s="12" customFormat="1" ht="27">
      <c r="B82" s="208"/>
      <c r="C82" s="209"/>
      <c r="D82" s="186" t="s">
        <v>125</v>
      </c>
      <c r="E82" s="210" t="s">
        <v>20</v>
      </c>
      <c r="F82" s="211" t="s">
        <v>695</v>
      </c>
      <c r="G82" s="209"/>
      <c r="H82" s="212" t="s">
        <v>20</v>
      </c>
      <c r="I82" s="213"/>
      <c r="J82" s="209"/>
      <c r="K82" s="209"/>
      <c r="L82" s="214"/>
      <c r="M82" s="215"/>
      <c r="N82" s="216"/>
      <c r="O82" s="216"/>
      <c r="P82" s="216"/>
      <c r="Q82" s="216"/>
      <c r="R82" s="216"/>
      <c r="S82" s="216"/>
      <c r="T82" s="217"/>
      <c r="AT82" s="218" t="s">
        <v>125</v>
      </c>
      <c r="AU82" s="218" t="s">
        <v>83</v>
      </c>
      <c r="AV82" s="12" t="s">
        <v>22</v>
      </c>
      <c r="AW82" s="12" t="s">
        <v>40</v>
      </c>
      <c r="AX82" s="12" t="s">
        <v>76</v>
      </c>
      <c r="AY82" s="218" t="s">
        <v>120</v>
      </c>
    </row>
    <row r="83" spans="2:65" s="12" customFormat="1" ht="13.5">
      <c r="B83" s="208"/>
      <c r="C83" s="209"/>
      <c r="D83" s="186" t="s">
        <v>125</v>
      </c>
      <c r="E83" s="210" t="s">
        <v>20</v>
      </c>
      <c r="F83" s="211" t="s">
        <v>696</v>
      </c>
      <c r="G83" s="209"/>
      <c r="H83" s="212" t="s">
        <v>20</v>
      </c>
      <c r="I83" s="213"/>
      <c r="J83" s="209"/>
      <c r="K83" s="209"/>
      <c r="L83" s="214"/>
      <c r="M83" s="215"/>
      <c r="N83" s="216"/>
      <c r="O83" s="216"/>
      <c r="P83" s="216"/>
      <c r="Q83" s="216"/>
      <c r="R83" s="216"/>
      <c r="S83" s="216"/>
      <c r="T83" s="217"/>
      <c r="AT83" s="218" t="s">
        <v>125</v>
      </c>
      <c r="AU83" s="218" t="s">
        <v>83</v>
      </c>
      <c r="AV83" s="12" t="s">
        <v>22</v>
      </c>
      <c r="AW83" s="12" t="s">
        <v>40</v>
      </c>
      <c r="AX83" s="12" t="s">
        <v>76</v>
      </c>
      <c r="AY83" s="218" t="s">
        <v>120</v>
      </c>
    </row>
    <row r="84" spans="2:65" s="10" customFormat="1" ht="27">
      <c r="B84" s="184"/>
      <c r="C84" s="185"/>
      <c r="D84" s="186" t="s">
        <v>125</v>
      </c>
      <c r="E84" s="187" t="s">
        <v>20</v>
      </c>
      <c r="F84" s="188" t="s">
        <v>697</v>
      </c>
      <c r="G84" s="185"/>
      <c r="H84" s="189">
        <v>5</v>
      </c>
      <c r="I84" s="190"/>
      <c r="J84" s="185"/>
      <c r="K84" s="185"/>
      <c r="L84" s="191"/>
      <c r="M84" s="192"/>
      <c r="N84" s="193"/>
      <c r="O84" s="193"/>
      <c r="P84" s="193"/>
      <c r="Q84" s="193"/>
      <c r="R84" s="193"/>
      <c r="S84" s="193"/>
      <c r="T84" s="194"/>
      <c r="AT84" s="195" t="s">
        <v>125</v>
      </c>
      <c r="AU84" s="195" t="s">
        <v>83</v>
      </c>
      <c r="AV84" s="10" t="s">
        <v>83</v>
      </c>
      <c r="AW84" s="10" t="s">
        <v>40</v>
      </c>
      <c r="AX84" s="10" t="s">
        <v>76</v>
      </c>
      <c r="AY84" s="195" t="s">
        <v>120</v>
      </c>
    </row>
    <row r="85" spans="2:65" s="10" customFormat="1" ht="13.5">
      <c r="B85" s="184"/>
      <c r="C85" s="185"/>
      <c r="D85" s="186" t="s">
        <v>125</v>
      </c>
      <c r="E85" s="187" t="s">
        <v>20</v>
      </c>
      <c r="F85" s="188" t="s">
        <v>698</v>
      </c>
      <c r="G85" s="185"/>
      <c r="H85" s="189">
        <v>3</v>
      </c>
      <c r="I85" s="190"/>
      <c r="J85" s="185"/>
      <c r="K85" s="185"/>
      <c r="L85" s="191"/>
      <c r="M85" s="192"/>
      <c r="N85" s="193"/>
      <c r="O85" s="193"/>
      <c r="P85" s="193"/>
      <c r="Q85" s="193"/>
      <c r="R85" s="193"/>
      <c r="S85" s="193"/>
      <c r="T85" s="194"/>
      <c r="AT85" s="195" t="s">
        <v>125</v>
      </c>
      <c r="AU85" s="195" t="s">
        <v>83</v>
      </c>
      <c r="AV85" s="10" t="s">
        <v>83</v>
      </c>
      <c r="AW85" s="10" t="s">
        <v>40</v>
      </c>
      <c r="AX85" s="10" t="s">
        <v>76</v>
      </c>
      <c r="AY85" s="195" t="s">
        <v>120</v>
      </c>
    </row>
    <row r="86" spans="2:65" s="11" customFormat="1" ht="13.5">
      <c r="B86" s="196"/>
      <c r="C86" s="197"/>
      <c r="D86" s="198" t="s">
        <v>125</v>
      </c>
      <c r="E86" s="199" t="s">
        <v>20</v>
      </c>
      <c r="F86" s="200" t="s">
        <v>127</v>
      </c>
      <c r="G86" s="197"/>
      <c r="H86" s="201">
        <v>8</v>
      </c>
      <c r="I86" s="202"/>
      <c r="J86" s="197"/>
      <c r="K86" s="197"/>
      <c r="L86" s="203"/>
      <c r="M86" s="204"/>
      <c r="N86" s="205"/>
      <c r="O86" s="205"/>
      <c r="P86" s="205"/>
      <c r="Q86" s="205"/>
      <c r="R86" s="205"/>
      <c r="S86" s="205"/>
      <c r="T86" s="206"/>
      <c r="AT86" s="207" t="s">
        <v>125</v>
      </c>
      <c r="AU86" s="207" t="s">
        <v>83</v>
      </c>
      <c r="AV86" s="11" t="s">
        <v>89</v>
      </c>
      <c r="AW86" s="11" t="s">
        <v>40</v>
      </c>
      <c r="AX86" s="11" t="s">
        <v>22</v>
      </c>
      <c r="AY86" s="207" t="s">
        <v>120</v>
      </c>
    </row>
    <row r="87" spans="2:65" s="1" customFormat="1" ht="22.5" customHeight="1">
      <c r="B87" s="35"/>
      <c r="C87" s="172" t="s">
        <v>83</v>
      </c>
      <c r="D87" s="172" t="s">
        <v>121</v>
      </c>
      <c r="E87" s="173" t="s">
        <v>699</v>
      </c>
      <c r="F87" s="174" t="s">
        <v>700</v>
      </c>
      <c r="G87" s="175" t="s">
        <v>145</v>
      </c>
      <c r="H87" s="176">
        <v>720</v>
      </c>
      <c r="I87" s="177"/>
      <c r="J87" s="178">
        <f>ROUND(I87*H87,2)</f>
        <v>0</v>
      </c>
      <c r="K87" s="174" t="s">
        <v>20</v>
      </c>
      <c r="L87" s="55"/>
      <c r="M87" s="179" t="s">
        <v>20</v>
      </c>
      <c r="N87" s="180" t="s">
        <v>47</v>
      </c>
      <c r="O87" s="36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AR87" s="18" t="s">
        <v>89</v>
      </c>
      <c r="AT87" s="18" t="s">
        <v>121</v>
      </c>
      <c r="AU87" s="18" t="s">
        <v>83</v>
      </c>
      <c r="AY87" s="18" t="s">
        <v>120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18" t="s">
        <v>22</v>
      </c>
      <c r="BK87" s="183">
        <f>ROUND(I87*H87,2)</f>
        <v>0</v>
      </c>
      <c r="BL87" s="18" t="s">
        <v>89</v>
      </c>
      <c r="BM87" s="18" t="s">
        <v>89</v>
      </c>
    </row>
    <row r="88" spans="2:65" s="10" customFormat="1" ht="13.5">
      <c r="B88" s="184"/>
      <c r="C88" s="185"/>
      <c r="D88" s="186" t="s">
        <v>125</v>
      </c>
      <c r="E88" s="187" t="s">
        <v>20</v>
      </c>
      <c r="F88" s="188" t="s">
        <v>701</v>
      </c>
      <c r="G88" s="185"/>
      <c r="H88" s="189">
        <v>720</v>
      </c>
      <c r="I88" s="190"/>
      <c r="J88" s="185"/>
      <c r="K88" s="185"/>
      <c r="L88" s="191"/>
      <c r="M88" s="192"/>
      <c r="N88" s="193"/>
      <c r="O88" s="193"/>
      <c r="P88" s="193"/>
      <c r="Q88" s="193"/>
      <c r="R88" s="193"/>
      <c r="S88" s="193"/>
      <c r="T88" s="194"/>
      <c r="AT88" s="195" t="s">
        <v>125</v>
      </c>
      <c r="AU88" s="195" t="s">
        <v>83</v>
      </c>
      <c r="AV88" s="10" t="s">
        <v>83</v>
      </c>
      <c r="AW88" s="10" t="s">
        <v>40</v>
      </c>
      <c r="AX88" s="10" t="s">
        <v>76</v>
      </c>
      <c r="AY88" s="195" t="s">
        <v>120</v>
      </c>
    </row>
    <row r="89" spans="2:65" s="11" customFormat="1" ht="13.5">
      <c r="B89" s="196"/>
      <c r="C89" s="197"/>
      <c r="D89" s="198" t="s">
        <v>125</v>
      </c>
      <c r="E89" s="199" t="s">
        <v>20</v>
      </c>
      <c r="F89" s="200" t="s">
        <v>127</v>
      </c>
      <c r="G89" s="197"/>
      <c r="H89" s="201">
        <v>720</v>
      </c>
      <c r="I89" s="202"/>
      <c r="J89" s="197"/>
      <c r="K89" s="197"/>
      <c r="L89" s="203"/>
      <c r="M89" s="204"/>
      <c r="N89" s="205"/>
      <c r="O89" s="205"/>
      <c r="P89" s="205"/>
      <c r="Q89" s="205"/>
      <c r="R89" s="205"/>
      <c r="S89" s="205"/>
      <c r="T89" s="206"/>
      <c r="AT89" s="207" t="s">
        <v>125</v>
      </c>
      <c r="AU89" s="207" t="s">
        <v>83</v>
      </c>
      <c r="AV89" s="11" t="s">
        <v>89</v>
      </c>
      <c r="AW89" s="11" t="s">
        <v>40</v>
      </c>
      <c r="AX89" s="11" t="s">
        <v>22</v>
      </c>
      <c r="AY89" s="207" t="s">
        <v>120</v>
      </c>
    </row>
    <row r="90" spans="2:65" s="1" customFormat="1" ht="22.5" customHeight="1">
      <c r="B90" s="35"/>
      <c r="C90" s="172" t="s">
        <v>86</v>
      </c>
      <c r="D90" s="172" t="s">
        <v>121</v>
      </c>
      <c r="E90" s="173" t="s">
        <v>702</v>
      </c>
      <c r="F90" s="174" t="s">
        <v>703</v>
      </c>
      <c r="G90" s="175" t="s">
        <v>145</v>
      </c>
      <c r="H90" s="176">
        <v>564</v>
      </c>
      <c r="I90" s="177"/>
      <c r="J90" s="178">
        <f>ROUND(I90*H90,2)</f>
        <v>0</v>
      </c>
      <c r="K90" s="174" t="s">
        <v>20</v>
      </c>
      <c r="L90" s="55"/>
      <c r="M90" s="179" t="s">
        <v>20</v>
      </c>
      <c r="N90" s="180" t="s">
        <v>47</v>
      </c>
      <c r="O90" s="36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AR90" s="18" t="s">
        <v>89</v>
      </c>
      <c r="AT90" s="18" t="s">
        <v>121</v>
      </c>
      <c r="AU90" s="18" t="s">
        <v>83</v>
      </c>
      <c r="AY90" s="18" t="s">
        <v>120</v>
      </c>
      <c r="BE90" s="183">
        <f>IF(N90="základní",J90,0)</f>
        <v>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18" t="s">
        <v>22</v>
      </c>
      <c r="BK90" s="183">
        <f>ROUND(I90*H90,2)</f>
        <v>0</v>
      </c>
      <c r="BL90" s="18" t="s">
        <v>89</v>
      </c>
      <c r="BM90" s="18" t="s">
        <v>133</v>
      </c>
    </row>
    <row r="91" spans="2:65" s="12" customFormat="1" ht="27">
      <c r="B91" s="208"/>
      <c r="C91" s="209"/>
      <c r="D91" s="186" t="s">
        <v>125</v>
      </c>
      <c r="E91" s="210" t="s">
        <v>20</v>
      </c>
      <c r="F91" s="211" t="s">
        <v>695</v>
      </c>
      <c r="G91" s="209"/>
      <c r="H91" s="212" t="s">
        <v>20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125</v>
      </c>
      <c r="AU91" s="218" t="s">
        <v>83</v>
      </c>
      <c r="AV91" s="12" t="s">
        <v>22</v>
      </c>
      <c r="AW91" s="12" t="s">
        <v>40</v>
      </c>
      <c r="AX91" s="12" t="s">
        <v>76</v>
      </c>
      <c r="AY91" s="218" t="s">
        <v>120</v>
      </c>
    </row>
    <row r="92" spans="2:65" s="12" customFormat="1" ht="13.5">
      <c r="B92" s="208"/>
      <c r="C92" s="209"/>
      <c r="D92" s="186" t="s">
        <v>125</v>
      </c>
      <c r="E92" s="210" t="s">
        <v>20</v>
      </c>
      <c r="F92" s="211" t="s">
        <v>704</v>
      </c>
      <c r="G92" s="209"/>
      <c r="H92" s="212" t="s">
        <v>20</v>
      </c>
      <c r="I92" s="213"/>
      <c r="J92" s="209"/>
      <c r="K92" s="209"/>
      <c r="L92" s="214"/>
      <c r="M92" s="215"/>
      <c r="N92" s="216"/>
      <c r="O92" s="216"/>
      <c r="P92" s="216"/>
      <c r="Q92" s="216"/>
      <c r="R92" s="216"/>
      <c r="S92" s="216"/>
      <c r="T92" s="217"/>
      <c r="AT92" s="218" t="s">
        <v>125</v>
      </c>
      <c r="AU92" s="218" t="s">
        <v>83</v>
      </c>
      <c r="AV92" s="12" t="s">
        <v>22</v>
      </c>
      <c r="AW92" s="12" t="s">
        <v>40</v>
      </c>
      <c r="AX92" s="12" t="s">
        <v>76</v>
      </c>
      <c r="AY92" s="218" t="s">
        <v>120</v>
      </c>
    </row>
    <row r="93" spans="2:65" s="10" customFormat="1" ht="27">
      <c r="B93" s="184"/>
      <c r="C93" s="185"/>
      <c r="D93" s="186" t="s">
        <v>125</v>
      </c>
      <c r="E93" s="187" t="s">
        <v>20</v>
      </c>
      <c r="F93" s="188" t="s">
        <v>697</v>
      </c>
      <c r="G93" s="185"/>
      <c r="H93" s="189">
        <v>5</v>
      </c>
      <c r="I93" s="190"/>
      <c r="J93" s="185"/>
      <c r="K93" s="185"/>
      <c r="L93" s="191"/>
      <c r="M93" s="192"/>
      <c r="N93" s="193"/>
      <c r="O93" s="193"/>
      <c r="P93" s="193"/>
      <c r="Q93" s="193"/>
      <c r="R93" s="193"/>
      <c r="S93" s="193"/>
      <c r="T93" s="194"/>
      <c r="AT93" s="195" t="s">
        <v>125</v>
      </c>
      <c r="AU93" s="195" t="s">
        <v>83</v>
      </c>
      <c r="AV93" s="10" t="s">
        <v>83</v>
      </c>
      <c r="AW93" s="10" t="s">
        <v>40</v>
      </c>
      <c r="AX93" s="10" t="s">
        <v>76</v>
      </c>
      <c r="AY93" s="195" t="s">
        <v>120</v>
      </c>
    </row>
    <row r="94" spans="2:65" s="10" customFormat="1" ht="13.5">
      <c r="B94" s="184"/>
      <c r="C94" s="185"/>
      <c r="D94" s="186" t="s">
        <v>125</v>
      </c>
      <c r="E94" s="187" t="s">
        <v>20</v>
      </c>
      <c r="F94" s="188" t="s">
        <v>698</v>
      </c>
      <c r="G94" s="185"/>
      <c r="H94" s="189">
        <v>3</v>
      </c>
      <c r="I94" s="190"/>
      <c r="J94" s="185"/>
      <c r="K94" s="185"/>
      <c r="L94" s="191"/>
      <c r="M94" s="192"/>
      <c r="N94" s="193"/>
      <c r="O94" s="193"/>
      <c r="P94" s="193"/>
      <c r="Q94" s="193"/>
      <c r="R94" s="193"/>
      <c r="S94" s="193"/>
      <c r="T94" s="194"/>
      <c r="AT94" s="195" t="s">
        <v>125</v>
      </c>
      <c r="AU94" s="195" t="s">
        <v>83</v>
      </c>
      <c r="AV94" s="10" t="s">
        <v>83</v>
      </c>
      <c r="AW94" s="10" t="s">
        <v>40</v>
      </c>
      <c r="AX94" s="10" t="s">
        <v>76</v>
      </c>
      <c r="AY94" s="195" t="s">
        <v>120</v>
      </c>
    </row>
    <row r="95" spans="2:65" s="10" customFormat="1" ht="13.5">
      <c r="B95" s="184"/>
      <c r="C95" s="185"/>
      <c r="D95" s="186" t="s">
        <v>125</v>
      </c>
      <c r="E95" s="187" t="s">
        <v>20</v>
      </c>
      <c r="F95" s="188" t="s">
        <v>705</v>
      </c>
      <c r="G95" s="185"/>
      <c r="H95" s="189">
        <v>556</v>
      </c>
      <c r="I95" s="190"/>
      <c r="J95" s="185"/>
      <c r="K95" s="185"/>
      <c r="L95" s="191"/>
      <c r="M95" s="192"/>
      <c r="N95" s="193"/>
      <c r="O95" s="193"/>
      <c r="P95" s="193"/>
      <c r="Q95" s="193"/>
      <c r="R95" s="193"/>
      <c r="S95" s="193"/>
      <c r="T95" s="194"/>
      <c r="AT95" s="195" t="s">
        <v>125</v>
      </c>
      <c r="AU95" s="195" t="s">
        <v>83</v>
      </c>
      <c r="AV95" s="10" t="s">
        <v>83</v>
      </c>
      <c r="AW95" s="10" t="s">
        <v>40</v>
      </c>
      <c r="AX95" s="10" t="s">
        <v>76</v>
      </c>
      <c r="AY95" s="195" t="s">
        <v>120</v>
      </c>
    </row>
    <row r="96" spans="2:65" s="11" customFormat="1" ht="13.5">
      <c r="B96" s="196"/>
      <c r="C96" s="197"/>
      <c r="D96" s="198" t="s">
        <v>125</v>
      </c>
      <c r="E96" s="199" t="s">
        <v>20</v>
      </c>
      <c r="F96" s="200" t="s">
        <v>127</v>
      </c>
      <c r="G96" s="197"/>
      <c r="H96" s="201">
        <v>564</v>
      </c>
      <c r="I96" s="202"/>
      <c r="J96" s="197"/>
      <c r="K96" s="197"/>
      <c r="L96" s="203"/>
      <c r="M96" s="204"/>
      <c r="N96" s="205"/>
      <c r="O96" s="205"/>
      <c r="P96" s="205"/>
      <c r="Q96" s="205"/>
      <c r="R96" s="205"/>
      <c r="S96" s="205"/>
      <c r="T96" s="206"/>
      <c r="AT96" s="207" t="s">
        <v>125</v>
      </c>
      <c r="AU96" s="207" t="s">
        <v>83</v>
      </c>
      <c r="AV96" s="11" t="s">
        <v>89</v>
      </c>
      <c r="AW96" s="11" t="s">
        <v>40</v>
      </c>
      <c r="AX96" s="11" t="s">
        <v>22</v>
      </c>
      <c r="AY96" s="207" t="s">
        <v>120</v>
      </c>
    </row>
    <row r="97" spans="2:65" s="1" customFormat="1" ht="22.5" customHeight="1">
      <c r="B97" s="35"/>
      <c r="C97" s="172" t="s">
        <v>89</v>
      </c>
      <c r="D97" s="172" t="s">
        <v>121</v>
      </c>
      <c r="E97" s="173" t="s">
        <v>706</v>
      </c>
      <c r="F97" s="174" t="s">
        <v>707</v>
      </c>
      <c r="G97" s="175" t="s">
        <v>145</v>
      </c>
      <c r="H97" s="176">
        <v>720</v>
      </c>
      <c r="I97" s="177"/>
      <c r="J97" s="178">
        <f>ROUND(I97*H97,2)</f>
        <v>0</v>
      </c>
      <c r="K97" s="174" t="s">
        <v>20</v>
      </c>
      <c r="L97" s="55"/>
      <c r="M97" s="179" t="s">
        <v>20</v>
      </c>
      <c r="N97" s="180" t="s">
        <v>47</v>
      </c>
      <c r="O97" s="36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18" t="s">
        <v>89</v>
      </c>
      <c r="AT97" s="18" t="s">
        <v>121</v>
      </c>
      <c r="AU97" s="18" t="s">
        <v>83</v>
      </c>
      <c r="AY97" s="18" t="s">
        <v>120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18" t="s">
        <v>22</v>
      </c>
      <c r="BK97" s="183">
        <f>ROUND(I97*H97,2)</f>
        <v>0</v>
      </c>
      <c r="BL97" s="18" t="s">
        <v>89</v>
      </c>
      <c r="BM97" s="18" t="s">
        <v>137</v>
      </c>
    </row>
    <row r="98" spans="2:65" s="10" customFormat="1" ht="13.5">
      <c r="B98" s="184"/>
      <c r="C98" s="185"/>
      <c r="D98" s="186" t="s">
        <v>125</v>
      </c>
      <c r="E98" s="187" t="s">
        <v>20</v>
      </c>
      <c r="F98" s="188" t="s">
        <v>701</v>
      </c>
      <c r="G98" s="185"/>
      <c r="H98" s="189">
        <v>720</v>
      </c>
      <c r="I98" s="190"/>
      <c r="J98" s="185"/>
      <c r="K98" s="185"/>
      <c r="L98" s="191"/>
      <c r="M98" s="192"/>
      <c r="N98" s="193"/>
      <c r="O98" s="193"/>
      <c r="P98" s="193"/>
      <c r="Q98" s="193"/>
      <c r="R98" s="193"/>
      <c r="S98" s="193"/>
      <c r="T98" s="194"/>
      <c r="AT98" s="195" t="s">
        <v>125</v>
      </c>
      <c r="AU98" s="195" t="s">
        <v>83</v>
      </c>
      <c r="AV98" s="10" t="s">
        <v>83</v>
      </c>
      <c r="AW98" s="10" t="s">
        <v>40</v>
      </c>
      <c r="AX98" s="10" t="s">
        <v>76</v>
      </c>
      <c r="AY98" s="195" t="s">
        <v>120</v>
      </c>
    </row>
    <row r="99" spans="2:65" s="11" customFormat="1" ht="13.5">
      <c r="B99" s="196"/>
      <c r="C99" s="197"/>
      <c r="D99" s="198" t="s">
        <v>125</v>
      </c>
      <c r="E99" s="199" t="s">
        <v>20</v>
      </c>
      <c r="F99" s="200" t="s">
        <v>127</v>
      </c>
      <c r="G99" s="197"/>
      <c r="H99" s="201">
        <v>720</v>
      </c>
      <c r="I99" s="202"/>
      <c r="J99" s="197"/>
      <c r="K99" s="197"/>
      <c r="L99" s="203"/>
      <c r="M99" s="204"/>
      <c r="N99" s="205"/>
      <c r="O99" s="205"/>
      <c r="P99" s="205"/>
      <c r="Q99" s="205"/>
      <c r="R99" s="205"/>
      <c r="S99" s="205"/>
      <c r="T99" s="206"/>
      <c r="AT99" s="207" t="s">
        <v>125</v>
      </c>
      <c r="AU99" s="207" t="s">
        <v>83</v>
      </c>
      <c r="AV99" s="11" t="s">
        <v>89</v>
      </c>
      <c r="AW99" s="11" t="s">
        <v>40</v>
      </c>
      <c r="AX99" s="11" t="s">
        <v>22</v>
      </c>
      <c r="AY99" s="207" t="s">
        <v>120</v>
      </c>
    </row>
    <row r="100" spans="2:65" s="1" customFormat="1" ht="22.5" customHeight="1">
      <c r="B100" s="35"/>
      <c r="C100" s="172" t="s">
        <v>139</v>
      </c>
      <c r="D100" s="172" t="s">
        <v>121</v>
      </c>
      <c r="E100" s="173" t="s">
        <v>708</v>
      </c>
      <c r="F100" s="174" t="s">
        <v>709</v>
      </c>
      <c r="G100" s="175" t="s">
        <v>145</v>
      </c>
      <c r="H100" s="176">
        <v>16</v>
      </c>
      <c r="I100" s="177"/>
      <c r="J100" s="178">
        <f>ROUND(I100*H100,2)</f>
        <v>0</v>
      </c>
      <c r="K100" s="174" t="s">
        <v>20</v>
      </c>
      <c r="L100" s="55"/>
      <c r="M100" s="179" t="s">
        <v>20</v>
      </c>
      <c r="N100" s="180" t="s">
        <v>47</v>
      </c>
      <c r="O100" s="36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AR100" s="18" t="s">
        <v>89</v>
      </c>
      <c r="AT100" s="18" t="s">
        <v>121</v>
      </c>
      <c r="AU100" s="18" t="s">
        <v>83</v>
      </c>
      <c r="AY100" s="18" t="s">
        <v>120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8" t="s">
        <v>22</v>
      </c>
      <c r="BK100" s="183">
        <f>ROUND(I100*H100,2)</f>
        <v>0</v>
      </c>
      <c r="BL100" s="18" t="s">
        <v>89</v>
      </c>
      <c r="BM100" s="18" t="s">
        <v>27</v>
      </c>
    </row>
    <row r="101" spans="2:65" s="12" customFormat="1" ht="27">
      <c r="B101" s="208"/>
      <c r="C101" s="209"/>
      <c r="D101" s="186" t="s">
        <v>125</v>
      </c>
      <c r="E101" s="210" t="s">
        <v>20</v>
      </c>
      <c r="F101" s="211" t="s">
        <v>695</v>
      </c>
      <c r="G101" s="209"/>
      <c r="H101" s="212" t="s">
        <v>20</v>
      </c>
      <c r="I101" s="213"/>
      <c r="J101" s="209"/>
      <c r="K101" s="209"/>
      <c r="L101" s="214"/>
      <c r="M101" s="215"/>
      <c r="N101" s="216"/>
      <c r="O101" s="216"/>
      <c r="P101" s="216"/>
      <c r="Q101" s="216"/>
      <c r="R101" s="216"/>
      <c r="S101" s="216"/>
      <c r="T101" s="217"/>
      <c r="AT101" s="218" t="s">
        <v>125</v>
      </c>
      <c r="AU101" s="218" t="s">
        <v>83</v>
      </c>
      <c r="AV101" s="12" t="s">
        <v>22</v>
      </c>
      <c r="AW101" s="12" t="s">
        <v>40</v>
      </c>
      <c r="AX101" s="12" t="s">
        <v>76</v>
      </c>
      <c r="AY101" s="218" t="s">
        <v>120</v>
      </c>
    </row>
    <row r="102" spans="2:65" s="12" customFormat="1" ht="13.5">
      <c r="B102" s="208"/>
      <c r="C102" s="209"/>
      <c r="D102" s="186" t="s">
        <v>125</v>
      </c>
      <c r="E102" s="210" t="s">
        <v>20</v>
      </c>
      <c r="F102" s="211" t="s">
        <v>710</v>
      </c>
      <c r="G102" s="209"/>
      <c r="H102" s="212" t="s">
        <v>20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125</v>
      </c>
      <c r="AU102" s="218" t="s">
        <v>83</v>
      </c>
      <c r="AV102" s="12" t="s">
        <v>22</v>
      </c>
      <c r="AW102" s="12" t="s">
        <v>40</v>
      </c>
      <c r="AX102" s="12" t="s">
        <v>76</v>
      </c>
      <c r="AY102" s="218" t="s">
        <v>120</v>
      </c>
    </row>
    <row r="103" spans="2:65" s="12" customFormat="1" ht="13.5">
      <c r="B103" s="208"/>
      <c r="C103" s="209"/>
      <c r="D103" s="186" t="s">
        <v>125</v>
      </c>
      <c r="E103" s="210" t="s">
        <v>20</v>
      </c>
      <c r="F103" s="211" t="s">
        <v>711</v>
      </c>
      <c r="G103" s="209"/>
      <c r="H103" s="212" t="s">
        <v>20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125</v>
      </c>
      <c r="AU103" s="218" t="s">
        <v>83</v>
      </c>
      <c r="AV103" s="12" t="s">
        <v>22</v>
      </c>
      <c r="AW103" s="12" t="s">
        <v>40</v>
      </c>
      <c r="AX103" s="12" t="s">
        <v>76</v>
      </c>
      <c r="AY103" s="218" t="s">
        <v>120</v>
      </c>
    </row>
    <row r="104" spans="2:65" s="10" customFormat="1" ht="27">
      <c r="B104" s="184"/>
      <c r="C104" s="185"/>
      <c r="D104" s="186" t="s">
        <v>125</v>
      </c>
      <c r="E104" s="187" t="s">
        <v>20</v>
      </c>
      <c r="F104" s="188" t="s">
        <v>712</v>
      </c>
      <c r="G104" s="185"/>
      <c r="H104" s="189">
        <v>10</v>
      </c>
      <c r="I104" s="190"/>
      <c r="J104" s="185"/>
      <c r="K104" s="185"/>
      <c r="L104" s="191"/>
      <c r="M104" s="192"/>
      <c r="N104" s="193"/>
      <c r="O104" s="193"/>
      <c r="P104" s="193"/>
      <c r="Q104" s="193"/>
      <c r="R104" s="193"/>
      <c r="S104" s="193"/>
      <c r="T104" s="194"/>
      <c r="AT104" s="195" t="s">
        <v>125</v>
      </c>
      <c r="AU104" s="195" t="s">
        <v>83</v>
      </c>
      <c r="AV104" s="10" t="s">
        <v>83</v>
      </c>
      <c r="AW104" s="10" t="s">
        <v>40</v>
      </c>
      <c r="AX104" s="10" t="s">
        <v>76</v>
      </c>
      <c r="AY104" s="195" t="s">
        <v>120</v>
      </c>
    </row>
    <row r="105" spans="2:65" s="10" customFormat="1" ht="13.5">
      <c r="B105" s="184"/>
      <c r="C105" s="185"/>
      <c r="D105" s="186" t="s">
        <v>125</v>
      </c>
      <c r="E105" s="187" t="s">
        <v>20</v>
      </c>
      <c r="F105" s="188" t="s">
        <v>713</v>
      </c>
      <c r="G105" s="185"/>
      <c r="H105" s="189">
        <v>6</v>
      </c>
      <c r="I105" s="190"/>
      <c r="J105" s="185"/>
      <c r="K105" s="185"/>
      <c r="L105" s="191"/>
      <c r="M105" s="192"/>
      <c r="N105" s="193"/>
      <c r="O105" s="193"/>
      <c r="P105" s="193"/>
      <c r="Q105" s="193"/>
      <c r="R105" s="193"/>
      <c r="S105" s="193"/>
      <c r="T105" s="194"/>
      <c r="AT105" s="195" t="s">
        <v>125</v>
      </c>
      <c r="AU105" s="195" t="s">
        <v>83</v>
      </c>
      <c r="AV105" s="10" t="s">
        <v>83</v>
      </c>
      <c r="AW105" s="10" t="s">
        <v>40</v>
      </c>
      <c r="AX105" s="10" t="s">
        <v>76</v>
      </c>
      <c r="AY105" s="195" t="s">
        <v>120</v>
      </c>
    </row>
    <row r="106" spans="2:65" s="12" customFormat="1" ht="13.5">
      <c r="B106" s="208"/>
      <c r="C106" s="209"/>
      <c r="D106" s="186" t="s">
        <v>125</v>
      </c>
      <c r="E106" s="210" t="s">
        <v>20</v>
      </c>
      <c r="F106" s="211" t="s">
        <v>714</v>
      </c>
      <c r="G106" s="209"/>
      <c r="H106" s="212" t="s">
        <v>20</v>
      </c>
      <c r="I106" s="213"/>
      <c r="J106" s="209"/>
      <c r="K106" s="209"/>
      <c r="L106" s="214"/>
      <c r="M106" s="215"/>
      <c r="N106" s="216"/>
      <c r="O106" s="216"/>
      <c r="P106" s="216"/>
      <c r="Q106" s="216"/>
      <c r="R106" s="216"/>
      <c r="S106" s="216"/>
      <c r="T106" s="217"/>
      <c r="AT106" s="218" t="s">
        <v>125</v>
      </c>
      <c r="AU106" s="218" t="s">
        <v>83</v>
      </c>
      <c r="AV106" s="12" t="s">
        <v>22</v>
      </c>
      <c r="AW106" s="12" t="s">
        <v>40</v>
      </c>
      <c r="AX106" s="12" t="s">
        <v>76</v>
      </c>
      <c r="AY106" s="218" t="s">
        <v>120</v>
      </c>
    </row>
    <row r="107" spans="2:65" s="11" customFormat="1" ht="13.5">
      <c r="B107" s="196"/>
      <c r="C107" s="197"/>
      <c r="D107" s="198" t="s">
        <v>125</v>
      </c>
      <c r="E107" s="199" t="s">
        <v>20</v>
      </c>
      <c r="F107" s="200" t="s">
        <v>127</v>
      </c>
      <c r="G107" s="197"/>
      <c r="H107" s="201">
        <v>16</v>
      </c>
      <c r="I107" s="202"/>
      <c r="J107" s="197"/>
      <c r="K107" s="197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125</v>
      </c>
      <c r="AU107" s="207" t="s">
        <v>83</v>
      </c>
      <c r="AV107" s="11" t="s">
        <v>89</v>
      </c>
      <c r="AW107" s="11" t="s">
        <v>40</v>
      </c>
      <c r="AX107" s="11" t="s">
        <v>22</v>
      </c>
      <c r="AY107" s="207" t="s">
        <v>120</v>
      </c>
    </row>
    <row r="108" spans="2:65" s="1" customFormat="1" ht="22.5" customHeight="1">
      <c r="B108" s="35"/>
      <c r="C108" s="172" t="s">
        <v>133</v>
      </c>
      <c r="D108" s="172" t="s">
        <v>121</v>
      </c>
      <c r="E108" s="173" t="s">
        <v>715</v>
      </c>
      <c r="F108" s="174" t="s">
        <v>716</v>
      </c>
      <c r="G108" s="175" t="s">
        <v>145</v>
      </c>
      <c r="H108" s="176">
        <v>1440</v>
      </c>
      <c r="I108" s="177"/>
      <c r="J108" s="178">
        <f>ROUND(I108*H108,2)</f>
        <v>0</v>
      </c>
      <c r="K108" s="174" t="s">
        <v>20</v>
      </c>
      <c r="L108" s="55"/>
      <c r="M108" s="179" t="s">
        <v>20</v>
      </c>
      <c r="N108" s="180" t="s">
        <v>47</v>
      </c>
      <c r="O108" s="36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AR108" s="18" t="s">
        <v>89</v>
      </c>
      <c r="AT108" s="18" t="s">
        <v>121</v>
      </c>
      <c r="AU108" s="18" t="s">
        <v>83</v>
      </c>
      <c r="AY108" s="18" t="s">
        <v>120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18" t="s">
        <v>22</v>
      </c>
      <c r="BK108" s="183">
        <f>ROUND(I108*H108,2)</f>
        <v>0</v>
      </c>
      <c r="BL108" s="18" t="s">
        <v>89</v>
      </c>
      <c r="BM108" s="18" t="s">
        <v>146</v>
      </c>
    </row>
    <row r="109" spans="2:65" s="10" customFormat="1" ht="13.5">
      <c r="B109" s="184"/>
      <c r="C109" s="185"/>
      <c r="D109" s="186" t="s">
        <v>125</v>
      </c>
      <c r="E109" s="187" t="s">
        <v>20</v>
      </c>
      <c r="F109" s="188" t="s">
        <v>717</v>
      </c>
      <c r="G109" s="185"/>
      <c r="H109" s="189">
        <v>1440</v>
      </c>
      <c r="I109" s="190"/>
      <c r="J109" s="185"/>
      <c r="K109" s="185"/>
      <c r="L109" s="191"/>
      <c r="M109" s="192"/>
      <c r="N109" s="193"/>
      <c r="O109" s="193"/>
      <c r="P109" s="193"/>
      <c r="Q109" s="193"/>
      <c r="R109" s="193"/>
      <c r="S109" s="193"/>
      <c r="T109" s="194"/>
      <c r="AT109" s="195" t="s">
        <v>125</v>
      </c>
      <c r="AU109" s="195" t="s">
        <v>83</v>
      </c>
      <c r="AV109" s="10" t="s">
        <v>83</v>
      </c>
      <c r="AW109" s="10" t="s">
        <v>40</v>
      </c>
      <c r="AX109" s="10" t="s">
        <v>76</v>
      </c>
      <c r="AY109" s="195" t="s">
        <v>120</v>
      </c>
    </row>
    <row r="110" spans="2:65" s="11" customFormat="1" ht="13.5">
      <c r="B110" s="196"/>
      <c r="C110" s="197"/>
      <c r="D110" s="198" t="s">
        <v>125</v>
      </c>
      <c r="E110" s="199" t="s">
        <v>20</v>
      </c>
      <c r="F110" s="200" t="s">
        <v>127</v>
      </c>
      <c r="G110" s="197"/>
      <c r="H110" s="201">
        <v>1440</v>
      </c>
      <c r="I110" s="202"/>
      <c r="J110" s="197"/>
      <c r="K110" s="197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125</v>
      </c>
      <c r="AU110" s="207" t="s">
        <v>83</v>
      </c>
      <c r="AV110" s="11" t="s">
        <v>89</v>
      </c>
      <c r="AW110" s="11" t="s">
        <v>40</v>
      </c>
      <c r="AX110" s="11" t="s">
        <v>22</v>
      </c>
      <c r="AY110" s="207" t="s">
        <v>120</v>
      </c>
    </row>
    <row r="111" spans="2:65" s="1" customFormat="1" ht="22.5" customHeight="1">
      <c r="B111" s="35"/>
      <c r="C111" s="172" t="s">
        <v>150</v>
      </c>
      <c r="D111" s="172" t="s">
        <v>121</v>
      </c>
      <c r="E111" s="173" t="s">
        <v>718</v>
      </c>
      <c r="F111" s="174" t="s">
        <v>719</v>
      </c>
      <c r="G111" s="175" t="s">
        <v>589</v>
      </c>
      <c r="H111" s="176">
        <v>3</v>
      </c>
      <c r="I111" s="177"/>
      <c r="J111" s="178">
        <f>ROUND(I111*H111,2)</f>
        <v>0</v>
      </c>
      <c r="K111" s="174" t="s">
        <v>20</v>
      </c>
      <c r="L111" s="55"/>
      <c r="M111" s="179" t="s">
        <v>20</v>
      </c>
      <c r="N111" s="180" t="s">
        <v>47</v>
      </c>
      <c r="O111" s="36"/>
      <c r="P111" s="181">
        <f>O111*H111</f>
        <v>0</v>
      </c>
      <c r="Q111" s="181">
        <v>0</v>
      </c>
      <c r="R111" s="181">
        <f>Q111*H111</f>
        <v>0</v>
      </c>
      <c r="S111" s="181">
        <v>0</v>
      </c>
      <c r="T111" s="182">
        <f>S111*H111</f>
        <v>0</v>
      </c>
      <c r="AR111" s="18" t="s">
        <v>89</v>
      </c>
      <c r="AT111" s="18" t="s">
        <v>121</v>
      </c>
      <c r="AU111" s="18" t="s">
        <v>83</v>
      </c>
      <c r="AY111" s="18" t="s">
        <v>120</v>
      </c>
      <c r="BE111" s="183">
        <f>IF(N111="základní",J111,0)</f>
        <v>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18" t="s">
        <v>22</v>
      </c>
      <c r="BK111" s="183">
        <f>ROUND(I111*H111,2)</f>
        <v>0</v>
      </c>
      <c r="BL111" s="18" t="s">
        <v>89</v>
      </c>
      <c r="BM111" s="18" t="s">
        <v>153</v>
      </c>
    </row>
    <row r="112" spans="2:65" s="12" customFormat="1" ht="27">
      <c r="B112" s="208"/>
      <c r="C112" s="209"/>
      <c r="D112" s="186" t="s">
        <v>125</v>
      </c>
      <c r="E112" s="210" t="s">
        <v>20</v>
      </c>
      <c r="F112" s="211" t="s">
        <v>695</v>
      </c>
      <c r="G112" s="209"/>
      <c r="H112" s="212" t="s">
        <v>20</v>
      </c>
      <c r="I112" s="213"/>
      <c r="J112" s="209"/>
      <c r="K112" s="209"/>
      <c r="L112" s="214"/>
      <c r="M112" s="215"/>
      <c r="N112" s="216"/>
      <c r="O112" s="216"/>
      <c r="P112" s="216"/>
      <c r="Q112" s="216"/>
      <c r="R112" s="216"/>
      <c r="S112" s="216"/>
      <c r="T112" s="217"/>
      <c r="AT112" s="218" t="s">
        <v>125</v>
      </c>
      <c r="AU112" s="218" t="s">
        <v>83</v>
      </c>
      <c r="AV112" s="12" t="s">
        <v>22</v>
      </c>
      <c r="AW112" s="12" t="s">
        <v>40</v>
      </c>
      <c r="AX112" s="12" t="s">
        <v>76</v>
      </c>
      <c r="AY112" s="218" t="s">
        <v>120</v>
      </c>
    </row>
    <row r="113" spans="2:65" s="12" customFormat="1" ht="13.5">
      <c r="B113" s="208"/>
      <c r="C113" s="209"/>
      <c r="D113" s="186" t="s">
        <v>125</v>
      </c>
      <c r="E113" s="210" t="s">
        <v>20</v>
      </c>
      <c r="F113" s="211" t="s">
        <v>720</v>
      </c>
      <c r="G113" s="209"/>
      <c r="H113" s="212" t="s">
        <v>20</v>
      </c>
      <c r="I113" s="213"/>
      <c r="J113" s="209"/>
      <c r="K113" s="209"/>
      <c r="L113" s="214"/>
      <c r="M113" s="215"/>
      <c r="N113" s="216"/>
      <c r="O113" s="216"/>
      <c r="P113" s="216"/>
      <c r="Q113" s="216"/>
      <c r="R113" s="216"/>
      <c r="S113" s="216"/>
      <c r="T113" s="217"/>
      <c r="AT113" s="218" t="s">
        <v>125</v>
      </c>
      <c r="AU113" s="218" t="s">
        <v>83</v>
      </c>
      <c r="AV113" s="12" t="s">
        <v>22</v>
      </c>
      <c r="AW113" s="12" t="s">
        <v>40</v>
      </c>
      <c r="AX113" s="12" t="s">
        <v>76</v>
      </c>
      <c r="AY113" s="218" t="s">
        <v>120</v>
      </c>
    </row>
    <row r="114" spans="2:65" s="10" customFormat="1" ht="13.5">
      <c r="B114" s="184"/>
      <c r="C114" s="185"/>
      <c r="D114" s="186" t="s">
        <v>125</v>
      </c>
      <c r="E114" s="187" t="s">
        <v>20</v>
      </c>
      <c r="F114" s="188" t="s">
        <v>698</v>
      </c>
      <c r="G114" s="185"/>
      <c r="H114" s="189">
        <v>3</v>
      </c>
      <c r="I114" s="190"/>
      <c r="J114" s="185"/>
      <c r="K114" s="185"/>
      <c r="L114" s="191"/>
      <c r="M114" s="192"/>
      <c r="N114" s="193"/>
      <c r="O114" s="193"/>
      <c r="P114" s="193"/>
      <c r="Q114" s="193"/>
      <c r="R114" s="193"/>
      <c r="S114" s="193"/>
      <c r="T114" s="194"/>
      <c r="AT114" s="195" t="s">
        <v>125</v>
      </c>
      <c r="AU114" s="195" t="s">
        <v>83</v>
      </c>
      <c r="AV114" s="10" t="s">
        <v>83</v>
      </c>
      <c r="AW114" s="10" t="s">
        <v>40</v>
      </c>
      <c r="AX114" s="10" t="s">
        <v>76</v>
      </c>
      <c r="AY114" s="195" t="s">
        <v>120</v>
      </c>
    </row>
    <row r="115" spans="2:65" s="11" customFormat="1" ht="13.5">
      <c r="B115" s="196"/>
      <c r="C115" s="197"/>
      <c r="D115" s="198" t="s">
        <v>125</v>
      </c>
      <c r="E115" s="199" t="s">
        <v>20</v>
      </c>
      <c r="F115" s="200" t="s">
        <v>127</v>
      </c>
      <c r="G115" s="197"/>
      <c r="H115" s="201">
        <v>3</v>
      </c>
      <c r="I115" s="202"/>
      <c r="J115" s="197"/>
      <c r="K115" s="197"/>
      <c r="L115" s="203"/>
      <c r="M115" s="204"/>
      <c r="N115" s="205"/>
      <c r="O115" s="205"/>
      <c r="P115" s="205"/>
      <c r="Q115" s="205"/>
      <c r="R115" s="205"/>
      <c r="S115" s="205"/>
      <c r="T115" s="206"/>
      <c r="AT115" s="207" t="s">
        <v>125</v>
      </c>
      <c r="AU115" s="207" t="s">
        <v>83</v>
      </c>
      <c r="AV115" s="11" t="s">
        <v>89</v>
      </c>
      <c r="AW115" s="11" t="s">
        <v>40</v>
      </c>
      <c r="AX115" s="11" t="s">
        <v>22</v>
      </c>
      <c r="AY115" s="207" t="s">
        <v>120</v>
      </c>
    </row>
    <row r="116" spans="2:65" s="1" customFormat="1" ht="22.5" customHeight="1">
      <c r="B116" s="35"/>
      <c r="C116" s="172" t="s">
        <v>137</v>
      </c>
      <c r="D116" s="172" t="s">
        <v>121</v>
      </c>
      <c r="E116" s="173" t="s">
        <v>721</v>
      </c>
      <c r="F116" s="174" t="s">
        <v>722</v>
      </c>
      <c r="G116" s="175" t="s">
        <v>145</v>
      </c>
      <c r="H116" s="176">
        <v>270</v>
      </c>
      <c r="I116" s="177"/>
      <c r="J116" s="178">
        <f>ROUND(I116*H116,2)</f>
        <v>0</v>
      </c>
      <c r="K116" s="174" t="s">
        <v>20</v>
      </c>
      <c r="L116" s="55"/>
      <c r="M116" s="179" t="s">
        <v>20</v>
      </c>
      <c r="N116" s="180" t="s">
        <v>47</v>
      </c>
      <c r="O116" s="36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AR116" s="18" t="s">
        <v>89</v>
      </c>
      <c r="AT116" s="18" t="s">
        <v>121</v>
      </c>
      <c r="AU116" s="18" t="s">
        <v>83</v>
      </c>
      <c r="AY116" s="18" t="s">
        <v>120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8" t="s">
        <v>22</v>
      </c>
      <c r="BK116" s="183">
        <f>ROUND(I116*H116,2)</f>
        <v>0</v>
      </c>
      <c r="BL116" s="18" t="s">
        <v>89</v>
      </c>
      <c r="BM116" s="18" t="s">
        <v>196</v>
      </c>
    </row>
    <row r="117" spans="2:65" s="10" customFormat="1" ht="13.5">
      <c r="B117" s="184"/>
      <c r="C117" s="185"/>
      <c r="D117" s="186" t="s">
        <v>125</v>
      </c>
      <c r="E117" s="187" t="s">
        <v>20</v>
      </c>
      <c r="F117" s="188" t="s">
        <v>723</v>
      </c>
      <c r="G117" s="185"/>
      <c r="H117" s="189">
        <v>270</v>
      </c>
      <c r="I117" s="190"/>
      <c r="J117" s="185"/>
      <c r="K117" s="185"/>
      <c r="L117" s="191"/>
      <c r="M117" s="192"/>
      <c r="N117" s="193"/>
      <c r="O117" s="193"/>
      <c r="P117" s="193"/>
      <c r="Q117" s="193"/>
      <c r="R117" s="193"/>
      <c r="S117" s="193"/>
      <c r="T117" s="194"/>
      <c r="AT117" s="195" t="s">
        <v>125</v>
      </c>
      <c r="AU117" s="195" t="s">
        <v>83</v>
      </c>
      <c r="AV117" s="10" t="s">
        <v>83</v>
      </c>
      <c r="AW117" s="10" t="s">
        <v>40</v>
      </c>
      <c r="AX117" s="10" t="s">
        <v>76</v>
      </c>
      <c r="AY117" s="195" t="s">
        <v>120</v>
      </c>
    </row>
    <row r="118" spans="2:65" s="11" customFormat="1" ht="13.5">
      <c r="B118" s="196"/>
      <c r="C118" s="197"/>
      <c r="D118" s="198" t="s">
        <v>125</v>
      </c>
      <c r="E118" s="199" t="s">
        <v>20</v>
      </c>
      <c r="F118" s="200" t="s">
        <v>127</v>
      </c>
      <c r="G118" s="197"/>
      <c r="H118" s="201">
        <v>270</v>
      </c>
      <c r="I118" s="202"/>
      <c r="J118" s="197"/>
      <c r="K118" s="197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125</v>
      </c>
      <c r="AU118" s="207" t="s">
        <v>83</v>
      </c>
      <c r="AV118" s="11" t="s">
        <v>89</v>
      </c>
      <c r="AW118" s="11" t="s">
        <v>40</v>
      </c>
      <c r="AX118" s="11" t="s">
        <v>22</v>
      </c>
      <c r="AY118" s="207" t="s">
        <v>120</v>
      </c>
    </row>
    <row r="119" spans="2:65" s="1" customFormat="1" ht="22.5" customHeight="1">
      <c r="B119" s="35"/>
      <c r="C119" s="172" t="s">
        <v>198</v>
      </c>
      <c r="D119" s="172" t="s">
        <v>121</v>
      </c>
      <c r="E119" s="173" t="s">
        <v>724</v>
      </c>
      <c r="F119" s="174" t="s">
        <v>725</v>
      </c>
      <c r="G119" s="175" t="s">
        <v>589</v>
      </c>
      <c r="H119" s="176">
        <v>1668</v>
      </c>
      <c r="I119" s="177"/>
      <c r="J119" s="178">
        <f>ROUND(I119*H119,2)</f>
        <v>0</v>
      </c>
      <c r="K119" s="174" t="s">
        <v>20</v>
      </c>
      <c r="L119" s="55"/>
      <c r="M119" s="179" t="s">
        <v>20</v>
      </c>
      <c r="N119" s="180" t="s">
        <v>47</v>
      </c>
      <c r="O119" s="36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AR119" s="18" t="s">
        <v>89</v>
      </c>
      <c r="AT119" s="18" t="s">
        <v>121</v>
      </c>
      <c r="AU119" s="18" t="s">
        <v>83</v>
      </c>
      <c r="AY119" s="18" t="s">
        <v>120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8" t="s">
        <v>22</v>
      </c>
      <c r="BK119" s="183">
        <f>ROUND(I119*H119,2)</f>
        <v>0</v>
      </c>
      <c r="BL119" s="18" t="s">
        <v>89</v>
      </c>
      <c r="BM119" s="18" t="s">
        <v>201</v>
      </c>
    </row>
    <row r="120" spans="2:65" s="12" customFormat="1" ht="27">
      <c r="B120" s="208"/>
      <c r="C120" s="209"/>
      <c r="D120" s="186" t="s">
        <v>125</v>
      </c>
      <c r="E120" s="210" t="s">
        <v>20</v>
      </c>
      <c r="F120" s="211" t="s">
        <v>695</v>
      </c>
      <c r="G120" s="209"/>
      <c r="H120" s="212" t="s">
        <v>20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125</v>
      </c>
      <c r="AU120" s="218" t="s">
        <v>83</v>
      </c>
      <c r="AV120" s="12" t="s">
        <v>22</v>
      </c>
      <c r="AW120" s="12" t="s">
        <v>40</v>
      </c>
      <c r="AX120" s="12" t="s">
        <v>76</v>
      </c>
      <c r="AY120" s="218" t="s">
        <v>120</v>
      </c>
    </row>
    <row r="121" spans="2:65" s="12" customFormat="1" ht="27">
      <c r="B121" s="208"/>
      <c r="C121" s="209"/>
      <c r="D121" s="186" t="s">
        <v>125</v>
      </c>
      <c r="E121" s="210" t="s">
        <v>20</v>
      </c>
      <c r="F121" s="211" t="s">
        <v>726</v>
      </c>
      <c r="G121" s="209"/>
      <c r="H121" s="212" t="s">
        <v>20</v>
      </c>
      <c r="I121" s="213"/>
      <c r="J121" s="209"/>
      <c r="K121" s="209"/>
      <c r="L121" s="214"/>
      <c r="M121" s="215"/>
      <c r="N121" s="216"/>
      <c r="O121" s="216"/>
      <c r="P121" s="216"/>
      <c r="Q121" s="216"/>
      <c r="R121" s="216"/>
      <c r="S121" s="216"/>
      <c r="T121" s="217"/>
      <c r="AT121" s="218" t="s">
        <v>125</v>
      </c>
      <c r="AU121" s="218" t="s">
        <v>83</v>
      </c>
      <c r="AV121" s="12" t="s">
        <v>22</v>
      </c>
      <c r="AW121" s="12" t="s">
        <v>40</v>
      </c>
      <c r="AX121" s="12" t="s">
        <v>76</v>
      </c>
      <c r="AY121" s="218" t="s">
        <v>120</v>
      </c>
    </row>
    <row r="122" spans="2:65" s="10" customFormat="1" ht="13.5">
      <c r="B122" s="184"/>
      <c r="C122" s="185"/>
      <c r="D122" s="186" t="s">
        <v>125</v>
      </c>
      <c r="E122" s="187" t="s">
        <v>20</v>
      </c>
      <c r="F122" s="188" t="s">
        <v>727</v>
      </c>
      <c r="G122" s="185"/>
      <c r="H122" s="189">
        <v>1668</v>
      </c>
      <c r="I122" s="190"/>
      <c r="J122" s="185"/>
      <c r="K122" s="185"/>
      <c r="L122" s="191"/>
      <c r="M122" s="192"/>
      <c r="N122" s="193"/>
      <c r="O122" s="193"/>
      <c r="P122" s="193"/>
      <c r="Q122" s="193"/>
      <c r="R122" s="193"/>
      <c r="S122" s="193"/>
      <c r="T122" s="194"/>
      <c r="AT122" s="195" t="s">
        <v>125</v>
      </c>
      <c r="AU122" s="195" t="s">
        <v>83</v>
      </c>
      <c r="AV122" s="10" t="s">
        <v>83</v>
      </c>
      <c r="AW122" s="10" t="s">
        <v>40</v>
      </c>
      <c r="AX122" s="10" t="s">
        <v>76</v>
      </c>
      <c r="AY122" s="195" t="s">
        <v>120</v>
      </c>
    </row>
    <row r="123" spans="2:65" s="11" customFormat="1" ht="13.5">
      <c r="B123" s="196"/>
      <c r="C123" s="197"/>
      <c r="D123" s="186" t="s">
        <v>125</v>
      </c>
      <c r="E123" s="219" t="s">
        <v>20</v>
      </c>
      <c r="F123" s="220" t="s">
        <v>127</v>
      </c>
      <c r="G123" s="197"/>
      <c r="H123" s="221">
        <v>1668</v>
      </c>
      <c r="I123" s="202"/>
      <c r="J123" s="197"/>
      <c r="K123" s="197"/>
      <c r="L123" s="203"/>
      <c r="M123" s="222"/>
      <c r="N123" s="223"/>
      <c r="O123" s="223"/>
      <c r="P123" s="223"/>
      <c r="Q123" s="223"/>
      <c r="R123" s="223"/>
      <c r="S123" s="223"/>
      <c r="T123" s="224"/>
      <c r="AT123" s="207" t="s">
        <v>125</v>
      </c>
      <c r="AU123" s="207" t="s">
        <v>83</v>
      </c>
      <c r="AV123" s="11" t="s">
        <v>89</v>
      </c>
      <c r="AW123" s="11" t="s">
        <v>40</v>
      </c>
      <c r="AX123" s="11" t="s">
        <v>22</v>
      </c>
      <c r="AY123" s="207" t="s">
        <v>120</v>
      </c>
    </row>
    <row r="124" spans="2:65" s="1" customFormat="1" ht="6.95" customHeight="1">
      <c r="B124" s="50"/>
      <c r="C124" s="51"/>
      <c r="D124" s="51"/>
      <c r="E124" s="51"/>
      <c r="F124" s="51"/>
      <c r="G124" s="51"/>
      <c r="H124" s="51"/>
      <c r="I124" s="128"/>
      <c r="J124" s="51"/>
      <c r="K124" s="51"/>
      <c r="L124" s="55"/>
    </row>
  </sheetData>
  <sheetProtection password="CC35" sheet="1" objects="1" scenarios="1" formatColumns="0" formatRows="0" sort="0" autoFilter="0"/>
  <autoFilter ref="C77:K77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77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16"/>
  <sheetViews>
    <sheetView showGridLines="0" zoomScaleNormal="100" workbookViewId="0"/>
  </sheetViews>
  <sheetFormatPr defaultRowHeight="13.5"/>
  <cols>
    <col min="1" max="1" width="8.33203125" style="320" customWidth="1"/>
    <col min="2" max="2" width="1.6640625" style="320" customWidth="1"/>
    <col min="3" max="4" width="5" style="320" customWidth="1"/>
    <col min="5" max="5" width="11.6640625" style="320" customWidth="1"/>
    <col min="6" max="6" width="9.1640625" style="320" customWidth="1"/>
    <col min="7" max="7" width="5" style="320" customWidth="1"/>
    <col min="8" max="8" width="77.83203125" style="320" customWidth="1"/>
    <col min="9" max="10" width="20" style="320" customWidth="1"/>
    <col min="11" max="11" width="1.6640625" style="320" customWidth="1"/>
    <col min="12" max="256" width="9.33203125" style="320"/>
    <col min="257" max="257" width="8.33203125" style="320" customWidth="1"/>
    <col min="258" max="258" width="1.6640625" style="320" customWidth="1"/>
    <col min="259" max="260" width="5" style="320" customWidth="1"/>
    <col min="261" max="261" width="11.6640625" style="320" customWidth="1"/>
    <col min="262" max="262" width="9.1640625" style="320" customWidth="1"/>
    <col min="263" max="263" width="5" style="320" customWidth="1"/>
    <col min="264" max="264" width="77.83203125" style="320" customWidth="1"/>
    <col min="265" max="266" width="20" style="320" customWidth="1"/>
    <col min="267" max="267" width="1.6640625" style="320" customWidth="1"/>
    <col min="268" max="512" width="9.33203125" style="320"/>
    <col min="513" max="513" width="8.33203125" style="320" customWidth="1"/>
    <col min="514" max="514" width="1.6640625" style="320" customWidth="1"/>
    <col min="515" max="516" width="5" style="320" customWidth="1"/>
    <col min="517" max="517" width="11.6640625" style="320" customWidth="1"/>
    <col min="518" max="518" width="9.1640625" style="320" customWidth="1"/>
    <col min="519" max="519" width="5" style="320" customWidth="1"/>
    <col min="520" max="520" width="77.83203125" style="320" customWidth="1"/>
    <col min="521" max="522" width="20" style="320" customWidth="1"/>
    <col min="523" max="523" width="1.6640625" style="320" customWidth="1"/>
    <col min="524" max="768" width="9.33203125" style="320"/>
    <col min="769" max="769" width="8.33203125" style="320" customWidth="1"/>
    <col min="770" max="770" width="1.6640625" style="320" customWidth="1"/>
    <col min="771" max="772" width="5" style="320" customWidth="1"/>
    <col min="773" max="773" width="11.6640625" style="320" customWidth="1"/>
    <col min="774" max="774" width="9.1640625" style="320" customWidth="1"/>
    <col min="775" max="775" width="5" style="320" customWidth="1"/>
    <col min="776" max="776" width="77.83203125" style="320" customWidth="1"/>
    <col min="777" max="778" width="20" style="320" customWidth="1"/>
    <col min="779" max="779" width="1.6640625" style="320" customWidth="1"/>
    <col min="780" max="1024" width="9.33203125" style="320"/>
    <col min="1025" max="1025" width="8.33203125" style="320" customWidth="1"/>
    <col min="1026" max="1026" width="1.6640625" style="320" customWidth="1"/>
    <col min="1027" max="1028" width="5" style="320" customWidth="1"/>
    <col min="1029" max="1029" width="11.6640625" style="320" customWidth="1"/>
    <col min="1030" max="1030" width="9.1640625" style="320" customWidth="1"/>
    <col min="1031" max="1031" width="5" style="320" customWidth="1"/>
    <col min="1032" max="1032" width="77.83203125" style="320" customWidth="1"/>
    <col min="1033" max="1034" width="20" style="320" customWidth="1"/>
    <col min="1035" max="1035" width="1.6640625" style="320" customWidth="1"/>
    <col min="1036" max="1280" width="9.33203125" style="320"/>
    <col min="1281" max="1281" width="8.33203125" style="320" customWidth="1"/>
    <col min="1282" max="1282" width="1.6640625" style="320" customWidth="1"/>
    <col min="1283" max="1284" width="5" style="320" customWidth="1"/>
    <col min="1285" max="1285" width="11.6640625" style="320" customWidth="1"/>
    <col min="1286" max="1286" width="9.1640625" style="320" customWidth="1"/>
    <col min="1287" max="1287" width="5" style="320" customWidth="1"/>
    <col min="1288" max="1288" width="77.83203125" style="320" customWidth="1"/>
    <col min="1289" max="1290" width="20" style="320" customWidth="1"/>
    <col min="1291" max="1291" width="1.6640625" style="320" customWidth="1"/>
    <col min="1292" max="1536" width="9.33203125" style="320"/>
    <col min="1537" max="1537" width="8.33203125" style="320" customWidth="1"/>
    <col min="1538" max="1538" width="1.6640625" style="320" customWidth="1"/>
    <col min="1539" max="1540" width="5" style="320" customWidth="1"/>
    <col min="1541" max="1541" width="11.6640625" style="320" customWidth="1"/>
    <col min="1542" max="1542" width="9.1640625" style="320" customWidth="1"/>
    <col min="1543" max="1543" width="5" style="320" customWidth="1"/>
    <col min="1544" max="1544" width="77.83203125" style="320" customWidth="1"/>
    <col min="1545" max="1546" width="20" style="320" customWidth="1"/>
    <col min="1547" max="1547" width="1.6640625" style="320" customWidth="1"/>
    <col min="1548" max="1792" width="9.33203125" style="320"/>
    <col min="1793" max="1793" width="8.33203125" style="320" customWidth="1"/>
    <col min="1794" max="1794" width="1.6640625" style="320" customWidth="1"/>
    <col min="1795" max="1796" width="5" style="320" customWidth="1"/>
    <col min="1797" max="1797" width="11.6640625" style="320" customWidth="1"/>
    <col min="1798" max="1798" width="9.1640625" style="320" customWidth="1"/>
    <col min="1799" max="1799" width="5" style="320" customWidth="1"/>
    <col min="1800" max="1800" width="77.83203125" style="320" customWidth="1"/>
    <col min="1801" max="1802" width="20" style="320" customWidth="1"/>
    <col min="1803" max="1803" width="1.6640625" style="320" customWidth="1"/>
    <col min="1804" max="2048" width="9.33203125" style="320"/>
    <col min="2049" max="2049" width="8.33203125" style="320" customWidth="1"/>
    <col min="2050" max="2050" width="1.6640625" style="320" customWidth="1"/>
    <col min="2051" max="2052" width="5" style="320" customWidth="1"/>
    <col min="2053" max="2053" width="11.6640625" style="320" customWidth="1"/>
    <col min="2054" max="2054" width="9.1640625" style="320" customWidth="1"/>
    <col min="2055" max="2055" width="5" style="320" customWidth="1"/>
    <col min="2056" max="2056" width="77.83203125" style="320" customWidth="1"/>
    <col min="2057" max="2058" width="20" style="320" customWidth="1"/>
    <col min="2059" max="2059" width="1.6640625" style="320" customWidth="1"/>
    <col min="2060" max="2304" width="9.33203125" style="320"/>
    <col min="2305" max="2305" width="8.33203125" style="320" customWidth="1"/>
    <col min="2306" max="2306" width="1.6640625" style="320" customWidth="1"/>
    <col min="2307" max="2308" width="5" style="320" customWidth="1"/>
    <col min="2309" max="2309" width="11.6640625" style="320" customWidth="1"/>
    <col min="2310" max="2310" width="9.1640625" style="320" customWidth="1"/>
    <col min="2311" max="2311" width="5" style="320" customWidth="1"/>
    <col min="2312" max="2312" width="77.83203125" style="320" customWidth="1"/>
    <col min="2313" max="2314" width="20" style="320" customWidth="1"/>
    <col min="2315" max="2315" width="1.6640625" style="320" customWidth="1"/>
    <col min="2316" max="2560" width="9.33203125" style="320"/>
    <col min="2561" max="2561" width="8.33203125" style="320" customWidth="1"/>
    <col min="2562" max="2562" width="1.6640625" style="320" customWidth="1"/>
    <col min="2563" max="2564" width="5" style="320" customWidth="1"/>
    <col min="2565" max="2565" width="11.6640625" style="320" customWidth="1"/>
    <col min="2566" max="2566" width="9.1640625" style="320" customWidth="1"/>
    <col min="2567" max="2567" width="5" style="320" customWidth="1"/>
    <col min="2568" max="2568" width="77.83203125" style="320" customWidth="1"/>
    <col min="2569" max="2570" width="20" style="320" customWidth="1"/>
    <col min="2571" max="2571" width="1.6640625" style="320" customWidth="1"/>
    <col min="2572" max="2816" width="9.33203125" style="320"/>
    <col min="2817" max="2817" width="8.33203125" style="320" customWidth="1"/>
    <col min="2818" max="2818" width="1.6640625" style="320" customWidth="1"/>
    <col min="2819" max="2820" width="5" style="320" customWidth="1"/>
    <col min="2821" max="2821" width="11.6640625" style="320" customWidth="1"/>
    <col min="2822" max="2822" width="9.1640625" style="320" customWidth="1"/>
    <col min="2823" max="2823" width="5" style="320" customWidth="1"/>
    <col min="2824" max="2824" width="77.83203125" style="320" customWidth="1"/>
    <col min="2825" max="2826" width="20" style="320" customWidth="1"/>
    <col min="2827" max="2827" width="1.6640625" style="320" customWidth="1"/>
    <col min="2828" max="3072" width="9.33203125" style="320"/>
    <col min="3073" max="3073" width="8.33203125" style="320" customWidth="1"/>
    <col min="3074" max="3074" width="1.6640625" style="320" customWidth="1"/>
    <col min="3075" max="3076" width="5" style="320" customWidth="1"/>
    <col min="3077" max="3077" width="11.6640625" style="320" customWidth="1"/>
    <col min="3078" max="3078" width="9.1640625" style="320" customWidth="1"/>
    <col min="3079" max="3079" width="5" style="320" customWidth="1"/>
    <col min="3080" max="3080" width="77.83203125" style="320" customWidth="1"/>
    <col min="3081" max="3082" width="20" style="320" customWidth="1"/>
    <col min="3083" max="3083" width="1.6640625" style="320" customWidth="1"/>
    <col min="3084" max="3328" width="9.33203125" style="320"/>
    <col min="3329" max="3329" width="8.33203125" style="320" customWidth="1"/>
    <col min="3330" max="3330" width="1.6640625" style="320" customWidth="1"/>
    <col min="3331" max="3332" width="5" style="320" customWidth="1"/>
    <col min="3333" max="3333" width="11.6640625" style="320" customWidth="1"/>
    <col min="3334" max="3334" width="9.1640625" style="320" customWidth="1"/>
    <col min="3335" max="3335" width="5" style="320" customWidth="1"/>
    <col min="3336" max="3336" width="77.83203125" style="320" customWidth="1"/>
    <col min="3337" max="3338" width="20" style="320" customWidth="1"/>
    <col min="3339" max="3339" width="1.6640625" style="320" customWidth="1"/>
    <col min="3340" max="3584" width="9.33203125" style="320"/>
    <col min="3585" max="3585" width="8.33203125" style="320" customWidth="1"/>
    <col min="3586" max="3586" width="1.6640625" style="320" customWidth="1"/>
    <col min="3587" max="3588" width="5" style="320" customWidth="1"/>
    <col min="3589" max="3589" width="11.6640625" style="320" customWidth="1"/>
    <col min="3590" max="3590" width="9.1640625" style="320" customWidth="1"/>
    <col min="3591" max="3591" width="5" style="320" customWidth="1"/>
    <col min="3592" max="3592" width="77.83203125" style="320" customWidth="1"/>
    <col min="3593" max="3594" width="20" style="320" customWidth="1"/>
    <col min="3595" max="3595" width="1.6640625" style="320" customWidth="1"/>
    <col min="3596" max="3840" width="9.33203125" style="320"/>
    <col min="3841" max="3841" width="8.33203125" style="320" customWidth="1"/>
    <col min="3842" max="3842" width="1.6640625" style="320" customWidth="1"/>
    <col min="3843" max="3844" width="5" style="320" customWidth="1"/>
    <col min="3845" max="3845" width="11.6640625" style="320" customWidth="1"/>
    <col min="3846" max="3846" width="9.1640625" style="320" customWidth="1"/>
    <col min="3847" max="3847" width="5" style="320" customWidth="1"/>
    <col min="3848" max="3848" width="77.83203125" style="320" customWidth="1"/>
    <col min="3849" max="3850" width="20" style="320" customWidth="1"/>
    <col min="3851" max="3851" width="1.6640625" style="320" customWidth="1"/>
    <col min="3852" max="4096" width="9.33203125" style="320"/>
    <col min="4097" max="4097" width="8.33203125" style="320" customWidth="1"/>
    <col min="4098" max="4098" width="1.6640625" style="320" customWidth="1"/>
    <col min="4099" max="4100" width="5" style="320" customWidth="1"/>
    <col min="4101" max="4101" width="11.6640625" style="320" customWidth="1"/>
    <col min="4102" max="4102" width="9.1640625" style="320" customWidth="1"/>
    <col min="4103" max="4103" width="5" style="320" customWidth="1"/>
    <col min="4104" max="4104" width="77.83203125" style="320" customWidth="1"/>
    <col min="4105" max="4106" width="20" style="320" customWidth="1"/>
    <col min="4107" max="4107" width="1.6640625" style="320" customWidth="1"/>
    <col min="4108" max="4352" width="9.33203125" style="320"/>
    <col min="4353" max="4353" width="8.33203125" style="320" customWidth="1"/>
    <col min="4354" max="4354" width="1.6640625" style="320" customWidth="1"/>
    <col min="4355" max="4356" width="5" style="320" customWidth="1"/>
    <col min="4357" max="4357" width="11.6640625" style="320" customWidth="1"/>
    <col min="4358" max="4358" width="9.1640625" style="320" customWidth="1"/>
    <col min="4359" max="4359" width="5" style="320" customWidth="1"/>
    <col min="4360" max="4360" width="77.83203125" style="320" customWidth="1"/>
    <col min="4361" max="4362" width="20" style="320" customWidth="1"/>
    <col min="4363" max="4363" width="1.6640625" style="320" customWidth="1"/>
    <col min="4364" max="4608" width="9.33203125" style="320"/>
    <col min="4609" max="4609" width="8.33203125" style="320" customWidth="1"/>
    <col min="4610" max="4610" width="1.6640625" style="320" customWidth="1"/>
    <col min="4611" max="4612" width="5" style="320" customWidth="1"/>
    <col min="4613" max="4613" width="11.6640625" style="320" customWidth="1"/>
    <col min="4614" max="4614" width="9.1640625" style="320" customWidth="1"/>
    <col min="4615" max="4615" width="5" style="320" customWidth="1"/>
    <col min="4616" max="4616" width="77.83203125" style="320" customWidth="1"/>
    <col min="4617" max="4618" width="20" style="320" customWidth="1"/>
    <col min="4619" max="4619" width="1.6640625" style="320" customWidth="1"/>
    <col min="4620" max="4864" width="9.33203125" style="320"/>
    <col min="4865" max="4865" width="8.33203125" style="320" customWidth="1"/>
    <col min="4866" max="4866" width="1.6640625" style="320" customWidth="1"/>
    <col min="4867" max="4868" width="5" style="320" customWidth="1"/>
    <col min="4869" max="4869" width="11.6640625" style="320" customWidth="1"/>
    <col min="4870" max="4870" width="9.1640625" style="320" customWidth="1"/>
    <col min="4871" max="4871" width="5" style="320" customWidth="1"/>
    <col min="4872" max="4872" width="77.83203125" style="320" customWidth="1"/>
    <col min="4873" max="4874" width="20" style="320" customWidth="1"/>
    <col min="4875" max="4875" width="1.6640625" style="320" customWidth="1"/>
    <col min="4876" max="5120" width="9.33203125" style="320"/>
    <col min="5121" max="5121" width="8.33203125" style="320" customWidth="1"/>
    <col min="5122" max="5122" width="1.6640625" style="320" customWidth="1"/>
    <col min="5123" max="5124" width="5" style="320" customWidth="1"/>
    <col min="5125" max="5125" width="11.6640625" style="320" customWidth="1"/>
    <col min="5126" max="5126" width="9.1640625" style="320" customWidth="1"/>
    <col min="5127" max="5127" width="5" style="320" customWidth="1"/>
    <col min="5128" max="5128" width="77.83203125" style="320" customWidth="1"/>
    <col min="5129" max="5130" width="20" style="320" customWidth="1"/>
    <col min="5131" max="5131" width="1.6640625" style="320" customWidth="1"/>
    <col min="5132" max="5376" width="9.33203125" style="320"/>
    <col min="5377" max="5377" width="8.33203125" style="320" customWidth="1"/>
    <col min="5378" max="5378" width="1.6640625" style="320" customWidth="1"/>
    <col min="5379" max="5380" width="5" style="320" customWidth="1"/>
    <col min="5381" max="5381" width="11.6640625" style="320" customWidth="1"/>
    <col min="5382" max="5382" width="9.1640625" style="320" customWidth="1"/>
    <col min="5383" max="5383" width="5" style="320" customWidth="1"/>
    <col min="5384" max="5384" width="77.83203125" style="320" customWidth="1"/>
    <col min="5385" max="5386" width="20" style="320" customWidth="1"/>
    <col min="5387" max="5387" width="1.6640625" style="320" customWidth="1"/>
    <col min="5388" max="5632" width="9.33203125" style="320"/>
    <col min="5633" max="5633" width="8.33203125" style="320" customWidth="1"/>
    <col min="5634" max="5634" width="1.6640625" style="320" customWidth="1"/>
    <col min="5635" max="5636" width="5" style="320" customWidth="1"/>
    <col min="5637" max="5637" width="11.6640625" style="320" customWidth="1"/>
    <col min="5638" max="5638" width="9.1640625" style="320" customWidth="1"/>
    <col min="5639" max="5639" width="5" style="320" customWidth="1"/>
    <col min="5640" max="5640" width="77.83203125" style="320" customWidth="1"/>
    <col min="5641" max="5642" width="20" style="320" customWidth="1"/>
    <col min="5643" max="5643" width="1.6640625" style="320" customWidth="1"/>
    <col min="5644" max="5888" width="9.33203125" style="320"/>
    <col min="5889" max="5889" width="8.33203125" style="320" customWidth="1"/>
    <col min="5890" max="5890" width="1.6640625" style="320" customWidth="1"/>
    <col min="5891" max="5892" width="5" style="320" customWidth="1"/>
    <col min="5893" max="5893" width="11.6640625" style="320" customWidth="1"/>
    <col min="5894" max="5894" width="9.1640625" style="320" customWidth="1"/>
    <col min="5895" max="5895" width="5" style="320" customWidth="1"/>
    <col min="5896" max="5896" width="77.83203125" style="320" customWidth="1"/>
    <col min="5897" max="5898" width="20" style="320" customWidth="1"/>
    <col min="5899" max="5899" width="1.6640625" style="320" customWidth="1"/>
    <col min="5900" max="6144" width="9.33203125" style="320"/>
    <col min="6145" max="6145" width="8.33203125" style="320" customWidth="1"/>
    <col min="6146" max="6146" width="1.6640625" style="320" customWidth="1"/>
    <col min="6147" max="6148" width="5" style="320" customWidth="1"/>
    <col min="6149" max="6149" width="11.6640625" style="320" customWidth="1"/>
    <col min="6150" max="6150" width="9.1640625" style="320" customWidth="1"/>
    <col min="6151" max="6151" width="5" style="320" customWidth="1"/>
    <col min="6152" max="6152" width="77.83203125" style="320" customWidth="1"/>
    <col min="6153" max="6154" width="20" style="320" customWidth="1"/>
    <col min="6155" max="6155" width="1.6640625" style="320" customWidth="1"/>
    <col min="6156" max="6400" width="9.33203125" style="320"/>
    <col min="6401" max="6401" width="8.33203125" style="320" customWidth="1"/>
    <col min="6402" max="6402" width="1.6640625" style="320" customWidth="1"/>
    <col min="6403" max="6404" width="5" style="320" customWidth="1"/>
    <col min="6405" max="6405" width="11.6640625" style="320" customWidth="1"/>
    <col min="6406" max="6406" width="9.1640625" style="320" customWidth="1"/>
    <col min="6407" max="6407" width="5" style="320" customWidth="1"/>
    <col min="6408" max="6408" width="77.83203125" style="320" customWidth="1"/>
    <col min="6409" max="6410" width="20" style="320" customWidth="1"/>
    <col min="6411" max="6411" width="1.6640625" style="320" customWidth="1"/>
    <col min="6412" max="6656" width="9.33203125" style="320"/>
    <col min="6657" max="6657" width="8.33203125" style="320" customWidth="1"/>
    <col min="6658" max="6658" width="1.6640625" style="320" customWidth="1"/>
    <col min="6659" max="6660" width="5" style="320" customWidth="1"/>
    <col min="6661" max="6661" width="11.6640625" style="320" customWidth="1"/>
    <col min="6662" max="6662" width="9.1640625" style="320" customWidth="1"/>
    <col min="6663" max="6663" width="5" style="320" customWidth="1"/>
    <col min="6664" max="6664" width="77.83203125" style="320" customWidth="1"/>
    <col min="6665" max="6666" width="20" style="320" customWidth="1"/>
    <col min="6667" max="6667" width="1.6640625" style="320" customWidth="1"/>
    <col min="6668" max="6912" width="9.33203125" style="320"/>
    <col min="6913" max="6913" width="8.33203125" style="320" customWidth="1"/>
    <col min="6914" max="6914" width="1.6640625" style="320" customWidth="1"/>
    <col min="6915" max="6916" width="5" style="320" customWidth="1"/>
    <col min="6917" max="6917" width="11.6640625" style="320" customWidth="1"/>
    <col min="6918" max="6918" width="9.1640625" style="320" customWidth="1"/>
    <col min="6919" max="6919" width="5" style="320" customWidth="1"/>
    <col min="6920" max="6920" width="77.83203125" style="320" customWidth="1"/>
    <col min="6921" max="6922" width="20" style="320" customWidth="1"/>
    <col min="6923" max="6923" width="1.6640625" style="320" customWidth="1"/>
    <col min="6924" max="7168" width="9.33203125" style="320"/>
    <col min="7169" max="7169" width="8.33203125" style="320" customWidth="1"/>
    <col min="7170" max="7170" width="1.6640625" style="320" customWidth="1"/>
    <col min="7171" max="7172" width="5" style="320" customWidth="1"/>
    <col min="7173" max="7173" width="11.6640625" style="320" customWidth="1"/>
    <col min="7174" max="7174" width="9.1640625" style="320" customWidth="1"/>
    <col min="7175" max="7175" width="5" style="320" customWidth="1"/>
    <col min="7176" max="7176" width="77.83203125" style="320" customWidth="1"/>
    <col min="7177" max="7178" width="20" style="320" customWidth="1"/>
    <col min="7179" max="7179" width="1.6640625" style="320" customWidth="1"/>
    <col min="7180" max="7424" width="9.33203125" style="320"/>
    <col min="7425" max="7425" width="8.33203125" style="320" customWidth="1"/>
    <col min="7426" max="7426" width="1.6640625" style="320" customWidth="1"/>
    <col min="7427" max="7428" width="5" style="320" customWidth="1"/>
    <col min="7429" max="7429" width="11.6640625" style="320" customWidth="1"/>
    <col min="7430" max="7430" width="9.1640625" style="320" customWidth="1"/>
    <col min="7431" max="7431" width="5" style="320" customWidth="1"/>
    <col min="7432" max="7432" width="77.83203125" style="320" customWidth="1"/>
    <col min="7433" max="7434" width="20" style="320" customWidth="1"/>
    <col min="7435" max="7435" width="1.6640625" style="320" customWidth="1"/>
    <col min="7436" max="7680" width="9.33203125" style="320"/>
    <col min="7681" max="7681" width="8.33203125" style="320" customWidth="1"/>
    <col min="7682" max="7682" width="1.6640625" style="320" customWidth="1"/>
    <col min="7683" max="7684" width="5" style="320" customWidth="1"/>
    <col min="7685" max="7685" width="11.6640625" style="320" customWidth="1"/>
    <col min="7686" max="7686" width="9.1640625" style="320" customWidth="1"/>
    <col min="7687" max="7687" width="5" style="320" customWidth="1"/>
    <col min="7688" max="7688" width="77.83203125" style="320" customWidth="1"/>
    <col min="7689" max="7690" width="20" style="320" customWidth="1"/>
    <col min="7691" max="7691" width="1.6640625" style="320" customWidth="1"/>
    <col min="7692" max="7936" width="9.33203125" style="320"/>
    <col min="7937" max="7937" width="8.33203125" style="320" customWidth="1"/>
    <col min="7938" max="7938" width="1.6640625" style="320" customWidth="1"/>
    <col min="7939" max="7940" width="5" style="320" customWidth="1"/>
    <col min="7941" max="7941" width="11.6640625" style="320" customWidth="1"/>
    <col min="7942" max="7942" width="9.1640625" style="320" customWidth="1"/>
    <col min="7943" max="7943" width="5" style="320" customWidth="1"/>
    <col min="7944" max="7944" width="77.83203125" style="320" customWidth="1"/>
    <col min="7945" max="7946" width="20" style="320" customWidth="1"/>
    <col min="7947" max="7947" width="1.6640625" style="320" customWidth="1"/>
    <col min="7948" max="8192" width="9.33203125" style="320"/>
    <col min="8193" max="8193" width="8.33203125" style="320" customWidth="1"/>
    <col min="8194" max="8194" width="1.6640625" style="320" customWidth="1"/>
    <col min="8195" max="8196" width="5" style="320" customWidth="1"/>
    <col min="8197" max="8197" width="11.6640625" style="320" customWidth="1"/>
    <col min="8198" max="8198" width="9.1640625" style="320" customWidth="1"/>
    <col min="8199" max="8199" width="5" style="320" customWidth="1"/>
    <col min="8200" max="8200" width="77.83203125" style="320" customWidth="1"/>
    <col min="8201" max="8202" width="20" style="320" customWidth="1"/>
    <col min="8203" max="8203" width="1.6640625" style="320" customWidth="1"/>
    <col min="8204" max="8448" width="9.33203125" style="320"/>
    <col min="8449" max="8449" width="8.33203125" style="320" customWidth="1"/>
    <col min="8450" max="8450" width="1.6640625" style="320" customWidth="1"/>
    <col min="8451" max="8452" width="5" style="320" customWidth="1"/>
    <col min="8453" max="8453" width="11.6640625" style="320" customWidth="1"/>
    <col min="8454" max="8454" width="9.1640625" style="320" customWidth="1"/>
    <col min="8455" max="8455" width="5" style="320" customWidth="1"/>
    <col min="8456" max="8456" width="77.83203125" style="320" customWidth="1"/>
    <col min="8457" max="8458" width="20" style="320" customWidth="1"/>
    <col min="8459" max="8459" width="1.6640625" style="320" customWidth="1"/>
    <col min="8460" max="8704" width="9.33203125" style="320"/>
    <col min="8705" max="8705" width="8.33203125" style="320" customWidth="1"/>
    <col min="8706" max="8706" width="1.6640625" style="320" customWidth="1"/>
    <col min="8707" max="8708" width="5" style="320" customWidth="1"/>
    <col min="8709" max="8709" width="11.6640625" style="320" customWidth="1"/>
    <col min="8710" max="8710" width="9.1640625" style="320" customWidth="1"/>
    <col min="8711" max="8711" width="5" style="320" customWidth="1"/>
    <col min="8712" max="8712" width="77.83203125" style="320" customWidth="1"/>
    <col min="8713" max="8714" width="20" style="320" customWidth="1"/>
    <col min="8715" max="8715" width="1.6640625" style="320" customWidth="1"/>
    <col min="8716" max="8960" width="9.33203125" style="320"/>
    <col min="8961" max="8961" width="8.33203125" style="320" customWidth="1"/>
    <col min="8962" max="8962" width="1.6640625" style="320" customWidth="1"/>
    <col min="8963" max="8964" width="5" style="320" customWidth="1"/>
    <col min="8965" max="8965" width="11.6640625" style="320" customWidth="1"/>
    <col min="8966" max="8966" width="9.1640625" style="320" customWidth="1"/>
    <col min="8967" max="8967" width="5" style="320" customWidth="1"/>
    <col min="8968" max="8968" width="77.83203125" style="320" customWidth="1"/>
    <col min="8969" max="8970" width="20" style="320" customWidth="1"/>
    <col min="8971" max="8971" width="1.6640625" style="320" customWidth="1"/>
    <col min="8972" max="9216" width="9.33203125" style="320"/>
    <col min="9217" max="9217" width="8.33203125" style="320" customWidth="1"/>
    <col min="9218" max="9218" width="1.6640625" style="320" customWidth="1"/>
    <col min="9219" max="9220" width="5" style="320" customWidth="1"/>
    <col min="9221" max="9221" width="11.6640625" style="320" customWidth="1"/>
    <col min="9222" max="9222" width="9.1640625" style="320" customWidth="1"/>
    <col min="9223" max="9223" width="5" style="320" customWidth="1"/>
    <col min="9224" max="9224" width="77.83203125" style="320" customWidth="1"/>
    <col min="9225" max="9226" width="20" style="320" customWidth="1"/>
    <col min="9227" max="9227" width="1.6640625" style="320" customWidth="1"/>
    <col min="9228" max="9472" width="9.33203125" style="320"/>
    <col min="9473" max="9473" width="8.33203125" style="320" customWidth="1"/>
    <col min="9474" max="9474" width="1.6640625" style="320" customWidth="1"/>
    <col min="9475" max="9476" width="5" style="320" customWidth="1"/>
    <col min="9477" max="9477" width="11.6640625" style="320" customWidth="1"/>
    <col min="9478" max="9478" width="9.1640625" style="320" customWidth="1"/>
    <col min="9479" max="9479" width="5" style="320" customWidth="1"/>
    <col min="9480" max="9480" width="77.83203125" style="320" customWidth="1"/>
    <col min="9481" max="9482" width="20" style="320" customWidth="1"/>
    <col min="9483" max="9483" width="1.6640625" style="320" customWidth="1"/>
    <col min="9484" max="9728" width="9.33203125" style="320"/>
    <col min="9729" max="9729" width="8.33203125" style="320" customWidth="1"/>
    <col min="9730" max="9730" width="1.6640625" style="320" customWidth="1"/>
    <col min="9731" max="9732" width="5" style="320" customWidth="1"/>
    <col min="9733" max="9733" width="11.6640625" style="320" customWidth="1"/>
    <col min="9734" max="9734" width="9.1640625" style="320" customWidth="1"/>
    <col min="9735" max="9735" width="5" style="320" customWidth="1"/>
    <col min="9736" max="9736" width="77.83203125" style="320" customWidth="1"/>
    <col min="9737" max="9738" width="20" style="320" customWidth="1"/>
    <col min="9739" max="9739" width="1.6640625" style="320" customWidth="1"/>
    <col min="9740" max="9984" width="9.33203125" style="320"/>
    <col min="9985" max="9985" width="8.33203125" style="320" customWidth="1"/>
    <col min="9986" max="9986" width="1.6640625" style="320" customWidth="1"/>
    <col min="9987" max="9988" width="5" style="320" customWidth="1"/>
    <col min="9989" max="9989" width="11.6640625" style="320" customWidth="1"/>
    <col min="9990" max="9990" width="9.1640625" style="320" customWidth="1"/>
    <col min="9991" max="9991" width="5" style="320" customWidth="1"/>
    <col min="9992" max="9992" width="77.83203125" style="320" customWidth="1"/>
    <col min="9993" max="9994" width="20" style="320" customWidth="1"/>
    <col min="9995" max="9995" width="1.6640625" style="320" customWidth="1"/>
    <col min="9996" max="10240" width="9.33203125" style="320"/>
    <col min="10241" max="10241" width="8.33203125" style="320" customWidth="1"/>
    <col min="10242" max="10242" width="1.6640625" style="320" customWidth="1"/>
    <col min="10243" max="10244" width="5" style="320" customWidth="1"/>
    <col min="10245" max="10245" width="11.6640625" style="320" customWidth="1"/>
    <col min="10246" max="10246" width="9.1640625" style="320" customWidth="1"/>
    <col min="10247" max="10247" width="5" style="320" customWidth="1"/>
    <col min="10248" max="10248" width="77.83203125" style="320" customWidth="1"/>
    <col min="10249" max="10250" width="20" style="320" customWidth="1"/>
    <col min="10251" max="10251" width="1.6640625" style="320" customWidth="1"/>
    <col min="10252" max="10496" width="9.33203125" style="320"/>
    <col min="10497" max="10497" width="8.33203125" style="320" customWidth="1"/>
    <col min="10498" max="10498" width="1.6640625" style="320" customWidth="1"/>
    <col min="10499" max="10500" width="5" style="320" customWidth="1"/>
    <col min="10501" max="10501" width="11.6640625" style="320" customWidth="1"/>
    <col min="10502" max="10502" width="9.1640625" style="320" customWidth="1"/>
    <col min="10503" max="10503" width="5" style="320" customWidth="1"/>
    <col min="10504" max="10504" width="77.83203125" style="320" customWidth="1"/>
    <col min="10505" max="10506" width="20" style="320" customWidth="1"/>
    <col min="10507" max="10507" width="1.6640625" style="320" customWidth="1"/>
    <col min="10508" max="10752" width="9.33203125" style="320"/>
    <col min="10753" max="10753" width="8.33203125" style="320" customWidth="1"/>
    <col min="10754" max="10754" width="1.6640625" style="320" customWidth="1"/>
    <col min="10755" max="10756" width="5" style="320" customWidth="1"/>
    <col min="10757" max="10757" width="11.6640625" style="320" customWidth="1"/>
    <col min="10758" max="10758" width="9.1640625" style="320" customWidth="1"/>
    <col min="10759" max="10759" width="5" style="320" customWidth="1"/>
    <col min="10760" max="10760" width="77.83203125" style="320" customWidth="1"/>
    <col min="10761" max="10762" width="20" style="320" customWidth="1"/>
    <col min="10763" max="10763" width="1.6640625" style="320" customWidth="1"/>
    <col min="10764" max="11008" width="9.33203125" style="320"/>
    <col min="11009" max="11009" width="8.33203125" style="320" customWidth="1"/>
    <col min="11010" max="11010" width="1.6640625" style="320" customWidth="1"/>
    <col min="11011" max="11012" width="5" style="320" customWidth="1"/>
    <col min="11013" max="11013" width="11.6640625" style="320" customWidth="1"/>
    <col min="11014" max="11014" width="9.1640625" style="320" customWidth="1"/>
    <col min="11015" max="11015" width="5" style="320" customWidth="1"/>
    <col min="11016" max="11016" width="77.83203125" style="320" customWidth="1"/>
    <col min="11017" max="11018" width="20" style="320" customWidth="1"/>
    <col min="11019" max="11019" width="1.6640625" style="320" customWidth="1"/>
    <col min="11020" max="11264" width="9.33203125" style="320"/>
    <col min="11265" max="11265" width="8.33203125" style="320" customWidth="1"/>
    <col min="11266" max="11266" width="1.6640625" style="320" customWidth="1"/>
    <col min="11267" max="11268" width="5" style="320" customWidth="1"/>
    <col min="11269" max="11269" width="11.6640625" style="320" customWidth="1"/>
    <col min="11270" max="11270" width="9.1640625" style="320" customWidth="1"/>
    <col min="11271" max="11271" width="5" style="320" customWidth="1"/>
    <col min="11272" max="11272" width="77.83203125" style="320" customWidth="1"/>
    <col min="11273" max="11274" width="20" style="320" customWidth="1"/>
    <col min="11275" max="11275" width="1.6640625" style="320" customWidth="1"/>
    <col min="11276" max="11520" width="9.33203125" style="320"/>
    <col min="11521" max="11521" width="8.33203125" style="320" customWidth="1"/>
    <col min="11522" max="11522" width="1.6640625" style="320" customWidth="1"/>
    <col min="11523" max="11524" width="5" style="320" customWidth="1"/>
    <col min="11525" max="11525" width="11.6640625" style="320" customWidth="1"/>
    <col min="11526" max="11526" width="9.1640625" style="320" customWidth="1"/>
    <col min="11527" max="11527" width="5" style="320" customWidth="1"/>
    <col min="11528" max="11528" width="77.83203125" style="320" customWidth="1"/>
    <col min="11529" max="11530" width="20" style="320" customWidth="1"/>
    <col min="11531" max="11531" width="1.6640625" style="320" customWidth="1"/>
    <col min="11532" max="11776" width="9.33203125" style="320"/>
    <col min="11777" max="11777" width="8.33203125" style="320" customWidth="1"/>
    <col min="11778" max="11778" width="1.6640625" style="320" customWidth="1"/>
    <col min="11779" max="11780" width="5" style="320" customWidth="1"/>
    <col min="11781" max="11781" width="11.6640625" style="320" customWidth="1"/>
    <col min="11782" max="11782" width="9.1640625" style="320" customWidth="1"/>
    <col min="11783" max="11783" width="5" style="320" customWidth="1"/>
    <col min="11784" max="11784" width="77.83203125" style="320" customWidth="1"/>
    <col min="11785" max="11786" width="20" style="320" customWidth="1"/>
    <col min="11787" max="11787" width="1.6640625" style="320" customWidth="1"/>
    <col min="11788" max="12032" width="9.33203125" style="320"/>
    <col min="12033" max="12033" width="8.33203125" style="320" customWidth="1"/>
    <col min="12034" max="12034" width="1.6640625" style="320" customWidth="1"/>
    <col min="12035" max="12036" width="5" style="320" customWidth="1"/>
    <col min="12037" max="12037" width="11.6640625" style="320" customWidth="1"/>
    <col min="12038" max="12038" width="9.1640625" style="320" customWidth="1"/>
    <col min="12039" max="12039" width="5" style="320" customWidth="1"/>
    <col min="12040" max="12040" width="77.83203125" style="320" customWidth="1"/>
    <col min="12041" max="12042" width="20" style="320" customWidth="1"/>
    <col min="12043" max="12043" width="1.6640625" style="320" customWidth="1"/>
    <col min="12044" max="12288" width="9.33203125" style="320"/>
    <col min="12289" max="12289" width="8.33203125" style="320" customWidth="1"/>
    <col min="12290" max="12290" width="1.6640625" style="320" customWidth="1"/>
    <col min="12291" max="12292" width="5" style="320" customWidth="1"/>
    <col min="12293" max="12293" width="11.6640625" style="320" customWidth="1"/>
    <col min="12294" max="12294" width="9.1640625" style="320" customWidth="1"/>
    <col min="12295" max="12295" width="5" style="320" customWidth="1"/>
    <col min="12296" max="12296" width="77.83203125" style="320" customWidth="1"/>
    <col min="12297" max="12298" width="20" style="320" customWidth="1"/>
    <col min="12299" max="12299" width="1.6640625" style="320" customWidth="1"/>
    <col min="12300" max="12544" width="9.33203125" style="320"/>
    <col min="12545" max="12545" width="8.33203125" style="320" customWidth="1"/>
    <col min="12546" max="12546" width="1.6640625" style="320" customWidth="1"/>
    <col min="12547" max="12548" width="5" style="320" customWidth="1"/>
    <col min="12549" max="12549" width="11.6640625" style="320" customWidth="1"/>
    <col min="12550" max="12550" width="9.1640625" style="320" customWidth="1"/>
    <col min="12551" max="12551" width="5" style="320" customWidth="1"/>
    <col min="12552" max="12552" width="77.83203125" style="320" customWidth="1"/>
    <col min="12553" max="12554" width="20" style="320" customWidth="1"/>
    <col min="12555" max="12555" width="1.6640625" style="320" customWidth="1"/>
    <col min="12556" max="12800" width="9.33203125" style="320"/>
    <col min="12801" max="12801" width="8.33203125" style="320" customWidth="1"/>
    <col min="12802" max="12802" width="1.6640625" style="320" customWidth="1"/>
    <col min="12803" max="12804" width="5" style="320" customWidth="1"/>
    <col min="12805" max="12805" width="11.6640625" style="320" customWidth="1"/>
    <col min="12806" max="12806" width="9.1640625" style="320" customWidth="1"/>
    <col min="12807" max="12807" width="5" style="320" customWidth="1"/>
    <col min="12808" max="12808" width="77.83203125" style="320" customWidth="1"/>
    <col min="12809" max="12810" width="20" style="320" customWidth="1"/>
    <col min="12811" max="12811" width="1.6640625" style="320" customWidth="1"/>
    <col min="12812" max="13056" width="9.33203125" style="320"/>
    <col min="13057" max="13057" width="8.33203125" style="320" customWidth="1"/>
    <col min="13058" max="13058" width="1.6640625" style="320" customWidth="1"/>
    <col min="13059" max="13060" width="5" style="320" customWidth="1"/>
    <col min="13061" max="13061" width="11.6640625" style="320" customWidth="1"/>
    <col min="13062" max="13062" width="9.1640625" style="320" customWidth="1"/>
    <col min="13063" max="13063" width="5" style="320" customWidth="1"/>
    <col min="13064" max="13064" width="77.83203125" style="320" customWidth="1"/>
    <col min="13065" max="13066" width="20" style="320" customWidth="1"/>
    <col min="13067" max="13067" width="1.6640625" style="320" customWidth="1"/>
    <col min="13068" max="13312" width="9.33203125" style="320"/>
    <col min="13313" max="13313" width="8.33203125" style="320" customWidth="1"/>
    <col min="13314" max="13314" width="1.6640625" style="320" customWidth="1"/>
    <col min="13315" max="13316" width="5" style="320" customWidth="1"/>
    <col min="13317" max="13317" width="11.6640625" style="320" customWidth="1"/>
    <col min="13318" max="13318" width="9.1640625" style="320" customWidth="1"/>
    <col min="13319" max="13319" width="5" style="320" customWidth="1"/>
    <col min="13320" max="13320" width="77.83203125" style="320" customWidth="1"/>
    <col min="13321" max="13322" width="20" style="320" customWidth="1"/>
    <col min="13323" max="13323" width="1.6640625" style="320" customWidth="1"/>
    <col min="13324" max="13568" width="9.33203125" style="320"/>
    <col min="13569" max="13569" width="8.33203125" style="320" customWidth="1"/>
    <col min="13570" max="13570" width="1.6640625" style="320" customWidth="1"/>
    <col min="13571" max="13572" width="5" style="320" customWidth="1"/>
    <col min="13573" max="13573" width="11.6640625" style="320" customWidth="1"/>
    <col min="13574" max="13574" width="9.1640625" style="320" customWidth="1"/>
    <col min="13575" max="13575" width="5" style="320" customWidth="1"/>
    <col min="13576" max="13576" width="77.83203125" style="320" customWidth="1"/>
    <col min="13577" max="13578" width="20" style="320" customWidth="1"/>
    <col min="13579" max="13579" width="1.6640625" style="320" customWidth="1"/>
    <col min="13580" max="13824" width="9.33203125" style="320"/>
    <col min="13825" max="13825" width="8.33203125" style="320" customWidth="1"/>
    <col min="13826" max="13826" width="1.6640625" style="320" customWidth="1"/>
    <col min="13827" max="13828" width="5" style="320" customWidth="1"/>
    <col min="13829" max="13829" width="11.6640625" style="320" customWidth="1"/>
    <col min="13830" max="13830" width="9.1640625" style="320" customWidth="1"/>
    <col min="13831" max="13831" width="5" style="320" customWidth="1"/>
    <col min="13832" max="13832" width="77.83203125" style="320" customWidth="1"/>
    <col min="13833" max="13834" width="20" style="320" customWidth="1"/>
    <col min="13835" max="13835" width="1.6640625" style="320" customWidth="1"/>
    <col min="13836" max="14080" width="9.33203125" style="320"/>
    <col min="14081" max="14081" width="8.33203125" style="320" customWidth="1"/>
    <col min="14082" max="14082" width="1.6640625" style="320" customWidth="1"/>
    <col min="14083" max="14084" width="5" style="320" customWidth="1"/>
    <col min="14085" max="14085" width="11.6640625" style="320" customWidth="1"/>
    <col min="14086" max="14086" width="9.1640625" style="320" customWidth="1"/>
    <col min="14087" max="14087" width="5" style="320" customWidth="1"/>
    <col min="14088" max="14088" width="77.83203125" style="320" customWidth="1"/>
    <col min="14089" max="14090" width="20" style="320" customWidth="1"/>
    <col min="14091" max="14091" width="1.6640625" style="320" customWidth="1"/>
    <col min="14092" max="14336" width="9.33203125" style="320"/>
    <col min="14337" max="14337" width="8.33203125" style="320" customWidth="1"/>
    <col min="14338" max="14338" width="1.6640625" style="320" customWidth="1"/>
    <col min="14339" max="14340" width="5" style="320" customWidth="1"/>
    <col min="14341" max="14341" width="11.6640625" style="320" customWidth="1"/>
    <col min="14342" max="14342" width="9.1640625" style="320" customWidth="1"/>
    <col min="14343" max="14343" width="5" style="320" customWidth="1"/>
    <col min="14344" max="14344" width="77.83203125" style="320" customWidth="1"/>
    <col min="14345" max="14346" width="20" style="320" customWidth="1"/>
    <col min="14347" max="14347" width="1.6640625" style="320" customWidth="1"/>
    <col min="14348" max="14592" width="9.33203125" style="320"/>
    <col min="14593" max="14593" width="8.33203125" style="320" customWidth="1"/>
    <col min="14594" max="14594" width="1.6640625" style="320" customWidth="1"/>
    <col min="14595" max="14596" width="5" style="320" customWidth="1"/>
    <col min="14597" max="14597" width="11.6640625" style="320" customWidth="1"/>
    <col min="14598" max="14598" width="9.1640625" style="320" customWidth="1"/>
    <col min="14599" max="14599" width="5" style="320" customWidth="1"/>
    <col min="14600" max="14600" width="77.83203125" style="320" customWidth="1"/>
    <col min="14601" max="14602" width="20" style="320" customWidth="1"/>
    <col min="14603" max="14603" width="1.6640625" style="320" customWidth="1"/>
    <col min="14604" max="14848" width="9.33203125" style="320"/>
    <col min="14849" max="14849" width="8.33203125" style="320" customWidth="1"/>
    <col min="14850" max="14850" width="1.6640625" style="320" customWidth="1"/>
    <col min="14851" max="14852" width="5" style="320" customWidth="1"/>
    <col min="14853" max="14853" width="11.6640625" style="320" customWidth="1"/>
    <col min="14854" max="14854" width="9.1640625" style="320" customWidth="1"/>
    <col min="14855" max="14855" width="5" style="320" customWidth="1"/>
    <col min="14856" max="14856" width="77.83203125" style="320" customWidth="1"/>
    <col min="14857" max="14858" width="20" style="320" customWidth="1"/>
    <col min="14859" max="14859" width="1.6640625" style="320" customWidth="1"/>
    <col min="14860" max="15104" width="9.33203125" style="320"/>
    <col min="15105" max="15105" width="8.33203125" style="320" customWidth="1"/>
    <col min="15106" max="15106" width="1.6640625" style="320" customWidth="1"/>
    <col min="15107" max="15108" width="5" style="320" customWidth="1"/>
    <col min="15109" max="15109" width="11.6640625" style="320" customWidth="1"/>
    <col min="15110" max="15110" width="9.1640625" style="320" customWidth="1"/>
    <col min="15111" max="15111" width="5" style="320" customWidth="1"/>
    <col min="15112" max="15112" width="77.83203125" style="320" customWidth="1"/>
    <col min="15113" max="15114" width="20" style="320" customWidth="1"/>
    <col min="15115" max="15115" width="1.6640625" style="320" customWidth="1"/>
    <col min="15116" max="15360" width="9.33203125" style="320"/>
    <col min="15361" max="15361" width="8.33203125" style="320" customWidth="1"/>
    <col min="15362" max="15362" width="1.6640625" style="320" customWidth="1"/>
    <col min="15363" max="15364" width="5" style="320" customWidth="1"/>
    <col min="15365" max="15365" width="11.6640625" style="320" customWidth="1"/>
    <col min="15366" max="15366" width="9.1640625" style="320" customWidth="1"/>
    <col min="15367" max="15367" width="5" style="320" customWidth="1"/>
    <col min="15368" max="15368" width="77.83203125" style="320" customWidth="1"/>
    <col min="15369" max="15370" width="20" style="320" customWidth="1"/>
    <col min="15371" max="15371" width="1.6640625" style="320" customWidth="1"/>
    <col min="15372" max="15616" width="9.33203125" style="320"/>
    <col min="15617" max="15617" width="8.33203125" style="320" customWidth="1"/>
    <col min="15618" max="15618" width="1.6640625" style="320" customWidth="1"/>
    <col min="15619" max="15620" width="5" style="320" customWidth="1"/>
    <col min="15621" max="15621" width="11.6640625" style="320" customWidth="1"/>
    <col min="15622" max="15622" width="9.1640625" style="320" customWidth="1"/>
    <col min="15623" max="15623" width="5" style="320" customWidth="1"/>
    <col min="15624" max="15624" width="77.83203125" style="320" customWidth="1"/>
    <col min="15625" max="15626" width="20" style="320" customWidth="1"/>
    <col min="15627" max="15627" width="1.6640625" style="320" customWidth="1"/>
    <col min="15628" max="15872" width="9.33203125" style="320"/>
    <col min="15873" max="15873" width="8.33203125" style="320" customWidth="1"/>
    <col min="15874" max="15874" width="1.6640625" style="320" customWidth="1"/>
    <col min="15875" max="15876" width="5" style="320" customWidth="1"/>
    <col min="15877" max="15877" width="11.6640625" style="320" customWidth="1"/>
    <col min="15878" max="15878" width="9.1640625" style="320" customWidth="1"/>
    <col min="15879" max="15879" width="5" style="320" customWidth="1"/>
    <col min="15880" max="15880" width="77.83203125" style="320" customWidth="1"/>
    <col min="15881" max="15882" width="20" style="320" customWidth="1"/>
    <col min="15883" max="15883" width="1.6640625" style="320" customWidth="1"/>
    <col min="15884" max="16128" width="9.33203125" style="320"/>
    <col min="16129" max="16129" width="8.33203125" style="320" customWidth="1"/>
    <col min="16130" max="16130" width="1.6640625" style="320" customWidth="1"/>
    <col min="16131" max="16132" width="5" style="320" customWidth="1"/>
    <col min="16133" max="16133" width="11.6640625" style="320" customWidth="1"/>
    <col min="16134" max="16134" width="9.1640625" style="320" customWidth="1"/>
    <col min="16135" max="16135" width="5" style="320" customWidth="1"/>
    <col min="16136" max="16136" width="77.83203125" style="320" customWidth="1"/>
    <col min="16137" max="16138" width="20" style="320" customWidth="1"/>
    <col min="16139" max="16139" width="1.6640625" style="320" customWidth="1"/>
    <col min="16140" max="16384" width="9.33203125" style="320"/>
  </cols>
  <sheetData>
    <row r="1" spans="2:11" ht="37.5" customHeight="1"/>
    <row r="2" spans="2:11" ht="7.5" customHeight="1">
      <c r="B2" s="321"/>
      <c r="C2" s="322"/>
      <c r="D2" s="322"/>
      <c r="E2" s="322"/>
      <c r="F2" s="322"/>
      <c r="G2" s="322"/>
      <c r="H2" s="322"/>
      <c r="I2" s="322"/>
      <c r="J2" s="322"/>
      <c r="K2" s="323"/>
    </row>
    <row r="3" spans="2:11" s="327" customFormat="1" ht="45" customHeight="1">
      <c r="B3" s="324"/>
      <c r="C3" s="325" t="s">
        <v>735</v>
      </c>
      <c r="D3" s="325"/>
      <c r="E3" s="325"/>
      <c r="F3" s="325"/>
      <c r="G3" s="325"/>
      <c r="H3" s="325"/>
      <c r="I3" s="325"/>
      <c r="J3" s="325"/>
      <c r="K3" s="326"/>
    </row>
    <row r="4" spans="2:11" ht="25.5" customHeight="1">
      <c r="B4" s="328"/>
      <c r="C4" s="329" t="s">
        <v>736</v>
      </c>
      <c r="D4" s="329"/>
      <c r="E4" s="329"/>
      <c r="F4" s="329"/>
      <c r="G4" s="329"/>
      <c r="H4" s="329"/>
      <c r="I4" s="329"/>
      <c r="J4" s="329"/>
      <c r="K4" s="330"/>
    </row>
    <row r="5" spans="2:11" ht="5.25" customHeight="1">
      <c r="B5" s="328"/>
      <c r="C5" s="331"/>
      <c r="D5" s="331"/>
      <c r="E5" s="331"/>
      <c r="F5" s="331"/>
      <c r="G5" s="331"/>
      <c r="H5" s="331"/>
      <c r="I5" s="331"/>
      <c r="J5" s="331"/>
      <c r="K5" s="330"/>
    </row>
    <row r="6" spans="2:11" ht="15" customHeight="1">
      <c r="B6" s="328"/>
      <c r="C6" s="332" t="s">
        <v>737</v>
      </c>
      <c r="D6" s="332"/>
      <c r="E6" s="332"/>
      <c r="F6" s="332"/>
      <c r="G6" s="332"/>
      <c r="H6" s="332"/>
      <c r="I6" s="332"/>
      <c r="J6" s="332"/>
      <c r="K6" s="330"/>
    </row>
    <row r="7" spans="2:11" ht="15" customHeight="1">
      <c r="B7" s="333"/>
      <c r="C7" s="332" t="s">
        <v>738</v>
      </c>
      <c r="D7" s="332"/>
      <c r="E7" s="332"/>
      <c r="F7" s="332"/>
      <c r="G7" s="332"/>
      <c r="H7" s="332"/>
      <c r="I7" s="332"/>
      <c r="J7" s="332"/>
      <c r="K7" s="330"/>
    </row>
    <row r="8" spans="2:11" ht="12.75" customHeight="1">
      <c r="B8" s="333"/>
      <c r="C8" s="334"/>
      <c r="D8" s="334"/>
      <c r="E8" s="334"/>
      <c r="F8" s="334"/>
      <c r="G8" s="334"/>
      <c r="H8" s="334"/>
      <c r="I8" s="334"/>
      <c r="J8" s="334"/>
      <c r="K8" s="330"/>
    </row>
    <row r="9" spans="2:11" ht="15" customHeight="1">
      <c r="B9" s="333"/>
      <c r="C9" s="332" t="s">
        <v>739</v>
      </c>
      <c r="D9" s="332"/>
      <c r="E9" s="332"/>
      <c r="F9" s="332"/>
      <c r="G9" s="332"/>
      <c r="H9" s="332"/>
      <c r="I9" s="332"/>
      <c r="J9" s="332"/>
      <c r="K9" s="330"/>
    </row>
    <row r="10" spans="2:11" ht="15" customHeight="1">
      <c r="B10" s="333"/>
      <c r="C10" s="334"/>
      <c r="D10" s="332" t="s">
        <v>740</v>
      </c>
      <c r="E10" s="332"/>
      <c r="F10" s="332"/>
      <c r="G10" s="332"/>
      <c r="H10" s="332"/>
      <c r="I10" s="332"/>
      <c r="J10" s="332"/>
      <c r="K10" s="330"/>
    </row>
    <row r="11" spans="2:11" ht="15" customHeight="1">
      <c r="B11" s="333"/>
      <c r="C11" s="335"/>
      <c r="D11" s="332" t="s">
        <v>741</v>
      </c>
      <c r="E11" s="332"/>
      <c r="F11" s="332"/>
      <c r="G11" s="332"/>
      <c r="H11" s="332"/>
      <c r="I11" s="332"/>
      <c r="J11" s="332"/>
      <c r="K11" s="330"/>
    </row>
    <row r="12" spans="2:11" ht="12.75" customHeight="1">
      <c r="B12" s="333"/>
      <c r="C12" s="335"/>
      <c r="D12" s="335"/>
      <c r="E12" s="335"/>
      <c r="F12" s="335"/>
      <c r="G12" s="335"/>
      <c r="H12" s="335"/>
      <c r="I12" s="335"/>
      <c r="J12" s="335"/>
      <c r="K12" s="330"/>
    </row>
    <row r="13" spans="2:11" ht="15" customHeight="1">
      <c r="B13" s="333"/>
      <c r="C13" s="335"/>
      <c r="D13" s="332" t="s">
        <v>742</v>
      </c>
      <c r="E13" s="332"/>
      <c r="F13" s="332"/>
      <c r="G13" s="332"/>
      <c r="H13" s="332"/>
      <c r="I13" s="332"/>
      <c r="J13" s="332"/>
      <c r="K13" s="330"/>
    </row>
    <row r="14" spans="2:11" ht="15" customHeight="1">
      <c r="B14" s="333"/>
      <c r="C14" s="335"/>
      <c r="D14" s="332" t="s">
        <v>743</v>
      </c>
      <c r="E14" s="332"/>
      <c r="F14" s="332"/>
      <c r="G14" s="332"/>
      <c r="H14" s="332"/>
      <c r="I14" s="332"/>
      <c r="J14" s="332"/>
      <c r="K14" s="330"/>
    </row>
    <row r="15" spans="2:11" ht="15" customHeight="1">
      <c r="B15" s="333"/>
      <c r="C15" s="335"/>
      <c r="D15" s="332" t="s">
        <v>744</v>
      </c>
      <c r="E15" s="332"/>
      <c r="F15" s="332"/>
      <c r="G15" s="332"/>
      <c r="H15" s="332"/>
      <c r="I15" s="332"/>
      <c r="J15" s="332"/>
      <c r="K15" s="330"/>
    </row>
    <row r="16" spans="2:11" ht="15" customHeight="1">
      <c r="B16" s="333"/>
      <c r="C16" s="335"/>
      <c r="D16" s="335"/>
      <c r="E16" s="336" t="s">
        <v>81</v>
      </c>
      <c r="F16" s="332" t="s">
        <v>745</v>
      </c>
      <c r="G16" s="332"/>
      <c r="H16" s="332"/>
      <c r="I16" s="332"/>
      <c r="J16" s="332"/>
      <c r="K16" s="330"/>
    </row>
    <row r="17" spans="2:11" ht="15" customHeight="1">
      <c r="B17" s="333"/>
      <c r="C17" s="335"/>
      <c r="D17" s="335"/>
      <c r="E17" s="336" t="s">
        <v>746</v>
      </c>
      <c r="F17" s="332" t="s">
        <v>747</v>
      </c>
      <c r="G17" s="332"/>
      <c r="H17" s="332"/>
      <c r="I17" s="332"/>
      <c r="J17" s="332"/>
      <c r="K17" s="330"/>
    </row>
    <row r="18" spans="2:11" ht="15" customHeight="1">
      <c r="B18" s="333"/>
      <c r="C18" s="335"/>
      <c r="D18" s="335"/>
      <c r="E18" s="336" t="s">
        <v>748</v>
      </c>
      <c r="F18" s="332" t="s">
        <v>749</v>
      </c>
      <c r="G18" s="332"/>
      <c r="H18" s="332"/>
      <c r="I18" s="332"/>
      <c r="J18" s="332"/>
      <c r="K18" s="330"/>
    </row>
    <row r="19" spans="2:11" ht="15" customHeight="1">
      <c r="B19" s="333"/>
      <c r="C19" s="335"/>
      <c r="D19" s="335"/>
      <c r="E19" s="336" t="s">
        <v>750</v>
      </c>
      <c r="F19" s="332" t="s">
        <v>751</v>
      </c>
      <c r="G19" s="332"/>
      <c r="H19" s="332"/>
      <c r="I19" s="332"/>
      <c r="J19" s="332"/>
      <c r="K19" s="330"/>
    </row>
    <row r="20" spans="2:11" ht="15" customHeight="1">
      <c r="B20" s="333"/>
      <c r="C20" s="335"/>
      <c r="D20" s="335"/>
      <c r="E20" s="336" t="s">
        <v>752</v>
      </c>
      <c r="F20" s="332" t="s">
        <v>753</v>
      </c>
      <c r="G20" s="332"/>
      <c r="H20" s="332"/>
      <c r="I20" s="332"/>
      <c r="J20" s="332"/>
      <c r="K20" s="330"/>
    </row>
    <row r="21" spans="2:11" ht="15" customHeight="1">
      <c r="B21" s="333"/>
      <c r="C21" s="335"/>
      <c r="D21" s="335"/>
      <c r="E21" s="336" t="s">
        <v>754</v>
      </c>
      <c r="F21" s="332" t="s">
        <v>755</v>
      </c>
      <c r="G21" s="332"/>
      <c r="H21" s="332"/>
      <c r="I21" s="332"/>
      <c r="J21" s="332"/>
      <c r="K21" s="330"/>
    </row>
    <row r="22" spans="2:11" ht="12.75" customHeight="1">
      <c r="B22" s="333"/>
      <c r="C22" s="335"/>
      <c r="D22" s="335"/>
      <c r="E22" s="335"/>
      <c r="F22" s="335"/>
      <c r="G22" s="335"/>
      <c r="H22" s="335"/>
      <c r="I22" s="335"/>
      <c r="J22" s="335"/>
      <c r="K22" s="330"/>
    </row>
    <row r="23" spans="2:11" ht="15" customHeight="1">
      <c r="B23" s="333"/>
      <c r="C23" s="332" t="s">
        <v>756</v>
      </c>
      <c r="D23" s="332"/>
      <c r="E23" s="332"/>
      <c r="F23" s="332"/>
      <c r="G23" s="332"/>
      <c r="H23" s="332"/>
      <c r="I23" s="332"/>
      <c r="J23" s="332"/>
      <c r="K23" s="330"/>
    </row>
    <row r="24" spans="2:11" ht="15" customHeight="1">
      <c r="B24" s="333"/>
      <c r="C24" s="332" t="s">
        <v>757</v>
      </c>
      <c r="D24" s="332"/>
      <c r="E24" s="332"/>
      <c r="F24" s="332"/>
      <c r="G24" s="332"/>
      <c r="H24" s="332"/>
      <c r="I24" s="332"/>
      <c r="J24" s="332"/>
      <c r="K24" s="330"/>
    </row>
    <row r="25" spans="2:11" ht="15" customHeight="1">
      <c r="B25" s="333"/>
      <c r="C25" s="334"/>
      <c r="D25" s="332" t="s">
        <v>758</v>
      </c>
      <c r="E25" s="332"/>
      <c r="F25" s="332"/>
      <c r="G25" s="332"/>
      <c r="H25" s="332"/>
      <c r="I25" s="332"/>
      <c r="J25" s="332"/>
      <c r="K25" s="330"/>
    </row>
    <row r="26" spans="2:11" ht="15" customHeight="1">
      <c r="B26" s="333"/>
      <c r="C26" s="335"/>
      <c r="D26" s="332" t="s">
        <v>759</v>
      </c>
      <c r="E26" s="332"/>
      <c r="F26" s="332"/>
      <c r="G26" s="332"/>
      <c r="H26" s="332"/>
      <c r="I26" s="332"/>
      <c r="J26" s="332"/>
      <c r="K26" s="330"/>
    </row>
    <row r="27" spans="2:11" ht="12.75" customHeight="1">
      <c r="B27" s="333"/>
      <c r="C27" s="335"/>
      <c r="D27" s="335"/>
      <c r="E27" s="335"/>
      <c r="F27" s="335"/>
      <c r="G27" s="335"/>
      <c r="H27" s="335"/>
      <c r="I27" s="335"/>
      <c r="J27" s="335"/>
      <c r="K27" s="330"/>
    </row>
    <row r="28" spans="2:11" ht="15" customHeight="1">
      <c r="B28" s="333"/>
      <c r="C28" s="335"/>
      <c r="D28" s="332" t="s">
        <v>760</v>
      </c>
      <c r="E28" s="332"/>
      <c r="F28" s="332"/>
      <c r="G28" s="332"/>
      <c r="H28" s="332"/>
      <c r="I28" s="332"/>
      <c r="J28" s="332"/>
      <c r="K28" s="330"/>
    </row>
    <row r="29" spans="2:11" ht="15" customHeight="1">
      <c r="B29" s="333"/>
      <c r="C29" s="335"/>
      <c r="D29" s="332" t="s">
        <v>761</v>
      </c>
      <c r="E29" s="332"/>
      <c r="F29" s="332"/>
      <c r="G29" s="332"/>
      <c r="H29" s="332"/>
      <c r="I29" s="332"/>
      <c r="J29" s="332"/>
      <c r="K29" s="330"/>
    </row>
    <row r="30" spans="2:11" ht="12.75" customHeight="1">
      <c r="B30" s="333"/>
      <c r="C30" s="335"/>
      <c r="D30" s="335"/>
      <c r="E30" s="335"/>
      <c r="F30" s="335"/>
      <c r="G30" s="335"/>
      <c r="H30" s="335"/>
      <c r="I30" s="335"/>
      <c r="J30" s="335"/>
      <c r="K30" s="330"/>
    </row>
    <row r="31" spans="2:11" ht="15" customHeight="1">
      <c r="B31" s="333"/>
      <c r="C31" s="335"/>
      <c r="D31" s="332" t="s">
        <v>762</v>
      </c>
      <c r="E31" s="332"/>
      <c r="F31" s="332"/>
      <c r="G31" s="332"/>
      <c r="H31" s="332"/>
      <c r="I31" s="332"/>
      <c r="J31" s="332"/>
      <c r="K31" s="330"/>
    </row>
    <row r="32" spans="2:11" ht="15" customHeight="1">
      <c r="B32" s="333"/>
      <c r="C32" s="335"/>
      <c r="D32" s="332" t="s">
        <v>763</v>
      </c>
      <c r="E32" s="332"/>
      <c r="F32" s="332"/>
      <c r="G32" s="332"/>
      <c r="H32" s="332"/>
      <c r="I32" s="332"/>
      <c r="J32" s="332"/>
      <c r="K32" s="330"/>
    </row>
    <row r="33" spans="2:11" ht="15" customHeight="1">
      <c r="B33" s="333"/>
      <c r="C33" s="335"/>
      <c r="D33" s="332" t="s">
        <v>764</v>
      </c>
      <c r="E33" s="332"/>
      <c r="F33" s="332"/>
      <c r="G33" s="332"/>
      <c r="H33" s="332"/>
      <c r="I33" s="332"/>
      <c r="J33" s="332"/>
      <c r="K33" s="330"/>
    </row>
    <row r="34" spans="2:11" ht="15" customHeight="1">
      <c r="B34" s="333"/>
      <c r="C34" s="335"/>
      <c r="D34" s="334"/>
      <c r="E34" s="337" t="s">
        <v>105</v>
      </c>
      <c r="F34" s="334"/>
      <c r="G34" s="332" t="s">
        <v>765</v>
      </c>
      <c r="H34" s="332"/>
      <c r="I34" s="332"/>
      <c r="J34" s="332"/>
      <c r="K34" s="330"/>
    </row>
    <row r="35" spans="2:11" ht="30.75" customHeight="1">
      <c r="B35" s="333"/>
      <c r="C35" s="335"/>
      <c r="D35" s="334"/>
      <c r="E35" s="337" t="s">
        <v>766</v>
      </c>
      <c r="F35" s="334"/>
      <c r="G35" s="332" t="s">
        <v>767</v>
      </c>
      <c r="H35" s="332"/>
      <c r="I35" s="332"/>
      <c r="J35" s="332"/>
      <c r="K35" s="330"/>
    </row>
    <row r="36" spans="2:11" ht="15" customHeight="1">
      <c r="B36" s="333"/>
      <c r="C36" s="335"/>
      <c r="D36" s="334"/>
      <c r="E36" s="337" t="s">
        <v>57</v>
      </c>
      <c r="F36" s="334"/>
      <c r="G36" s="332" t="s">
        <v>768</v>
      </c>
      <c r="H36" s="332"/>
      <c r="I36" s="332"/>
      <c r="J36" s="332"/>
      <c r="K36" s="330"/>
    </row>
    <row r="37" spans="2:11" ht="15" customHeight="1">
      <c r="B37" s="333"/>
      <c r="C37" s="335"/>
      <c r="D37" s="334"/>
      <c r="E37" s="337" t="s">
        <v>106</v>
      </c>
      <c r="F37" s="334"/>
      <c r="G37" s="332" t="s">
        <v>769</v>
      </c>
      <c r="H37" s="332"/>
      <c r="I37" s="332"/>
      <c r="J37" s="332"/>
      <c r="K37" s="330"/>
    </row>
    <row r="38" spans="2:11" ht="15" customHeight="1">
      <c r="B38" s="333"/>
      <c r="C38" s="335"/>
      <c r="D38" s="334"/>
      <c r="E38" s="337" t="s">
        <v>107</v>
      </c>
      <c r="F38" s="334"/>
      <c r="G38" s="332" t="s">
        <v>770</v>
      </c>
      <c r="H38" s="332"/>
      <c r="I38" s="332"/>
      <c r="J38" s="332"/>
      <c r="K38" s="330"/>
    </row>
    <row r="39" spans="2:11" ht="15" customHeight="1">
      <c r="B39" s="333"/>
      <c r="C39" s="335"/>
      <c r="D39" s="334"/>
      <c r="E39" s="337" t="s">
        <v>108</v>
      </c>
      <c r="F39" s="334"/>
      <c r="G39" s="332" t="s">
        <v>771</v>
      </c>
      <c r="H39" s="332"/>
      <c r="I39" s="332"/>
      <c r="J39" s="332"/>
      <c r="K39" s="330"/>
    </row>
    <row r="40" spans="2:11" ht="15" customHeight="1">
      <c r="B40" s="333"/>
      <c r="C40" s="335"/>
      <c r="D40" s="334"/>
      <c r="E40" s="337" t="s">
        <v>772</v>
      </c>
      <c r="F40" s="334"/>
      <c r="G40" s="332" t="s">
        <v>773</v>
      </c>
      <c r="H40" s="332"/>
      <c r="I40" s="332"/>
      <c r="J40" s="332"/>
      <c r="K40" s="330"/>
    </row>
    <row r="41" spans="2:11" ht="15" customHeight="1">
      <c r="B41" s="333"/>
      <c r="C41" s="335"/>
      <c r="D41" s="334"/>
      <c r="E41" s="337"/>
      <c r="F41" s="334"/>
      <c r="G41" s="332" t="s">
        <v>774</v>
      </c>
      <c r="H41" s="332"/>
      <c r="I41" s="332"/>
      <c r="J41" s="332"/>
      <c r="K41" s="330"/>
    </row>
    <row r="42" spans="2:11" ht="15" customHeight="1">
      <c r="B42" s="333"/>
      <c r="C42" s="335"/>
      <c r="D42" s="334"/>
      <c r="E42" s="337" t="s">
        <v>775</v>
      </c>
      <c r="F42" s="334"/>
      <c r="G42" s="332" t="s">
        <v>776</v>
      </c>
      <c r="H42" s="332"/>
      <c r="I42" s="332"/>
      <c r="J42" s="332"/>
      <c r="K42" s="330"/>
    </row>
    <row r="43" spans="2:11" ht="15" customHeight="1">
      <c r="B43" s="333"/>
      <c r="C43" s="335"/>
      <c r="D43" s="334"/>
      <c r="E43" s="337" t="s">
        <v>110</v>
      </c>
      <c r="F43" s="334"/>
      <c r="G43" s="332" t="s">
        <v>777</v>
      </c>
      <c r="H43" s="332"/>
      <c r="I43" s="332"/>
      <c r="J43" s="332"/>
      <c r="K43" s="330"/>
    </row>
    <row r="44" spans="2:11" ht="12.75" customHeight="1">
      <c r="B44" s="333"/>
      <c r="C44" s="335"/>
      <c r="D44" s="334"/>
      <c r="E44" s="334"/>
      <c r="F44" s="334"/>
      <c r="G44" s="334"/>
      <c r="H44" s="334"/>
      <c r="I44" s="334"/>
      <c r="J44" s="334"/>
      <c r="K44" s="330"/>
    </row>
    <row r="45" spans="2:11" ht="15" customHeight="1">
      <c r="B45" s="333"/>
      <c r="C45" s="335"/>
      <c r="D45" s="332" t="s">
        <v>778</v>
      </c>
      <c r="E45" s="332"/>
      <c r="F45" s="332"/>
      <c r="G45" s="332"/>
      <c r="H45" s="332"/>
      <c r="I45" s="332"/>
      <c r="J45" s="332"/>
      <c r="K45" s="330"/>
    </row>
    <row r="46" spans="2:11" ht="15" customHeight="1">
      <c r="B46" s="333"/>
      <c r="C46" s="335"/>
      <c r="D46" s="335"/>
      <c r="E46" s="332" t="s">
        <v>779</v>
      </c>
      <c r="F46" s="332"/>
      <c r="G46" s="332"/>
      <c r="H46" s="332"/>
      <c r="I46" s="332"/>
      <c r="J46" s="332"/>
      <c r="K46" s="330"/>
    </row>
    <row r="47" spans="2:11" ht="15" customHeight="1">
      <c r="B47" s="333"/>
      <c r="C47" s="335"/>
      <c r="D47" s="335"/>
      <c r="E47" s="332" t="s">
        <v>780</v>
      </c>
      <c r="F47" s="332"/>
      <c r="G47" s="332"/>
      <c r="H47" s="332"/>
      <c r="I47" s="332"/>
      <c r="J47" s="332"/>
      <c r="K47" s="330"/>
    </row>
    <row r="48" spans="2:11" ht="15" customHeight="1">
      <c r="B48" s="333"/>
      <c r="C48" s="335"/>
      <c r="D48" s="335"/>
      <c r="E48" s="332" t="s">
        <v>781</v>
      </c>
      <c r="F48" s="332"/>
      <c r="G48" s="332"/>
      <c r="H48" s="332"/>
      <c r="I48" s="332"/>
      <c r="J48" s="332"/>
      <c r="K48" s="330"/>
    </row>
    <row r="49" spans="2:11" ht="15" customHeight="1">
      <c r="B49" s="333"/>
      <c r="C49" s="335"/>
      <c r="D49" s="332" t="s">
        <v>782</v>
      </c>
      <c r="E49" s="332"/>
      <c r="F49" s="332"/>
      <c r="G49" s="332"/>
      <c r="H49" s="332"/>
      <c r="I49" s="332"/>
      <c r="J49" s="332"/>
      <c r="K49" s="330"/>
    </row>
    <row r="50" spans="2:11" ht="25.5" customHeight="1">
      <c r="B50" s="328"/>
      <c r="C50" s="329" t="s">
        <v>783</v>
      </c>
      <c r="D50" s="329"/>
      <c r="E50" s="329"/>
      <c r="F50" s="329"/>
      <c r="G50" s="329"/>
      <c r="H50" s="329"/>
      <c r="I50" s="329"/>
      <c r="J50" s="329"/>
      <c r="K50" s="330"/>
    </row>
    <row r="51" spans="2:11" ht="5.25" customHeight="1">
      <c r="B51" s="328"/>
      <c r="C51" s="331"/>
      <c r="D51" s="331"/>
      <c r="E51" s="331"/>
      <c r="F51" s="331"/>
      <c r="G51" s="331"/>
      <c r="H51" s="331"/>
      <c r="I51" s="331"/>
      <c r="J51" s="331"/>
      <c r="K51" s="330"/>
    </row>
    <row r="52" spans="2:11" ht="15" customHeight="1">
      <c r="B52" s="328"/>
      <c r="C52" s="332" t="s">
        <v>784</v>
      </c>
      <c r="D52" s="332"/>
      <c r="E52" s="332"/>
      <c r="F52" s="332"/>
      <c r="G52" s="332"/>
      <c r="H52" s="332"/>
      <c r="I52" s="332"/>
      <c r="J52" s="332"/>
      <c r="K52" s="330"/>
    </row>
    <row r="53" spans="2:11" ht="15" customHeight="1">
      <c r="B53" s="328"/>
      <c r="C53" s="332" t="s">
        <v>785</v>
      </c>
      <c r="D53" s="332"/>
      <c r="E53" s="332"/>
      <c r="F53" s="332"/>
      <c r="G53" s="332"/>
      <c r="H53" s="332"/>
      <c r="I53" s="332"/>
      <c r="J53" s="332"/>
      <c r="K53" s="330"/>
    </row>
    <row r="54" spans="2:11" ht="12.75" customHeight="1">
      <c r="B54" s="328"/>
      <c r="C54" s="334"/>
      <c r="D54" s="334"/>
      <c r="E54" s="334"/>
      <c r="F54" s="334"/>
      <c r="G54" s="334"/>
      <c r="H54" s="334"/>
      <c r="I54" s="334"/>
      <c r="J54" s="334"/>
      <c r="K54" s="330"/>
    </row>
    <row r="55" spans="2:11" ht="15" customHeight="1">
      <c r="B55" s="328"/>
      <c r="C55" s="332" t="s">
        <v>786</v>
      </c>
      <c r="D55" s="332"/>
      <c r="E55" s="332"/>
      <c r="F55" s="332"/>
      <c r="G55" s="332"/>
      <c r="H55" s="332"/>
      <c r="I55" s="332"/>
      <c r="J55" s="332"/>
      <c r="K55" s="330"/>
    </row>
    <row r="56" spans="2:11" ht="15" customHeight="1">
      <c r="B56" s="328"/>
      <c r="C56" s="335"/>
      <c r="D56" s="332" t="s">
        <v>787</v>
      </c>
      <c r="E56" s="332"/>
      <c r="F56" s="332"/>
      <c r="G56" s="332"/>
      <c r="H56" s="332"/>
      <c r="I56" s="332"/>
      <c r="J56" s="332"/>
      <c r="K56" s="330"/>
    </row>
    <row r="57" spans="2:11" ht="15" customHeight="1">
      <c r="B57" s="328"/>
      <c r="C57" s="335"/>
      <c r="D57" s="332" t="s">
        <v>788</v>
      </c>
      <c r="E57" s="332"/>
      <c r="F57" s="332"/>
      <c r="G57" s="332"/>
      <c r="H57" s="332"/>
      <c r="I57" s="332"/>
      <c r="J57" s="332"/>
      <c r="K57" s="330"/>
    </row>
    <row r="58" spans="2:11" ht="15" customHeight="1">
      <c r="B58" s="328"/>
      <c r="C58" s="335"/>
      <c r="D58" s="332" t="s">
        <v>789</v>
      </c>
      <c r="E58" s="332"/>
      <c r="F58" s="332"/>
      <c r="G58" s="332"/>
      <c r="H58" s="332"/>
      <c r="I58" s="332"/>
      <c r="J58" s="332"/>
      <c r="K58" s="330"/>
    </row>
    <row r="59" spans="2:11" ht="15" customHeight="1">
      <c r="B59" s="328"/>
      <c r="C59" s="335"/>
      <c r="D59" s="332" t="s">
        <v>790</v>
      </c>
      <c r="E59" s="332"/>
      <c r="F59" s="332"/>
      <c r="G59" s="332"/>
      <c r="H59" s="332"/>
      <c r="I59" s="332"/>
      <c r="J59" s="332"/>
      <c r="K59" s="330"/>
    </row>
    <row r="60" spans="2:11" ht="15" customHeight="1">
      <c r="B60" s="328"/>
      <c r="C60" s="335"/>
      <c r="D60" s="338" t="s">
        <v>791</v>
      </c>
      <c r="E60" s="338"/>
      <c r="F60" s="338"/>
      <c r="G60" s="338"/>
      <c r="H60" s="338"/>
      <c r="I60" s="338"/>
      <c r="J60" s="338"/>
      <c r="K60" s="330"/>
    </row>
    <row r="61" spans="2:11" ht="15" customHeight="1">
      <c r="B61" s="328"/>
      <c r="C61" s="335"/>
      <c r="D61" s="332" t="s">
        <v>792</v>
      </c>
      <c r="E61" s="332"/>
      <c r="F61" s="332"/>
      <c r="G61" s="332"/>
      <c r="H61" s="332"/>
      <c r="I61" s="332"/>
      <c r="J61" s="332"/>
      <c r="K61" s="330"/>
    </row>
    <row r="62" spans="2:11" ht="12.75" customHeight="1">
      <c r="B62" s="328"/>
      <c r="C62" s="335"/>
      <c r="D62" s="335"/>
      <c r="E62" s="339"/>
      <c r="F62" s="335"/>
      <c r="G62" s="335"/>
      <c r="H62" s="335"/>
      <c r="I62" s="335"/>
      <c r="J62" s="335"/>
      <c r="K62" s="330"/>
    </row>
    <row r="63" spans="2:11" ht="15" customHeight="1">
      <c r="B63" s="328"/>
      <c r="C63" s="335"/>
      <c r="D63" s="332" t="s">
        <v>793</v>
      </c>
      <c r="E63" s="332"/>
      <c r="F63" s="332"/>
      <c r="G63" s="332"/>
      <c r="H63" s="332"/>
      <c r="I63" s="332"/>
      <c r="J63" s="332"/>
      <c r="K63" s="330"/>
    </row>
    <row r="64" spans="2:11" ht="15" customHeight="1">
      <c r="B64" s="328"/>
      <c r="C64" s="335"/>
      <c r="D64" s="338" t="s">
        <v>794</v>
      </c>
      <c r="E64" s="338"/>
      <c r="F64" s="338"/>
      <c r="G64" s="338"/>
      <c r="H64" s="338"/>
      <c r="I64" s="338"/>
      <c r="J64" s="338"/>
      <c r="K64" s="330"/>
    </row>
    <row r="65" spans="2:11" ht="15" customHeight="1">
      <c r="B65" s="328"/>
      <c r="C65" s="335"/>
      <c r="D65" s="332" t="s">
        <v>795</v>
      </c>
      <c r="E65" s="332"/>
      <c r="F65" s="332"/>
      <c r="G65" s="332"/>
      <c r="H65" s="332"/>
      <c r="I65" s="332"/>
      <c r="J65" s="332"/>
      <c r="K65" s="330"/>
    </row>
    <row r="66" spans="2:11" ht="15" customHeight="1">
      <c r="B66" s="328"/>
      <c r="C66" s="335"/>
      <c r="D66" s="332" t="s">
        <v>796</v>
      </c>
      <c r="E66" s="332"/>
      <c r="F66" s="332"/>
      <c r="G66" s="332"/>
      <c r="H66" s="332"/>
      <c r="I66" s="332"/>
      <c r="J66" s="332"/>
      <c r="K66" s="330"/>
    </row>
    <row r="67" spans="2:11" ht="15" customHeight="1">
      <c r="B67" s="328"/>
      <c r="C67" s="335"/>
      <c r="D67" s="332" t="s">
        <v>797</v>
      </c>
      <c r="E67" s="332"/>
      <c r="F67" s="332"/>
      <c r="G67" s="332"/>
      <c r="H67" s="332"/>
      <c r="I67" s="332"/>
      <c r="J67" s="332"/>
      <c r="K67" s="330"/>
    </row>
    <row r="68" spans="2:11" ht="15" customHeight="1">
      <c r="B68" s="328"/>
      <c r="C68" s="335"/>
      <c r="D68" s="332" t="s">
        <v>798</v>
      </c>
      <c r="E68" s="332"/>
      <c r="F68" s="332"/>
      <c r="G68" s="332"/>
      <c r="H68" s="332"/>
      <c r="I68" s="332"/>
      <c r="J68" s="332"/>
      <c r="K68" s="330"/>
    </row>
    <row r="69" spans="2:11" ht="12.75" customHeight="1">
      <c r="B69" s="340"/>
      <c r="C69" s="341"/>
      <c r="D69" s="341"/>
      <c r="E69" s="341"/>
      <c r="F69" s="341"/>
      <c r="G69" s="341"/>
      <c r="H69" s="341"/>
      <c r="I69" s="341"/>
      <c r="J69" s="341"/>
      <c r="K69" s="342"/>
    </row>
    <row r="70" spans="2:11" ht="18.75" customHeight="1">
      <c r="B70" s="343"/>
      <c r="C70" s="343"/>
      <c r="D70" s="343"/>
      <c r="E70" s="343"/>
      <c r="F70" s="343"/>
      <c r="G70" s="343"/>
      <c r="H70" s="343"/>
      <c r="I70" s="343"/>
      <c r="J70" s="343"/>
      <c r="K70" s="344"/>
    </row>
    <row r="71" spans="2:11" ht="18.75" customHeight="1">
      <c r="B71" s="344"/>
      <c r="C71" s="344"/>
      <c r="D71" s="344"/>
      <c r="E71" s="344"/>
      <c r="F71" s="344"/>
      <c r="G71" s="344"/>
      <c r="H71" s="344"/>
      <c r="I71" s="344"/>
      <c r="J71" s="344"/>
      <c r="K71" s="344"/>
    </row>
    <row r="72" spans="2:11" ht="7.5" customHeight="1">
      <c r="B72" s="345"/>
      <c r="C72" s="346"/>
      <c r="D72" s="346"/>
      <c r="E72" s="346"/>
      <c r="F72" s="346"/>
      <c r="G72" s="346"/>
      <c r="H72" s="346"/>
      <c r="I72" s="346"/>
      <c r="J72" s="346"/>
      <c r="K72" s="347"/>
    </row>
    <row r="73" spans="2:11" ht="45" customHeight="1">
      <c r="B73" s="348"/>
      <c r="C73" s="349" t="s">
        <v>734</v>
      </c>
      <c r="D73" s="349"/>
      <c r="E73" s="349"/>
      <c r="F73" s="349"/>
      <c r="G73" s="349"/>
      <c r="H73" s="349"/>
      <c r="I73" s="349"/>
      <c r="J73" s="349"/>
      <c r="K73" s="350"/>
    </row>
    <row r="74" spans="2:11" ht="17.25" customHeight="1">
      <c r="B74" s="348"/>
      <c r="C74" s="351" t="s">
        <v>799</v>
      </c>
      <c r="D74" s="351"/>
      <c r="E74" s="351"/>
      <c r="F74" s="351" t="s">
        <v>800</v>
      </c>
      <c r="G74" s="352"/>
      <c r="H74" s="351" t="s">
        <v>106</v>
      </c>
      <c r="I74" s="351" t="s">
        <v>61</v>
      </c>
      <c r="J74" s="351" t="s">
        <v>801</v>
      </c>
      <c r="K74" s="350"/>
    </row>
    <row r="75" spans="2:11" ht="17.25" customHeight="1">
      <c r="B75" s="348"/>
      <c r="C75" s="353" t="s">
        <v>802</v>
      </c>
      <c r="D75" s="353"/>
      <c r="E75" s="353"/>
      <c r="F75" s="354" t="s">
        <v>803</v>
      </c>
      <c r="G75" s="355"/>
      <c r="H75" s="353"/>
      <c r="I75" s="353"/>
      <c r="J75" s="353" t="s">
        <v>804</v>
      </c>
      <c r="K75" s="350"/>
    </row>
    <row r="76" spans="2:11" ht="5.25" customHeight="1">
      <c r="B76" s="348"/>
      <c r="C76" s="356"/>
      <c r="D76" s="356"/>
      <c r="E76" s="356"/>
      <c r="F76" s="356"/>
      <c r="G76" s="357"/>
      <c r="H76" s="356"/>
      <c r="I76" s="356"/>
      <c r="J76" s="356"/>
      <c r="K76" s="350"/>
    </row>
    <row r="77" spans="2:11" ht="15" customHeight="1">
      <c r="B77" s="348"/>
      <c r="C77" s="337" t="s">
        <v>57</v>
      </c>
      <c r="D77" s="356"/>
      <c r="E77" s="356"/>
      <c r="F77" s="358" t="s">
        <v>805</v>
      </c>
      <c r="G77" s="357"/>
      <c r="H77" s="337" t="s">
        <v>806</v>
      </c>
      <c r="I77" s="337" t="s">
        <v>807</v>
      </c>
      <c r="J77" s="337">
        <v>20</v>
      </c>
      <c r="K77" s="350"/>
    </row>
    <row r="78" spans="2:11" ht="15" customHeight="1">
      <c r="B78" s="348"/>
      <c r="C78" s="337" t="s">
        <v>808</v>
      </c>
      <c r="D78" s="337"/>
      <c r="E78" s="337"/>
      <c r="F78" s="358" t="s">
        <v>805</v>
      </c>
      <c r="G78" s="357"/>
      <c r="H78" s="337" t="s">
        <v>809</v>
      </c>
      <c r="I78" s="337" t="s">
        <v>807</v>
      </c>
      <c r="J78" s="337">
        <v>120</v>
      </c>
      <c r="K78" s="350"/>
    </row>
    <row r="79" spans="2:11" ht="15" customHeight="1">
      <c r="B79" s="359"/>
      <c r="C79" s="337" t="s">
        <v>810</v>
      </c>
      <c r="D79" s="337"/>
      <c r="E79" s="337"/>
      <c r="F79" s="358" t="s">
        <v>811</v>
      </c>
      <c r="G79" s="357"/>
      <c r="H79" s="337" t="s">
        <v>812</v>
      </c>
      <c r="I79" s="337" t="s">
        <v>807</v>
      </c>
      <c r="J79" s="337">
        <v>50</v>
      </c>
      <c r="K79" s="350"/>
    </row>
    <row r="80" spans="2:11" ht="15" customHeight="1">
      <c r="B80" s="359"/>
      <c r="C80" s="337" t="s">
        <v>813</v>
      </c>
      <c r="D80" s="337"/>
      <c r="E80" s="337"/>
      <c r="F80" s="358" t="s">
        <v>805</v>
      </c>
      <c r="G80" s="357"/>
      <c r="H80" s="337" t="s">
        <v>814</v>
      </c>
      <c r="I80" s="337" t="s">
        <v>815</v>
      </c>
      <c r="J80" s="337"/>
      <c r="K80" s="350"/>
    </row>
    <row r="81" spans="2:11" ht="15" customHeight="1">
      <c r="B81" s="359"/>
      <c r="C81" s="360" t="s">
        <v>816</v>
      </c>
      <c r="D81" s="360"/>
      <c r="E81" s="360"/>
      <c r="F81" s="361" t="s">
        <v>811</v>
      </c>
      <c r="G81" s="360"/>
      <c r="H81" s="360" t="s">
        <v>817</v>
      </c>
      <c r="I81" s="360" t="s">
        <v>807</v>
      </c>
      <c r="J81" s="360">
        <v>15</v>
      </c>
      <c r="K81" s="350"/>
    </row>
    <row r="82" spans="2:11" ht="15" customHeight="1">
      <c r="B82" s="359"/>
      <c r="C82" s="360" t="s">
        <v>818</v>
      </c>
      <c r="D82" s="360"/>
      <c r="E82" s="360"/>
      <c r="F82" s="361" t="s">
        <v>811</v>
      </c>
      <c r="G82" s="360"/>
      <c r="H82" s="360" t="s">
        <v>819</v>
      </c>
      <c r="I82" s="360" t="s">
        <v>807</v>
      </c>
      <c r="J82" s="360">
        <v>15</v>
      </c>
      <c r="K82" s="350"/>
    </row>
    <row r="83" spans="2:11" ht="15" customHeight="1">
      <c r="B83" s="359"/>
      <c r="C83" s="360" t="s">
        <v>820</v>
      </c>
      <c r="D83" s="360"/>
      <c r="E83" s="360"/>
      <c r="F83" s="361" t="s">
        <v>811</v>
      </c>
      <c r="G83" s="360"/>
      <c r="H83" s="360" t="s">
        <v>821</v>
      </c>
      <c r="I83" s="360" t="s">
        <v>807</v>
      </c>
      <c r="J83" s="360">
        <v>20</v>
      </c>
      <c r="K83" s="350"/>
    </row>
    <row r="84" spans="2:11" ht="15" customHeight="1">
      <c r="B84" s="359"/>
      <c r="C84" s="360" t="s">
        <v>822</v>
      </c>
      <c r="D84" s="360"/>
      <c r="E84" s="360"/>
      <c r="F84" s="361" t="s">
        <v>811</v>
      </c>
      <c r="G84" s="360"/>
      <c r="H84" s="360" t="s">
        <v>823</v>
      </c>
      <c r="I84" s="360" t="s">
        <v>807</v>
      </c>
      <c r="J84" s="360">
        <v>20</v>
      </c>
      <c r="K84" s="350"/>
    </row>
    <row r="85" spans="2:11" ht="15" customHeight="1">
      <c r="B85" s="359"/>
      <c r="C85" s="337" t="s">
        <v>824</v>
      </c>
      <c r="D85" s="337"/>
      <c r="E85" s="337"/>
      <c r="F85" s="358" t="s">
        <v>811</v>
      </c>
      <c r="G85" s="357"/>
      <c r="H85" s="337" t="s">
        <v>825</v>
      </c>
      <c r="I85" s="337" t="s">
        <v>807</v>
      </c>
      <c r="J85" s="337">
        <v>50</v>
      </c>
      <c r="K85" s="350"/>
    </row>
    <row r="86" spans="2:11" ht="15" customHeight="1">
      <c r="B86" s="359"/>
      <c r="C86" s="337" t="s">
        <v>826</v>
      </c>
      <c r="D86" s="337"/>
      <c r="E86" s="337"/>
      <c r="F86" s="358" t="s">
        <v>811</v>
      </c>
      <c r="G86" s="357"/>
      <c r="H86" s="337" t="s">
        <v>827</v>
      </c>
      <c r="I86" s="337" t="s">
        <v>807</v>
      </c>
      <c r="J86" s="337">
        <v>20</v>
      </c>
      <c r="K86" s="350"/>
    </row>
    <row r="87" spans="2:11" ht="15" customHeight="1">
      <c r="B87" s="359"/>
      <c r="C87" s="337" t="s">
        <v>828</v>
      </c>
      <c r="D87" s="337"/>
      <c r="E87" s="337"/>
      <c r="F87" s="358" t="s">
        <v>811</v>
      </c>
      <c r="G87" s="357"/>
      <c r="H87" s="337" t="s">
        <v>829</v>
      </c>
      <c r="I87" s="337" t="s">
        <v>807</v>
      </c>
      <c r="J87" s="337">
        <v>20</v>
      </c>
      <c r="K87" s="350"/>
    </row>
    <row r="88" spans="2:11" ht="15" customHeight="1">
      <c r="B88" s="359"/>
      <c r="C88" s="337" t="s">
        <v>830</v>
      </c>
      <c r="D88" s="337"/>
      <c r="E88" s="337"/>
      <c r="F88" s="358" t="s">
        <v>811</v>
      </c>
      <c r="G88" s="357"/>
      <c r="H88" s="337" t="s">
        <v>831</v>
      </c>
      <c r="I88" s="337" t="s">
        <v>807</v>
      </c>
      <c r="J88" s="337">
        <v>50</v>
      </c>
      <c r="K88" s="350"/>
    </row>
    <row r="89" spans="2:11" ht="15" customHeight="1">
      <c r="B89" s="359"/>
      <c r="C89" s="337" t="s">
        <v>832</v>
      </c>
      <c r="D89" s="337"/>
      <c r="E89" s="337"/>
      <c r="F89" s="358" t="s">
        <v>811</v>
      </c>
      <c r="G89" s="357"/>
      <c r="H89" s="337" t="s">
        <v>832</v>
      </c>
      <c r="I89" s="337" t="s">
        <v>807</v>
      </c>
      <c r="J89" s="337">
        <v>50</v>
      </c>
      <c r="K89" s="350"/>
    </row>
    <row r="90" spans="2:11" ht="15" customHeight="1">
      <c r="B90" s="359"/>
      <c r="C90" s="337" t="s">
        <v>111</v>
      </c>
      <c r="D90" s="337"/>
      <c r="E90" s="337"/>
      <c r="F90" s="358" t="s">
        <v>811</v>
      </c>
      <c r="G90" s="357"/>
      <c r="H90" s="337" t="s">
        <v>833</v>
      </c>
      <c r="I90" s="337" t="s">
        <v>807</v>
      </c>
      <c r="J90" s="337">
        <v>255</v>
      </c>
      <c r="K90" s="350"/>
    </row>
    <row r="91" spans="2:11" ht="15" customHeight="1">
      <c r="B91" s="359"/>
      <c r="C91" s="337" t="s">
        <v>834</v>
      </c>
      <c r="D91" s="337"/>
      <c r="E91" s="337"/>
      <c r="F91" s="358" t="s">
        <v>805</v>
      </c>
      <c r="G91" s="357"/>
      <c r="H91" s="337" t="s">
        <v>835</v>
      </c>
      <c r="I91" s="337" t="s">
        <v>836</v>
      </c>
      <c r="J91" s="337"/>
      <c r="K91" s="350"/>
    </row>
    <row r="92" spans="2:11" ht="15" customHeight="1">
      <c r="B92" s="359"/>
      <c r="C92" s="337" t="s">
        <v>837</v>
      </c>
      <c r="D92" s="337"/>
      <c r="E92" s="337"/>
      <c r="F92" s="358" t="s">
        <v>805</v>
      </c>
      <c r="G92" s="357"/>
      <c r="H92" s="337" t="s">
        <v>838</v>
      </c>
      <c r="I92" s="337" t="s">
        <v>839</v>
      </c>
      <c r="J92" s="337"/>
      <c r="K92" s="350"/>
    </row>
    <row r="93" spans="2:11" ht="15" customHeight="1">
      <c r="B93" s="359"/>
      <c r="C93" s="337" t="s">
        <v>840</v>
      </c>
      <c r="D93" s="337"/>
      <c r="E93" s="337"/>
      <c r="F93" s="358" t="s">
        <v>805</v>
      </c>
      <c r="G93" s="357"/>
      <c r="H93" s="337" t="s">
        <v>840</v>
      </c>
      <c r="I93" s="337" t="s">
        <v>839</v>
      </c>
      <c r="J93" s="337"/>
      <c r="K93" s="350"/>
    </row>
    <row r="94" spans="2:11" ht="15" customHeight="1">
      <c r="B94" s="359"/>
      <c r="C94" s="337" t="s">
        <v>42</v>
      </c>
      <c r="D94" s="337"/>
      <c r="E94" s="337"/>
      <c r="F94" s="358" t="s">
        <v>805</v>
      </c>
      <c r="G94" s="357"/>
      <c r="H94" s="337" t="s">
        <v>841</v>
      </c>
      <c r="I94" s="337" t="s">
        <v>839</v>
      </c>
      <c r="J94" s="337"/>
      <c r="K94" s="350"/>
    </row>
    <row r="95" spans="2:11" ht="15" customHeight="1">
      <c r="B95" s="359"/>
      <c r="C95" s="337" t="s">
        <v>52</v>
      </c>
      <c r="D95" s="337"/>
      <c r="E95" s="337"/>
      <c r="F95" s="358" t="s">
        <v>805</v>
      </c>
      <c r="G95" s="357"/>
      <c r="H95" s="337" t="s">
        <v>842</v>
      </c>
      <c r="I95" s="337" t="s">
        <v>839</v>
      </c>
      <c r="J95" s="337"/>
      <c r="K95" s="350"/>
    </row>
    <row r="96" spans="2:11" ht="15" customHeight="1">
      <c r="B96" s="362"/>
      <c r="C96" s="363"/>
      <c r="D96" s="363"/>
      <c r="E96" s="363"/>
      <c r="F96" s="363"/>
      <c r="G96" s="363"/>
      <c r="H96" s="363"/>
      <c r="I96" s="363"/>
      <c r="J96" s="363"/>
      <c r="K96" s="364"/>
    </row>
    <row r="97" spans="2:11" ht="18.75" customHeight="1">
      <c r="B97" s="365"/>
      <c r="C97" s="366"/>
      <c r="D97" s="366"/>
      <c r="E97" s="366"/>
      <c r="F97" s="366"/>
      <c r="G97" s="366"/>
      <c r="H97" s="366"/>
      <c r="I97" s="366"/>
      <c r="J97" s="366"/>
      <c r="K97" s="365"/>
    </row>
    <row r="98" spans="2:11" ht="18.75" customHeight="1">
      <c r="B98" s="344"/>
      <c r="C98" s="344"/>
      <c r="D98" s="344"/>
      <c r="E98" s="344"/>
      <c r="F98" s="344"/>
      <c r="G98" s="344"/>
      <c r="H98" s="344"/>
      <c r="I98" s="344"/>
      <c r="J98" s="344"/>
      <c r="K98" s="344"/>
    </row>
    <row r="99" spans="2:11" ht="7.5" customHeight="1">
      <c r="B99" s="345"/>
      <c r="C99" s="346"/>
      <c r="D99" s="346"/>
      <c r="E99" s="346"/>
      <c r="F99" s="346"/>
      <c r="G99" s="346"/>
      <c r="H99" s="346"/>
      <c r="I99" s="346"/>
      <c r="J99" s="346"/>
      <c r="K99" s="347"/>
    </row>
    <row r="100" spans="2:11" ht="45" customHeight="1">
      <c r="B100" s="348"/>
      <c r="C100" s="349" t="s">
        <v>843</v>
      </c>
      <c r="D100" s="349"/>
      <c r="E100" s="349"/>
      <c r="F100" s="349"/>
      <c r="G100" s="349"/>
      <c r="H100" s="349"/>
      <c r="I100" s="349"/>
      <c r="J100" s="349"/>
      <c r="K100" s="350"/>
    </row>
    <row r="101" spans="2:11" ht="17.25" customHeight="1">
      <c r="B101" s="348"/>
      <c r="C101" s="351" t="s">
        <v>799</v>
      </c>
      <c r="D101" s="351"/>
      <c r="E101" s="351"/>
      <c r="F101" s="351" t="s">
        <v>800</v>
      </c>
      <c r="G101" s="352"/>
      <c r="H101" s="351" t="s">
        <v>106</v>
      </c>
      <c r="I101" s="351" t="s">
        <v>61</v>
      </c>
      <c r="J101" s="351" t="s">
        <v>801</v>
      </c>
      <c r="K101" s="350"/>
    </row>
    <row r="102" spans="2:11" ht="17.25" customHeight="1">
      <c r="B102" s="348"/>
      <c r="C102" s="353" t="s">
        <v>802</v>
      </c>
      <c r="D102" s="353"/>
      <c r="E102" s="353"/>
      <c r="F102" s="354" t="s">
        <v>803</v>
      </c>
      <c r="G102" s="355"/>
      <c r="H102" s="353"/>
      <c r="I102" s="353"/>
      <c r="J102" s="353" t="s">
        <v>804</v>
      </c>
      <c r="K102" s="350"/>
    </row>
    <row r="103" spans="2:11" ht="5.25" customHeight="1">
      <c r="B103" s="348"/>
      <c r="C103" s="351"/>
      <c r="D103" s="351"/>
      <c r="E103" s="351"/>
      <c r="F103" s="351"/>
      <c r="G103" s="367"/>
      <c r="H103" s="351"/>
      <c r="I103" s="351"/>
      <c r="J103" s="351"/>
      <c r="K103" s="350"/>
    </row>
    <row r="104" spans="2:11" ht="15" customHeight="1">
      <c r="B104" s="348"/>
      <c r="C104" s="337" t="s">
        <v>57</v>
      </c>
      <c r="D104" s="356"/>
      <c r="E104" s="356"/>
      <c r="F104" s="358" t="s">
        <v>805</v>
      </c>
      <c r="G104" s="367"/>
      <c r="H104" s="337" t="s">
        <v>844</v>
      </c>
      <c r="I104" s="337" t="s">
        <v>807</v>
      </c>
      <c r="J104" s="337">
        <v>20</v>
      </c>
      <c r="K104" s="350"/>
    </row>
    <row r="105" spans="2:11" ht="15" customHeight="1">
      <c r="B105" s="348"/>
      <c r="C105" s="337" t="s">
        <v>808</v>
      </c>
      <c r="D105" s="337"/>
      <c r="E105" s="337"/>
      <c r="F105" s="358" t="s">
        <v>805</v>
      </c>
      <c r="G105" s="337"/>
      <c r="H105" s="337" t="s">
        <v>844</v>
      </c>
      <c r="I105" s="337" t="s">
        <v>807</v>
      </c>
      <c r="J105" s="337">
        <v>120</v>
      </c>
      <c r="K105" s="350"/>
    </row>
    <row r="106" spans="2:11" ht="15" customHeight="1">
      <c r="B106" s="359"/>
      <c r="C106" s="337" t="s">
        <v>810</v>
      </c>
      <c r="D106" s="337"/>
      <c r="E106" s="337"/>
      <c r="F106" s="358" t="s">
        <v>811</v>
      </c>
      <c r="G106" s="337"/>
      <c r="H106" s="337" t="s">
        <v>844</v>
      </c>
      <c r="I106" s="337" t="s">
        <v>807</v>
      </c>
      <c r="J106" s="337">
        <v>50</v>
      </c>
      <c r="K106" s="350"/>
    </row>
    <row r="107" spans="2:11" ht="15" customHeight="1">
      <c r="B107" s="359"/>
      <c r="C107" s="337" t="s">
        <v>813</v>
      </c>
      <c r="D107" s="337"/>
      <c r="E107" s="337"/>
      <c r="F107" s="358" t="s">
        <v>805</v>
      </c>
      <c r="G107" s="337"/>
      <c r="H107" s="337" t="s">
        <v>844</v>
      </c>
      <c r="I107" s="337" t="s">
        <v>815</v>
      </c>
      <c r="J107" s="337"/>
      <c r="K107" s="350"/>
    </row>
    <row r="108" spans="2:11" ht="15" customHeight="1">
      <c r="B108" s="359"/>
      <c r="C108" s="337" t="s">
        <v>824</v>
      </c>
      <c r="D108" s="337"/>
      <c r="E108" s="337"/>
      <c r="F108" s="358" t="s">
        <v>811</v>
      </c>
      <c r="G108" s="337"/>
      <c r="H108" s="337" t="s">
        <v>844</v>
      </c>
      <c r="I108" s="337" t="s">
        <v>807</v>
      </c>
      <c r="J108" s="337">
        <v>50</v>
      </c>
      <c r="K108" s="350"/>
    </row>
    <row r="109" spans="2:11" ht="15" customHeight="1">
      <c r="B109" s="359"/>
      <c r="C109" s="337" t="s">
        <v>832</v>
      </c>
      <c r="D109" s="337"/>
      <c r="E109" s="337"/>
      <c r="F109" s="358" t="s">
        <v>811</v>
      </c>
      <c r="G109" s="337"/>
      <c r="H109" s="337" t="s">
        <v>844</v>
      </c>
      <c r="I109" s="337" t="s">
        <v>807</v>
      </c>
      <c r="J109" s="337">
        <v>50</v>
      </c>
      <c r="K109" s="350"/>
    </row>
    <row r="110" spans="2:11" ht="15" customHeight="1">
      <c r="B110" s="359"/>
      <c r="C110" s="337" t="s">
        <v>830</v>
      </c>
      <c r="D110" s="337"/>
      <c r="E110" s="337"/>
      <c r="F110" s="358" t="s">
        <v>811</v>
      </c>
      <c r="G110" s="337"/>
      <c r="H110" s="337" t="s">
        <v>844</v>
      </c>
      <c r="I110" s="337" t="s">
        <v>807</v>
      </c>
      <c r="J110" s="337">
        <v>50</v>
      </c>
      <c r="K110" s="350"/>
    </row>
    <row r="111" spans="2:11" ht="15" customHeight="1">
      <c r="B111" s="359"/>
      <c r="C111" s="337" t="s">
        <v>57</v>
      </c>
      <c r="D111" s="337"/>
      <c r="E111" s="337"/>
      <c r="F111" s="358" t="s">
        <v>805</v>
      </c>
      <c r="G111" s="337"/>
      <c r="H111" s="337" t="s">
        <v>845</v>
      </c>
      <c r="I111" s="337" t="s">
        <v>807</v>
      </c>
      <c r="J111" s="337">
        <v>20</v>
      </c>
      <c r="K111" s="350"/>
    </row>
    <row r="112" spans="2:11" ht="15" customHeight="1">
      <c r="B112" s="359"/>
      <c r="C112" s="337" t="s">
        <v>846</v>
      </c>
      <c r="D112" s="337"/>
      <c r="E112" s="337"/>
      <c r="F112" s="358" t="s">
        <v>805</v>
      </c>
      <c r="G112" s="337"/>
      <c r="H112" s="337" t="s">
        <v>847</v>
      </c>
      <c r="I112" s="337" t="s">
        <v>807</v>
      </c>
      <c r="J112" s="337">
        <v>120</v>
      </c>
      <c r="K112" s="350"/>
    </row>
    <row r="113" spans="2:11" ht="15" customHeight="1">
      <c r="B113" s="359"/>
      <c r="C113" s="337" t="s">
        <v>42</v>
      </c>
      <c r="D113" s="337"/>
      <c r="E113" s="337"/>
      <c r="F113" s="358" t="s">
        <v>805</v>
      </c>
      <c r="G113" s="337"/>
      <c r="H113" s="337" t="s">
        <v>848</v>
      </c>
      <c r="I113" s="337" t="s">
        <v>839</v>
      </c>
      <c r="J113" s="337"/>
      <c r="K113" s="350"/>
    </row>
    <row r="114" spans="2:11" ht="15" customHeight="1">
      <c r="B114" s="359"/>
      <c r="C114" s="337" t="s">
        <v>52</v>
      </c>
      <c r="D114" s="337"/>
      <c r="E114" s="337"/>
      <c r="F114" s="358" t="s">
        <v>805</v>
      </c>
      <c r="G114" s="337"/>
      <c r="H114" s="337" t="s">
        <v>849</v>
      </c>
      <c r="I114" s="337" t="s">
        <v>839</v>
      </c>
      <c r="J114" s="337"/>
      <c r="K114" s="350"/>
    </row>
    <row r="115" spans="2:11" ht="15" customHeight="1">
      <c r="B115" s="359"/>
      <c r="C115" s="337" t="s">
        <v>61</v>
      </c>
      <c r="D115" s="337"/>
      <c r="E115" s="337"/>
      <c r="F115" s="358" t="s">
        <v>805</v>
      </c>
      <c r="G115" s="337"/>
      <c r="H115" s="337" t="s">
        <v>850</v>
      </c>
      <c r="I115" s="337" t="s">
        <v>851</v>
      </c>
      <c r="J115" s="337"/>
      <c r="K115" s="350"/>
    </row>
    <row r="116" spans="2:11" ht="15" customHeight="1">
      <c r="B116" s="362"/>
      <c r="C116" s="368"/>
      <c r="D116" s="368"/>
      <c r="E116" s="368"/>
      <c r="F116" s="368"/>
      <c r="G116" s="368"/>
      <c r="H116" s="368"/>
      <c r="I116" s="368"/>
      <c r="J116" s="368"/>
      <c r="K116" s="364"/>
    </row>
    <row r="117" spans="2:11" ht="18.75" customHeight="1">
      <c r="B117" s="369"/>
      <c r="C117" s="334"/>
      <c r="D117" s="334"/>
      <c r="E117" s="334"/>
      <c r="F117" s="370"/>
      <c r="G117" s="334"/>
      <c r="H117" s="334"/>
      <c r="I117" s="334"/>
      <c r="J117" s="334"/>
      <c r="K117" s="369"/>
    </row>
    <row r="118" spans="2:11" ht="18.75" customHeight="1">
      <c r="B118" s="344"/>
      <c r="C118" s="344"/>
      <c r="D118" s="344"/>
      <c r="E118" s="344"/>
      <c r="F118" s="344"/>
      <c r="G118" s="344"/>
      <c r="H118" s="344"/>
      <c r="I118" s="344"/>
      <c r="J118" s="344"/>
      <c r="K118" s="344"/>
    </row>
    <row r="119" spans="2:11" ht="7.5" customHeight="1">
      <c r="B119" s="371"/>
      <c r="C119" s="372"/>
      <c r="D119" s="372"/>
      <c r="E119" s="372"/>
      <c r="F119" s="372"/>
      <c r="G119" s="372"/>
      <c r="H119" s="372"/>
      <c r="I119" s="372"/>
      <c r="J119" s="372"/>
      <c r="K119" s="373"/>
    </row>
    <row r="120" spans="2:11" ht="45" customHeight="1">
      <c r="B120" s="374"/>
      <c r="C120" s="325" t="s">
        <v>852</v>
      </c>
      <c r="D120" s="325"/>
      <c r="E120" s="325"/>
      <c r="F120" s="325"/>
      <c r="G120" s="325"/>
      <c r="H120" s="325"/>
      <c r="I120" s="325"/>
      <c r="J120" s="325"/>
      <c r="K120" s="375"/>
    </row>
    <row r="121" spans="2:11" ht="17.25" customHeight="1">
      <c r="B121" s="376"/>
      <c r="C121" s="351" t="s">
        <v>799</v>
      </c>
      <c r="D121" s="351"/>
      <c r="E121" s="351"/>
      <c r="F121" s="351" t="s">
        <v>800</v>
      </c>
      <c r="G121" s="352"/>
      <c r="H121" s="351" t="s">
        <v>106</v>
      </c>
      <c r="I121" s="351" t="s">
        <v>61</v>
      </c>
      <c r="J121" s="351" t="s">
        <v>801</v>
      </c>
      <c r="K121" s="377"/>
    </row>
    <row r="122" spans="2:11" ht="17.25" customHeight="1">
      <c r="B122" s="376"/>
      <c r="C122" s="353" t="s">
        <v>802</v>
      </c>
      <c r="D122" s="353"/>
      <c r="E122" s="353"/>
      <c r="F122" s="354" t="s">
        <v>803</v>
      </c>
      <c r="G122" s="355"/>
      <c r="H122" s="353"/>
      <c r="I122" s="353"/>
      <c r="J122" s="353" t="s">
        <v>804</v>
      </c>
      <c r="K122" s="377"/>
    </row>
    <row r="123" spans="2:11" ht="5.25" customHeight="1">
      <c r="B123" s="378"/>
      <c r="C123" s="356"/>
      <c r="D123" s="356"/>
      <c r="E123" s="356"/>
      <c r="F123" s="356"/>
      <c r="G123" s="337"/>
      <c r="H123" s="356"/>
      <c r="I123" s="356"/>
      <c r="J123" s="356"/>
      <c r="K123" s="379"/>
    </row>
    <row r="124" spans="2:11" ht="15" customHeight="1">
      <c r="B124" s="378"/>
      <c r="C124" s="337" t="s">
        <v>808</v>
      </c>
      <c r="D124" s="356"/>
      <c r="E124" s="356"/>
      <c r="F124" s="358" t="s">
        <v>805</v>
      </c>
      <c r="G124" s="337"/>
      <c r="H124" s="337" t="s">
        <v>844</v>
      </c>
      <c r="I124" s="337" t="s">
        <v>807</v>
      </c>
      <c r="J124" s="337">
        <v>120</v>
      </c>
      <c r="K124" s="380"/>
    </row>
    <row r="125" spans="2:11" ht="15" customHeight="1">
      <c r="B125" s="378"/>
      <c r="C125" s="337" t="s">
        <v>853</v>
      </c>
      <c r="D125" s="337"/>
      <c r="E125" s="337"/>
      <c r="F125" s="358" t="s">
        <v>805</v>
      </c>
      <c r="G125" s="337"/>
      <c r="H125" s="337" t="s">
        <v>854</v>
      </c>
      <c r="I125" s="337" t="s">
        <v>807</v>
      </c>
      <c r="J125" s="337" t="s">
        <v>855</v>
      </c>
      <c r="K125" s="380"/>
    </row>
    <row r="126" spans="2:11" ht="15" customHeight="1">
      <c r="B126" s="378"/>
      <c r="C126" s="337" t="s">
        <v>754</v>
      </c>
      <c r="D126" s="337"/>
      <c r="E126" s="337"/>
      <c r="F126" s="358" t="s">
        <v>805</v>
      </c>
      <c r="G126" s="337"/>
      <c r="H126" s="337" t="s">
        <v>856</v>
      </c>
      <c r="I126" s="337" t="s">
        <v>807</v>
      </c>
      <c r="J126" s="337" t="s">
        <v>855</v>
      </c>
      <c r="K126" s="380"/>
    </row>
    <row r="127" spans="2:11" ht="15" customHeight="1">
      <c r="B127" s="378"/>
      <c r="C127" s="337" t="s">
        <v>816</v>
      </c>
      <c r="D127" s="337"/>
      <c r="E127" s="337"/>
      <c r="F127" s="358" t="s">
        <v>811</v>
      </c>
      <c r="G127" s="337"/>
      <c r="H127" s="337" t="s">
        <v>817</v>
      </c>
      <c r="I127" s="337" t="s">
        <v>807</v>
      </c>
      <c r="J127" s="337">
        <v>15</v>
      </c>
      <c r="K127" s="380"/>
    </row>
    <row r="128" spans="2:11" ht="15" customHeight="1">
      <c r="B128" s="378"/>
      <c r="C128" s="360" t="s">
        <v>818</v>
      </c>
      <c r="D128" s="360"/>
      <c r="E128" s="360"/>
      <c r="F128" s="361" t="s">
        <v>811</v>
      </c>
      <c r="G128" s="360"/>
      <c r="H128" s="360" t="s">
        <v>819</v>
      </c>
      <c r="I128" s="360" t="s">
        <v>807</v>
      </c>
      <c r="J128" s="360">
        <v>15</v>
      </c>
      <c r="K128" s="380"/>
    </row>
    <row r="129" spans="2:11" ht="15" customHeight="1">
      <c r="B129" s="378"/>
      <c r="C129" s="360" t="s">
        <v>820</v>
      </c>
      <c r="D129" s="360"/>
      <c r="E129" s="360"/>
      <c r="F129" s="361" t="s">
        <v>811</v>
      </c>
      <c r="G129" s="360"/>
      <c r="H129" s="360" t="s">
        <v>821</v>
      </c>
      <c r="I129" s="360" t="s">
        <v>807</v>
      </c>
      <c r="J129" s="360">
        <v>20</v>
      </c>
      <c r="K129" s="380"/>
    </row>
    <row r="130" spans="2:11" ht="15" customHeight="1">
      <c r="B130" s="378"/>
      <c r="C130" s="360" t="s">
        <v>822</v>
      </c>
      <c r="D130" s="360"/>
      <c r="E130" s="360"/>
      <c r="F130" s="361" t="s">
        <v>811</v>
      </c>
      <c r="G130" s="360"/>
      <c r="H130" s="360" t="s">
        <v>823</v>
      </c>
      <c r="I130" s="360" t="s">
        <v>807</v>
      </c>
      <c r="J130" s="360">
        <v>20</v>
      </c>
      <c r="K130" s="380"/>
    </row>
    <row r="131" spans="2:11" ht="15" customHeight="1">
      <c r="B131" s="378"/>
      <c r="C131" s="337" t="s">
        <v>810</v>
      </c>
      <c r="D131" s="337"/>
      <c r="E131" s="337"/>
      <c r="F131" s="358" t="s">
        <v>811</v>
      </c>
      <c r="G131" s="337"/>
      <c r="H131" s="337" t="s">
        <v>844</v>
      </c>
      <c r="I131" s="337" t="s">
        <v>807</v>
      </c>
      <c r="J131" s="337">
        <v>50</v>
      </c>
      <c r="K131" s="380"/>
    </row>
    <row r="132" spans="2:11" ht="15" customHeight="1">
      <c r="B132" s="378"/>
      <c r="C132" s="337" t="s">
        <v>824</v>
      </c>
      <c r="D132" s="337"/>
      <c r="E132" s="337"/>
      <c r="F132" s="358" t="s">
        <v>811</v>
      </c>
      <c r="G132" s="337"/>
      <c r="H132" s="337" t="s">
        <v>844</v>
      </c>
      <c r="I132" s="337" t="s">
        <v>807</v>
      </c>
      <c r="J132" s="337">
        <v>50</v>
      </c>
      <c r="K132" s="380"/>
    </row>
    <row r="133" spans="2:11" ht="15" customHeight="1">
      <c r="B133" s="378"/>
      <c r="C133" s="337" t="s">
        <v>830</v>
      </c>
      <c r="D133" s="337"/>
      <c r="E133" s="337"/>
      <c r="F133" s="358" t="s">
        <v>811</v>
      </c>
      <c r="G133" s="337"/>
      <c r="H133" s="337" t="s">
        <v>844</v>
      </c>
      <c r="I133" s="337" t="s">
        <v>807</v>
      </c>
      <c r="J133" s="337">
        <v>50</v>
      </c>
      <c r="K133" s="380"/>
    </row>
    <row r="134" spans="2:11" ht="15" customHeight="1">
      <c r="B134" s="378"/>
      <c r="C134" s="337" t="s">
        <v>832</v>
      </c>
      <c r="D134" s="337"/>
      <c r="E134" s="337"/>
      <c r="F134" s="358" t="s">
        <v>811</v>
      </c>
      <c r="G134" s="337"/>
      <c r="H134" s="337" t="s">
        <v>844</v>
      </c>
      <c r="I134" s="337" t="s">
        <v>807</v>
      </c>
      <c r="J134" s="337">
        <v>50</v>
      </c>
      <c r="K134" s="380"/>
    </row>
    <row r="135" spans="2:11" ht="15" customHeight="1">
      <c r="B135" s="378"/>
      <c r="C135" s="337" t="s">
        <v>111</v>
      </c>
      <c r="D135" s="337"/>
      <c r="E135" s="337"/>
      <c r="F135" s="358" t="s">
        <v>811</v>
      </c>
      <c r="G135" s="337"/>
      <c r="H135" s="337" t="s">
        <v>857</v>
      </c>
      <c r="I135" s="337" t="s">
        <v>807</v>
      </c>
      <c r="J135" s="337">
        <v>255</v>
      </c>
      <c r="K135" s="380"/>
    </row>
    <row r="136" spans="2:11" ht="15" customHeight="1">
      <c r="B136" s="378"/>
      <c r="C136" s="337" t="s">
        <v>834</v>
      </c>
      <c r="D136" s="337"/>
      <c r="E136" s="337"/>
      <c r="F136" s="358" t="s">
        <v>805</v>
      </c>
      <c r="G136" s="337"/>
      <c r="H136" s="337" t="s">
        <v>858</v>
      </c>
      <c r="I136" s="337" t="s">
        <v>836</v>
      </c>
      <c r="J136" s="337"/>
      <c r="K136" s="380"/>
    </row>
    <row r="137" spans="2:11" ht="15" customHeight="1">
      <c r="B137" s="378"/>
      <c r="C137" s="337" t="s">
        <v>837</v>
      </c>
      <c r="D137" s="337"/>
      <c r="E137" s="337"/>
      <c r="F137" s="358" t="s">
        <v>805</v>
      </c>
      <c r="G137" s="337"/>
      <c r="H137" s="337" t="s">
        <v>859</v>
      </c>
      <c r="I137" s="337" t="s">
        <v>839</v>
      </c>
      <c r="J137" s="337"/>
      <c r="K137" s="380"/>
    </row>
    <row r="138" spans="2:11" ht="15" customHeight="1">
      <c r="B138" s="378"/>
      <c r="C138" s="337" t="s">
        <v>840</v>
      </c>
      <c r="D138" s="337"/>
      <c r="E138" s="337"/>
      <c r="F138" s="358" t="s">
        <v>805</v>
      </c>
      <c r="G138" s="337"/>
      <c r="H138" s="337" t="s">
        <v>840</v>
      </c>
      <c r="I138" s="337" t="s">
        <v>839</v>
      </c>
      <c r="J138" s="337"/>
      <c r="K138" s="380"/>
    </row>
    <row r="139" spans="2:11" ht="15" customHeight="1">
      <c r="B139" s="378"/>
      <c r="C139" s="337" t="s">
        <v>42</v>
      </c>
      <c r="D139" s="337"/>
      <c r="E139" s="337"/>
      <c r="F139" s="358" t="s">
        <v>805</v>
      </c>
      <c r="G139" s="337"/>
      <c r="H139" s="337" t="s">
        <v>860</v>
      </c>
      <c r="I139" s="337" t="s">
        <v>839</v>
      </c>
      <c r="J139" s="337"/>
      <c r="K139" s="380"/>
    </row>
    <row r="140" spans="2:11" ht="15" customHeight="1">
      <c r="B140" s="378"/>
      <c r="C140" s="337" t="s">
        <v>861</v>
      </c>
      <c r="D140" s="337"/>
      <c r="E140" s="337"/>
      <c r="F140" s="358" t="s">
        <v>805</v>
      </c>
      <c r="G140" s="337"/>
      <c r="H140" s="337" t="s">
        <v>862</v>
      </c>
      <c r="I140" s="337" t="s">
        <v>839</v>
      </c>
      <c r="J140" s="337"/>
      <c r="K140" s="380"/>
    </row>
    <row r="141" spans="2:11" ht="15" customHeight="1">
      <c r="B141" s="381"/>
      <c r="C141" s="382"/>
      <c r="D141" s="382"/>
      <c r="E141" s="382"/>
      <c r="F141" s="382"/>
      <c r="G141" s="382"/>
      <c r="H141" s="382"/>
      <c r="I141" s="382"/>
      <c r="J141" s="382"/>
      <c r="K141" s="383"/>
    </row>
    <row r="142" spans="2:11" ht="18.75" customHeight="1">
      <c r="B142" s="334"/>
      <c r="C142" s="334"/>
      <c r="D142" s="334"/>
      <c r="E142" s="334"/>
      <c r="F142" s="370"/>
      <c r="G142" s="334"/>
      <c r="H142" s="334"/>
      <c r="I142" s="334"/>
      <c r="J142" s="334"/>
      <c r="K142" s="334"/>
    </row>
    <row r="143" spans="2:11" ht="18.75" customHeight="1">
      <c r="B143" s="344"/>
      <c r="C143" s="344"/>
      <c r="D143" s="344"/>
      <c r="E143" s="344"/>
      <c r="F143" s="344"/>
      <c r="G143" s="344"/>
      <c r="H143" s="344"/>
      <c r="I143" s="344"/>
      <c r="J143" s="344"/>
      <c r="K143" s="344"/>
    </row>
    <row r="144" spans="2:11" ht="7.5" customHeight="1">
      <c r="B144" s="345"/>
      <c r="C144" s="346"/>
      <c r="D144" s="346"/>
      <c r="E144" s="346"/>
      <c r="F144" s="346"/>
      <c r="G144" s="346"/>
      <c r="H144" s="346"/>
      <c r="I144" s="346"/>
      <c r="J144" s="346"/>
      <c r="K144" s="347"/>
    </row>
    <row r="145" spans="2:11" ht="45" customHeight="1">
      <c r="B145" s="348"/>
      <c r="C145" s="349" t="s">
        <v>863</v>
      </c>
      <c r="D145" s="349"/>
      <c r="E145" s="349"/>
      <c r="F145" s="349"/>
      <c r="G145" s="349"/>
      <c r="H145" s="349"/>
      <c r="I145" s="349"/>
      <c r="J145" s="349"/>
      <c r="K145" s="350"/>
    </row>
    <row r="146" spans="2:11" ht="17.25" customHeight="1">
      <c r="B146" s="348"/>
      <c r="C146" s="351" t="s">
        <v>799</v>
      </c>
      <c r="D146" s="351"/>
      <c r="E146" s="351"/>
      <c r="F146" s="351" t="s">
        <v>800</v>
      </c>
      <c r="G146" s="352"/>
      <c r="H146" s="351" t="s">
        <v>106</v>
      </c>
      <c r="I146" s="351" t="s">
        <v>61</v>
      </c>
      <c r="J146" s="351" t="s">
        <v>801</v>
      </c>
      <c r="K146" s="350"/>
    </row>
    <row r="147" spans="2:11" ht="17.25" customHeight="1">
      <c r="B147" s="348"/>
      <c r="C147" s="353" t="s">
        <v>802</v>
      </c>
      <c r="D147" s="353"/>
      <c r="E147" s="353"/>
      <c r="F147" s="354" t="s">
        <v>803</v>
      </c>
      <c r="G147" s="355"/>
      <c r="H147" s="353"/>
      <c r="I147" s="353"/>
      <c r="J147" s="353" t="s">
        <v>804</v>
      </c>
      <c r="K147" s="350"/>
    </row>
    <row r="148" spans="2:11" ht="5.25" customHeight="1">
      <c r="B148" s="359"/>
      <c r="C148" s="356"/>
      <c r="D148" s="356"/>
      <c r="E148" s="356"/>
      <c r="F148" s="356"/>
      <c r="G148" s="357"/>
      <c r="H148" s="356"/>
      <c r="I148" s="356"/>
      <c r="J148" s="356"/>
      <c r="K148" s="380"/>
    </row>
    <row r="149" spans="2:11" ht="15" customHeight="1">
      <c r="B149" s="359"/>
      <c r="C149" s="384" t="s">
        <v>808</v>
      </c>
      <c r="D149" s="337"/>
      <c r="E149" s="337"/>
      <c r="F149" s="385" t="s">
        <v>805</v>
      </c>
      <c r="G149" s="337"/>
      <c r="H149" s="384" t="s">
        <v>844</v>
      </c>
      <c r="I149" s="384" t="s">
        <v>807</v>
      </c>
      <c r="J149" s="384">
        <v>120</v>
      </c>
      <c r="K149" s="380"/>
    </row>
    <row r="150" spans="2:11" ht="15" customHeight="1">
      <c r="B150" s="359"/>
      <c r="C150" s="384" t="s">
        <v>853</v>
      </c>
      <c r="D150" s="337"/>
      <c r="E150" s="337"/>
      <c r="F150" s="385" t="s">
        <v>805</v>
      </c>
      <c r="G150" s="337"/>
      <c r="H150" s="384" t="s">
        <v>864</v>
      </c>
      <c r="I150" s="384" t="s">
        <v>807</v>
      </c>
      <c r="J150" s="384" t="s">
        <v>855</v>
      </c>
      <c r="K150" s="380"/>
    </row>
    <row r="151" spans="2:11" ht="15" customHeight="1">
      <c r="B151" s="359"/>
      <c r="C151" s="384" t="s">
        <v>754</v>
      </c>
      <c r="D151" s="337"/>
      <c r="E151" s="337"/>
      <c r="F151" s="385" t="s">
        <v>805</v>
      </c>
      <c r="G151" s="337"/>
      <c r="H151" s="384" t="s">
        <v>865</v>
      </c>
      <c r="I151" s="384" t="s">
        <v>807</v>
      </c>
      <c r="J151" s="384" t="s">
        <v>855</v>
      </c>
      <c r="K151" s="380"/>
    </row>
    <row r="152" spans="2:11" ht="15" customHeight="1">
      <c r="B152" s="359"/>
      <c r="C152" s="384" t="s">
        <v>810</v>
      </c>
      <c r="D152" s="337"/>
      <c r="E152" s="337"/>
      <c r="F152" s="385" t="s">
        <v>811</v>
      </c>
      <c r="G152" s="337"/>
      <c r="H152" s="384" t="s">
        <v>844</v>
      </c>
      <c r="I152" s="384" t="s">
        <v>807</v>
      </c>
      <c r="J152" s="384">
        <v>50</v>
      </c>
      <c r="K152" s="380"/>
    </row>
    <row r="153" spans="2:11" ht="15" customHeight="1">
      <c r="B153" s="359"/>
      <c r="C153" s="384" t="s">
        <v>813</v>
      </c>
      <c r="D153" s="337"/>
      <c r="E153" s="337"/>
      <c r="F153" s="385" t="s">
        <v>805</v>
      </c>
      <c r="G153" s="337"/>
      <c r="H153" s="384" t="s">
        <v>844</v>
      </c>
      <c r="I153" s="384" t="s">
        <v>815</v>
      </c>
      <c r="J153" s="384"/>
      <c r="K153" s="380"/>
    </row>
    <row r="154" spans="2:11" ht="15" customHeight="1">
      <c r="B154" s="359"/>
      <c r="C154" s="384" t="s">
        <v>824</v>
      </c>
      <c r="D154" s="337"/>
      <c r="E154" s="337"/>
      <c r="F154" s="385" t="s">
        <v>811</v>
      </c>
      <c r="G154" s="337"/>
      <c r="H154" s="384" t="s">
        <v>844</v>
      </c>
      <c r="I154" s="384" t="s">
        <v>807</v>
      </c>
      <c r="J154" s="384">
        <v>50</v>
      </c>
      <c r="K154" s="380"/>
    </row>
    <row r="155" spans="2:11" ht="15" customHeight="1">
      <c r="B155" s="359"/>
      <c r="C155" s="384" t="s">
        <v>832</v>
      </c>
      <c r="D155" s="337"/>
      <c r="E155" s="337"/>
      <c r="F155" s="385" t="s">
        <v>811</v>
      </c>
      <c r="G155" s="337"/>
      <c r="H155" s="384" t="s">
        <v>844</v>
      </c>
      <c r="I155" s="384" t="s">
        <v>807</v>
      </c>
      <c r="J155" s="384">
        <v>50</v>
      </c>
      <c r="K155" s="380"/>
    </row>
    <row r="156" spans="2:11" ht="15" customHeight="1">
      <c r="B156" s="359"/>
      <c r="C156" s="384" t="s">
        <v>830</v>
      </c>
      <c r="D156" s="337"/>
      <c r="E156" s="337"/>
      <c r="F156" s="385" t="s">
        <v>811</v>
      </c>
      <c r="G156" s="337"/>
      <c r="H156" s="384" t="s">
        <v>844</v>
      </c>
      <c r="I156" s="384" t="s">
        <v>807</v>
      </c>
      <c r="J156" s="384">
        <v>50</v>
      </c>
      <c r="K156" s="380"/>
    </row>
    <row r="157" spans="2:11" ht="15" customHeight="1">
      <c r="B157" s="359"/>
      <c r="C157" s="384" t="s">
        <v>99</v>
      </c>
      <c r="D157" s="337"/>
      <c r="E157" s="337"/>
      <c r="F157" s="385" t="s">
        <v>805</v>
      </c>
      <c r="G157" s="337"/>
      <c r="H157" s="384" t="s">
        <v>866</v>
      </c>
      <c r="I157" s="384" t="s">
        <v>807</v>
      </c>
      <c r="J157" s="384" t="s">
        <v>867</v>
      </c>
      <c r="K157" s="380"/>
    </row>
    <row r="158" spans="2:11" ht="15" customHeight="1">
      <c r="B158" s="359"/>
      <c r="C158" s="384" t="s">
        <v>868</v>
      </c>
      <c r="D158" s="337"/>
      <c r="E158" s="337"/>
      <c r="F158" s="385" t="s">
        <v>805</v>
      </c>
      <c r="G158" s="337"/>
      <c r="H158" s="384" t="s">
        <v>869</v>
      </c>
      <c r="I158" s="384" t="s">
        <v>839</v>
      </c>
      <c r="J158" s="384"/>
      <c r="K158" s="380"/>
    </row>
    <row r="159" spans="2:11" ht="15" customHeight="1">
      <c r="B159" s="386"/>
      <c r="C159" s="368"/>
      <c r="D159" s="368"/>
      <c r="E159" s="368"/>
      <c r="F159" s="368"/>
      <c r="G159" s="368"/>
      <c r="H159" s="368"/>
      <c r="I159" s="368"/>
      <c r="J159" s="368"/>
      <c r="K159" s="387"/>
    </row>
    <row r="160" spans="2:11" ht="18.75" customHeight="1">
      <c r="B160" s="334"/>
      <c r="C160" s="337"/>
      <c r="D160" s="337"/>
      <c r="E160" s="337"/>
      <c r="F160" s="358"/>
      <c r="G160" s="337"/>
      <c r="H160" s="337"/>
      <c r="I160" s="337"/>
      <c r="J160" s="337"/>
      <c r="K160" s="334"/>
    </row>
    <row r="161" spans="2:11" ht="18.75" customHeight="1">
      <c r="B161" s="344"/>
      <c r="C161" s="344"/>
      <c r="D161" s="344"/>
      <c r="E161" s="344"/>
      <c r="F161" s="344"/>
      <c r="G161" s="344"/>
      <c r="H161" s="344"/>
      <c r="I161" s="344"/>
      <c r="J161" s="344"/>
      <c r="K161" s="344"/>
    </row>
    <row r="162" spans="2:11" ht="7.5" customHeight="1">
      <c r="B162" s="321"/>
      <c r="C162" s="322"/>
      <c r="D162" s="322"/>
      <c r="E162" s="322"/>
      <c r="F162" s="322"/>
      <c r="G162" s="322"/>
      <c r="H162" s="322"/>
      <c r="I162" s="322"/>
      <c r="J162" s="322"/>
      <c r="K162" s="323"/>
    </row>
    <row r="163" spans="2:11" ht="45" customHeight="1">
      <c r="B163" s="324"/>
      <c r="C163" s="325" t="s">
        <v>870</v>
      </c>
      <c r="D163" s="325"/>
      <c r="E163" s="325"/>
      <c r="F163" s="325"/>
      <c r="G163" s="325"/>
      <c r="H163" s="325"/>
      <c r="I163" s="325"/>
      <c r="J163" s="325"/>
      <c r="K163" s="326"/>
    </row>
    <row r="164" spans="2:11" ht="17.25" customHeight="1">
      <c r="B164" s="324"/>
      <c r="C164" s="351" t="s">
        <v>799</v>
      </c>
      <c r="D164" s="351"/>
      <c r="E164" s="351"/>
      <c r="F164" s="351" t="s">
        <v>800</v>
      </c>
      <c r="G164" s="388"/>
      <c r="H164" s="389" t="s">
        <v>106</v>
      </c>
      <c r="I164" s="389" t="s">
        <v>61</v>
      </c>
      <c r="J164" s="351" t="s">
        <v>801</v>
      </c>
      <c r="K164" s="326"/>
    </row>
    <row r="165" spans="2:11" ht="17.25" customHeight="1">
      <c r="B165" s="328"/>
      <c r="C165" s="353" t="s">
        <v>802</v>
      </c>
      <c r="D165" s="353"/>
      <c r="E165" s="353"/>
      <c r="F165" s="354" t="s">
        <v>803</v>
      </c>
      <c r="G165" s="390"/>
      <c r="H165" s="391"/>
      <c r="I165" s="391"/>
      <c r="J165" s="353" t="s">
        <v>804</v>
      </c>
      <c r="K165" s="330"/>
    </row>
    <row r="166" spans="2:11" ht="5.25" customHeight="1">
      <c r="B166" s="359"/>
      <c r="C166" s="356"/>
      <c r="D166" s="356"/>
      <c r="E166" s="356"/>
      <c r="F166" s="356"/>
      <c r="G166" s="357"/>
      <c r="H166" s="356"/>
      <c r="I166" s="356"/>
      <c r="J166" s="356"/>
      <c r="K166" s="380"/>
    </row>
    <row r="167" spans="2:11" ht="15" customHeight="1">
      <c r="B167" s="359"/>
      <c r="C167" s="337" t="s">
        <v>808</v>
      </c>
      <c r="D167" s="337"/>
      <c r="E167" s="337"/>
      <c r="F167" s="358" t="s">
        <v>805</v>
      </c>
      <c r="G167" s="337"/>
      <c r="H167" s="337" t="s">
        <v>844</v>
      </c>
      <c r="I167" s="337" t="s">
        <v>807</v>
      </c>
      <c r="J167" s="337">
        <v>120</v>
      </c>
      <c r="K167" s="380"/>
    </row>
    <row r="168" spans="2:11" ht="15" customHeight="1">
      <c r="B168" s="359"/>
      <c r="C168" s="337" t="s">
        <v>853</v>
      </c>
      <c r="D168" s="337"/>
      <c r="E168" s="337"/>
      <c r="F168" s="358" t="s">
        <v>805</v>
      </c>
      <c r="G168" s="337"/>
      <c r="H168" s="337" t="s">
        <v>854</v>
      </c>
      <c r="I168" s="337" t="s">
        <v>807</v>
      </c>
      <c r="J168" s="337" t="s">
        <v>855</v>
      </c>
      <c r="K168" s="380"/>
    </row>
    <row r="169" spans="2:11" ht="15" customHeight="1">
      <c r="B169" s="359"/>
      <c r="C169" s="337" t="s">
        <v>754</v>
      </c>
      <c r="D169" s="337"/>
      <c r="E169" s="337"/>
      <c r="F169" s="358" t="s">
        <v>805</v>
      </c>
      <c r="G169" s="337"/>
      <c r="H169" s="337" t="s">
        <v>871</v>
      </c>
      <c r="I169" s="337" t="s">
        <v>807</v>
      </c>
      <c r="J169" s="337" t="s">
        <v>855</v>
      </c>
      <c r="K169" s="380"/>
    </row>
    <row r="170" spans="2:11" ht="15" customHeight="1">
      <c r="B170" s="359"/>
      <c r="C170" s="337" t="s">
        <v>810</v>
      </c>
      <c r="D170" s="337"/>
      <c r="E170" s="337"/>
      <c r="F170" s="358" t="s">
        <v>811</v>
      </c>
      <c r="G170" s="337"/>
      <c r="H170" s="337" t="s">
        <v>871</v>
      </c>
      <c r="I170" s="337" t="s">
        <v>807</v>
      </c>
      <c r="J170" s="337">
        <v>50</v>
      </c>
      <c r="K170" s="380"/>
    </row>
    <row r="171" spans="2:11" ht="15" customHeight="1">
      <c r="B171" s="359"/>
      <c r="C171" s="337" t="s">
        <v>813</v>
      </c>
      <c r="D171" s="337"/>
      <c r="E171" s="337"/>
      <c r="F171" s="358" t="s">
        <v>805</v>
      </c>
      <c r="G171" s="337"/>
      <c r="H171" s="337" t="s">
        <v>871</v>
      </c>
      <c r="I171" s="337" t="s">
        <v>815</v>
      </c>
      <c r="J171" s="337"/>
      <c r="K171" s="380"/>
    </row>
    <row r="172" spans="2:11" ht="15" customHeight="1">
      <c r="B172" s="359"/>
      <c r="C172" s="337" t="s">
        <v>824</v>
      </c>
      <c r="D172" s="337"/>
      <c r="E172" s="337"/>
      <c r="F172" s="358" t="s">
        <v>811</v>
      </c>
      <c r="G172" s="337"/>
      <c r="H172" s="337" t="s">
        <v>871</v>
      </c>
      <c r="I172" s="337" t="s">
        <v>807</v>
      </c>
      <c r="J172" s="337">
        <v>50</v>
      </c>
      <c r="K172" s="380"/>
    </row>
    <row r="173" spans="2:11" ht="15" customHeight="1">
      <c r="B173" s="359"/>
      <c r="C173" s="337" t="s">
        <v>832</v>
      </c>
      <c r="D173" s="337"/>
      <c r="E173" s="337"/>
      <c r="F173" s="358" t="s">
        <v>811</v>
      </c>
      <c r="G173" s="337"/>
      <c r="H173" s="337" t="s">
        <v>871</v>
      </c>
      <c r="I173" s="337" t="s">
        <v>807</v>
      </c>
      <c r="J173" s="337">
        <v>50</v>
      </c>
      <c r="K173" s="380"/>
    </row>
    <row r="174" spans="2:11" ht="15" customHeight="1">
      <c r="B174" s="359"/>
      <c r="C174" s="337" t="s">
        <v>830</v>
      </c>
      <c r="D174" s="337"/>
      <c r="E174" s="337"/>
      <c r="F174" s="358" t="s">
        <v>811</v>
      </c>
      <c r="G174" s="337"/>
      <c r="H174" s="337" t="s">
        <v>871</v>
      </c>
      <c r="I174" s="337" t="s">
        <v>807</v>
      </c>
      <c r="J174" s="337">
        <v>50</v>
      </c>
      <c r="K174" s="380"/>
    </row>
    <row r="175" spans="2:11" ht="15" customHeight="1">
      <c r="B175" s="359"/>
      <c r="C175" s="337" t="s">
        <v>105</v>
      </c>
      <c r="D175" s="337"/>
      <c r="E175" s="337"/>
      <c r="F175" s="358" t="s">
        <v>805</v>
      </c>
      <c r="G175" s="337"/>
      <c r="H175" s="337" t="s">
        <v>872</v>
      </c>
      <c r="I175" s="337" t="s">
        <v>873</v>
      </c>
      <c r="J175" s="337"/>
      <c r="K175" s="380"/>
    </row>
    <row r="176" spans="2:11" ht="15" customHeight="1">
      <c r="B176" s="359"/>
      <c r="C176" s="337" t="s">
        <v>61</v>
      </c>
      <c r="D176" s="337"/>
      <c r="E176" s="337"/>
      <c r="F176" s="358" t="s">
        <v>805</v>
      </c>
      <c r="G176" s="337"/>
      <c r="H176" s="337" t="s">
        <v>874</v>
      </c>
      <c r="I176" s="337" t="s">
        <v>875</v>
      </c>
      <c r="J176" s="337">
        <v>1</v>
      </c>
      <c r="K176" s="380"/>
    </row>
    <row r="177" spans="2:11" ht="15" customHeight="1">
      <c r="B177" s="359"/>
      <c r="C177" s="337" t="s">
        <v>57</v>
      </c>
      <c r="D177" s="337"/>
      <c r="E177" s="337"/>
      <c r="F177" s="358" t="s">
        <v>805</v>
      </c>
      <c r="G177" s="337"/>
      <c r="H177" s="337" t="s">
        <v>876</v>
      </c>
      <c r="I177" s="337" t="s">
        <v>807</v>
      </c>
      <c r="J177" s="337">
        <v>20</v>
      </c>
      <c r="K177" s="380"/>
    </row>
    <row r="178" spans="2:11" ht="15" customHeight="1">
      <c r="B178" s="359"/>
      <c r="C178" s="337" t="s">
        <v>106</v>
      </c>
      <c r="D178" s="337"/>
      <c r="E178" s="337"/>
      <c r="F178" s="358" t="s">
        <v>805</v>
      </c>
      <c r="G178" s="337"/>
      <c r="H178" s="337" t="s">
        <v>877</v>
      </c>
      <c r="I178" s="337" t="s">
        <v>807</v>
      </c>
      <c r="J178" s="337">
        <v>255</v>
      </c>
      <c r="K178" s="380"/>
    </row>
    <row r="179" spans="2:11" ht="15" customHeight="1">
      <c r="B179" s="359"/>
      <c r="C179" s="337" t="s">
        <v>107</v>
      </c>
      <c r="D179" s="337"/>
      <c r="E179" s="337"/>
      <c r="F179" s="358" t="s">
        <v>805</v>
      </c>
      <c r="G179" s="337"/>
      <c r="H179" s="337" t="s">
        <v>770</v>
      </c>
      <c r="I179" s="337" t="s">
        <v>807</v>
      </c>
      <c r="J179" s="337">
        <v>10</v>
      </c>
      <c r="K179" s="380"/>
    </row>
    <row r="180" spans="2:11" ht="15" customHeight="1">
      <c r="B180" s="359"/>
      <c r="C180" s="337" t="s">
        <v>108</v>
      </c>
      <c r="D180" s="337"/>
      <c r="E180" s="337"/>
      <c r="F180" s="358" t="s">
        <v>805</v>
      </c>
      <c r="G180" s="337"/>
      <c r="H180" s="337" t="s">
        <v>878</v>
      </c>
      <c r="I180" s="337" t="s">
        <v>839</v>
      </c>
      <c r="J180" s="337"/>
      <c r="K180" s="380"/>
    </row>
    <row r="181" spans="2:11" ht="15" customHeight="1">
      <c r="B181" s="359"/>
      <c r="C181" s="337" t="s">
        <v>879</v>
      </c>
      <c r="D181" s="337"/>
      <c r="E181" s="337"/>
      <c r="F181" s="358" t="s">
        <v>805</v>
      </c>
      <c r="G181" s="337"/>
      <c r="H181" s="337" t="s">
        <v>880</v>
      </c>
      <c r="I181" s="337" t="s">
        <v>839</v>
      </c>
      <c r="J181" s="337"/>
      <c r="K181" s="380"/>
    </row>
    <row r="182" spans="2:11" ht="15" customHeight="1">
      <c r="B182" s="359"/>
      <c r="C182" s="337" t="s">
        <v>868</v>
      </c>
      <c r="D182" s="337"/>
      <c r="E182" s="337"/>
      <c r="F182" s="358" t="s">
        <v>805</v>
      </c>
      <c r="G182" s="337"/>
      <c r="H182" s="337" t="s">
        <v>881</v>
      </c>
      <c r="I182" s="337" t="s">
        <v>839</v>
      </c>
      <c r="J182" s="337"/>
      <c r="K182" s="380"/>
    </row>
    <row r="183" spans="2:11" ht="15" customHeight="1">
      <c r="B183" s="359"/>
      <c r="C183" s="337" t="s">
        <v>110</v>
      </c>
      <c r="D183" s="337"/>
      <c r="E183" s="337"/>
      <c r="F183" s="358" t="s">
        <v>811</v>
      </c>
      <c r="G183" s="337"/>
      <c r="H183" s="337" t="s">
        <v>882</v>
      </c>
      <c r="I183" s="337" t="s">
        <v>807</v>
      </c>
      <c r="J183" s="337">
        <v>50</v>
      </c>
      <c r="K183" s="380"/>
    </row>
    <row r="184" spans="2:11" ht="15" customHeight="1">
      <c r="B184" s="359"/>
      <c r="C184" s="337" t="s">
        <v>883</v>
      </c>
      <c r="D184" s="337"/>
      <c r="E184" s="337"/>
      <c r="F184" s="358" t="s">
        <v>811</v>
      </c>
      <c r="G184" s="337"/>
      <c r="H184" s="337" t="s">
        <v>884</v>
      </c>
      <c r="I184" s="337" t="s">
        <v>885</v>
      </c>
      <c r="J184" s="337"/>
      <c r="K184" s="380"/>
    </row>
    <row r="185" spans="2:11" ht="15" customHeight="1">
      <c r="B185" s="359"/>
      <c r="C185" s="337" t="s">
        <v>886</v>
      </c>
      <c r="D185" s="337"/>
      <c r="E185" s="337"/>
      <c r="F185" s="358" t="s">
        <v>811</v>
      </c>
      <c r="G185" s="337"/>
      <c r="H185" s="337" t="s">
        <v>887</v>
      </c>
      <c r="I185" s="337" t="s">
        <v>885</v>
      </c>
      <c r="J185" s="337"/>
      <c r="K185" s="380"/>
    </row>
    <row r="186" spans="2:11" ht="15" customHeight="1">
      <c r="B186" s="359"/>
      <c r="C186" s="337" t="s">
        <v>888</v>
      </c>
      <c r="D186" s="337"/>
      <c r="E186" s="337"/>
      <c r="F186" s="358" t="s">
        <v>811</v>
      </c>
      <c r="G186" s="337"/>
      <c r="H186" s="337" t="s">
        <v>889</v>
      </c>
      <c r="I186" s="337" t="s">
        <v>885</v>
      </c>
      <c r="J186" s="337"/>
      <c r="K186" s="380"/>
    </row>
    <row r="187" spans="2:11" ht="15" customHeight="1">
      <c r="B187" s="359"/>
      <c r="C187" s="392" t="s">
        <v>890</v>
      </c>
      <c r="D187" s="337"/>
      <c r="E187" s="337"/>
      <c r="F187" s="358" t="s">
        <v>811</v>
      </c>
      <c r="G187" s="337"/>
      <c r="H187" s="337" t="s">
        <v>891</v>
      </c>
      <c r="I187" s="337" t="s">
        <v>892</v>
      </c>
      <c r="J187" s="393" t="s">
        <v>893</v>
      </c>
      <c r="K187" s="380"/>
    </row>
    <row r="188" spans="2:11" ht="15" customHeight="1">
      <c r="B188" s="359"/>
      <c r="C188" s="343" t="s">
        <v>46</v>
      </c>
      <c r="D188" s="337"/>
      <c r="E188" s="337"/>
      <c r="F188" s="358" t="s">
        <v>805</v>
      </c>
      <c r="G188" s="337"/>
      <c r="H188" s="334" t="s">
        <v>894</v>
      </c>
      <c r="I188" s="337" t="s">
        <v>895</v>
      </c>
      <c r="J188" s="337"/>
      <c r="K188" s="380"/>
    </row>
    <row r="189" spans="2:11" ht="15" customHeight="1">
      <c r="B189" s="359"/>
      <c r="C189" s="343" t="s">
        <v>896</v>
      </c>
      <c r="D189" s="337"/>
      <c r="E189" s="337"/>
      <c r="F189" s="358" t="s">
        <v>805</v>
      </c>
      <c r="G189" s="337"/>
      <c r="H189" s="337" t="s">
        <v>897</v>
      </c>
      <c r="I189" s="337" t="s">
        <v>839</v>
      </c>
      <c r="J189" s="337"/>
      <c r="K189" s="380"/>
    </row>
    <row r="190" spans="2:11" ht="15" customHeight="1">
      <c r="B190" s="359"/>
      <c r="C190" s="343" t="s">
        <v>898</v>
      </c>
      <c r="D190" s="337"/>
      <c r="E190" s="337"/>
      <c r="F190" s="358" t="s">
        <v>805</v>
      </c>
      <c r="G190" s="337"/>
      <c r="H190" s="337" t="s">
        <v>899</v>
      </c>
      <c r="I190" s="337" t="s">
        <v>839</v>
      </c>
      <c r="J190" s="337"/>
      <c r="K190" s="380"/>
    </row>
    <row r="191" spans="2:11" ht="15" customHeight="1">
      <c r="B191" s="359"/>
      <c r="C191" s="343" t="s">
        <v>900</v>
      </c>
      <c r="D191" s="337"/>
      <c r="E191" s="337"/>
      <c r="F191" s="358" t="s">
        <v>811</v>
      </c>
      <c r="G191" s="337"/>
      <c r="H191" s="337" t="s">
        <v>901</v>
      </c>
      <c r="I191" s="337" t="s">
        <v>839</v>
      </c>
      <c r="J191" s="337"/>
      <c r="K191" s="380"/>
    </row>
    <row r="192" spans="2:11" ht="15" customHeight="1">
      <c r="B192" s="386"/>
      <c r="C192" s="394"/>
      <c r="D192" s="368"/>
      <c r="E192" s="368"/>
      <c r="F192" s="368"/>
      <c r="G192" s="368"/>
      <c r="H192" s="368"/>
      <c r="I192" s="368"/>
      <c r="J192" s="368"/>
      <c r="K192" s="387"/>
    </row>
    <row r="193" spans="2:11" ht="18.75" customHeight="1">
      <c r="B193" s="334"/>
      <c r="C193" s="337"/>
      <c r="D193" s="337"/>
      <c r="E193" s="337"/>
      <c r="F193" s="358"/>
      <c r="G193" s="337"/>
      <c r="H193" s="337"/>
      <c r="I193" s="337"/>
      <c r="J193" s="337"/>
      <c r="K193" s="334"/>
    </row>
    <row r="194" spans="2:11" ht="18.75" customHeight="1">
      <c r="B194" s="334"/>
      <c r="C194" s="337"/>
      <c r="D194" s="337"/>
      <c r="E194" s="337"/>
      <c r="F194" s="358"/>
      <c r="G194" s="337"/>
      <c r="H194" s="337"/>
      <c r="I194" s="337"/>
      <c r="J194" s="337"/>
      <c r="K194" s="334"/>
    </row>
    <row r="195" spans="2:11" ht="18.75" customHeight="1">
      <c r="B195" s="344"/>
      <c r="C195" s="344"/>
      <c r="D195" s="344"/>
      <c r="E195" s="344"/>
      <c r="F195" s="344"/>
      <c r="G195" s="344"/>
      <c r="H195" s="344"/>
      <c r="I195" s="344"/>
      <c r="J195" s="344"/>
      <c r="K195" s="344"/>
    </row>
    <row r="196" spans="2:11">
      <c r="B196" s="321"/>
      <c r="C196" s="322"/>
      <c r="D196" s="322"/>
      <c r="E196" s="322"/>
      <c r="F196" s="322"/>
      <c r="G196" s="322"/>
      <c r="H196" s="322"/>
      <c r="I196" s="322"/>
      <c r="J196" s="322"/>
      <c r="K196" s="323"/>
    </row>
    <row r="197" spans="2:11" ht="21">
      <c r="B197" s="324"/>
      <c r="C197" s="325" t="s">
        <v>902</v>
      </c>
      <c r="D197" s="325"/>
      <c r="E197" s="325"/>
      <c r="F197" s="325"/>
      <c r="G197" s="325"/>
      <c r="H197" s="325"/>
      <c r="I197" s="325"/>
      <c r="J197" s="325"/>
      <c r="K197" s="326"/>
    </row>
    <row r="198" spans="2:11" ht="25.5" customHeight="1">
      <c r="B198" s="324"/>
      <c r="C198" s="395" t="s">
        <v>903</v>
      </c>
      <c r="D198" s="395"/>
      <c r="E198" s="395"/>
      <c r="F198" s="395" t="s">
        <v>904</v>
      </c>
      <c r="G198" s="396"/>
      <c r="H198" s="397" t="s">
        <v>905</v>
      </c>
      <c r="I198" s="397"/>
      <c r="J198" s="397"/>
      <c r="K198" s="326"/>
    </row>
    <row r="199" spans="2:11" ht="5.25" customHeight="1">
      <c r="B199" s="359"/>
      <c r="C199" s="356"/>
      <c r="D199" s="356"/>
      <c r="E199" s="356"/>
      <c r="F199" s="356"/>
      <c r="G199" s="337"/>
      <c r="H199" s="356"/>
      <c r="I199" s="356"/>
      <c r="J199" s="356"/>
      <c r="K199" s="380"/>
    </row>
    <row r="200" spans="2:11" ht="15" customHeight="1">
      <c r="B200" s="359"/>
      <c r="C200" s="337" t="s">
        <v>895</v>
      </c>
      <c r="D200" s="337"/>
      <c r="E200" s="337"/>
      <c r="F200" s="358" t="s">
        <v>47</v>
      </c>
      <c r="G200" s="337"/>
      <c r="H200" s="398" t="s">
        <v>906</v>
      </c>
      <c r="I200" s="398"/>
      <c r="J200" s="398"/>
      <c r="K200" s="380"/>
    </row>
    <row r="201" spans="2:11" ht="15" customHeight="1">
      <c r="B201" s="359"/>
      <c r="C201" s="365"/>
      <c r="D201" s="337"/>
      <c r="E201" s="337"/>
      <c r="F201" s="358" t="s">
        <v>48</v>
      </c>
      <c r="G201" s="337"/>
      <c r="H201" s="398" t="s">
        <v>907</v>
      </c>
      <c r="I201" s="398"/>
      <c r="J201" s="398"/>
      <c r="K201" s="380"/>
    </row>
    <row r="202" spans="2:11" ht="15" customHeight="1">
      <c r="B202" s="359"/>
      <c r="C202" s="365"/>
      <c r="D202" s="337"/>
      <c r="E202" s="337"/>
      <c r="F202" s="358" t="s">
        <v>51</v>
      </c>
      <c r="G202" s="337"/>
      <c r="H202" s="398" t="s">
        <v>908</v>
      </c>
      <c r="I202" s="398"/>
      <c r="J202" s="398"/>
      <c r="K202" s="380"/>
    </row>
    <row r="203" spans="2:11" ht="15" customHeight="1">
      <c r="B203" s="359"/>
      <c r="C203" s="337"/>
      <c r="D203" s="337"/>
      <c r="E203" s="337"/>
      <c r="F203" s="358" t="s">
        <v>49</v>
      </c>
      <c r="G203" s="337"/>
      <c r="H203" s="398" t="s">
        <v>909</v>
      </c>
      <c r="I203" s="398"/>
      <c r="J203" s="398"/>
      <c r="K203" s="380"/>
    </row>
    <row r="204" spans="2:11" ht="15" customHeight="1">
      <c r="B204" s="359"/>
      <c r="C204" s="337"/>
      <c r="D204" s="337"/>
      <c r="E204" s="337"/>
      <c r="F204" s="358" t="s">
        <v>50</v>
      </c>
      <c r="G204" s="337"/>
      <c r="H204" s="398" t="s">
        <v>910</v>
      </c>
      <c r="I204" s="398"/>
      <c r="J204" s="398"/>
      <c r="K204" s="380"/>
    </row>
    <row r="205" spans="2:11" ht="15" customHeight="1">
      <c r="B205" s="359"/>
      <c r="C205" s="337"/>
      <c r="D205" s="337"/>
      <c r="E205" s="337"/>
      <c r="F205" s="358"/>
      <c r="G205" s="337"/>
      <c r="H205" s="337"/>
      <c r="I205" s="337"/>
      <c r="J205" s="337"/>
      <c r="K205" s="380"/>
    </row>
    <row r="206" spans="2:11" ht="15" customHeight="1">
      <c r="B206" s="359"/>
      <c r="C206" s="337" t="s">
        <v>851</v>
      </c>
      <c r="D206" s="337"/>
      <c r="E206" s="337"/>
      <c r="F206" s="358" t="s">
        <v>81</v>
      </c>
      <c r="G206" s="337"/>
      <c r="H206" s="398" t="s">
        <v>911</v>
      </c>
      <c r="I206" s="398"/>
      <c r="J206" s="398"/>
      <c r="K206" s="380"/>
    </row>
    <row r="207" spans="2:11" ht="15" customHeight="1">
      <c r="B207" s="359"/>
      <c r="C207" s="365"/>
      <c r="D207" s="337"/>
      <c r="E207" s="337"/>
      <c r="F207" s="358" t="s">
        <v>748</v>
      </c>
      <c r="G207" s="337"/>
      <c r="H207" s="398" t="s">
        <v>749</v>
      </c>
      <c r="I207" s="398"/>
      <c r="J207" s="398"/>
      <c r="K207" s="380"/>
    </row>
    <row r="208" spans="2:11" ht="15" customHeight="1">
      <c r="B208" s="359"/>
      <c r="C208" s="337"/>
      <c r="D208" s="337"/>
      <c r="E208" s="337"/>
      <c r="F208" s="358" t="s">
        <v>746</v>
      </c>
      <c r="G208" s="337"/>
      <c r="H208" s="398" t="s">
        <v>912</v>
      </c>
      <c r="I208" s="398"/>
      <c r="J208" s="398"/>
      <c r="K208" s="380"/>
    </row>
    <row r="209" spans="2:11" ht="15" customHeight="1">
      <c r="B209" s="399"/>
      <c r="C209" s="365"/>
      <c r="D209" s="365"/>
      <c r="E209" s="365"/>
      <c r="F209" s="358" t="s">
        <v>750</v>
      </c>
      <c r="G209" s="343"/>
      <c r="H209" s="400" t="s">
        <v>751</v>
      </c>
      <c r="I209" s="400"/>
      <c r="J209" s="400"/>
      <c r="K209" s="401"/>
    </row>
    <row r="210" spans="2:11" ht="15" customHeight="1">
      <c r="B210" s="399"/>
      <c r="C210" s="365"/>
      <c r="D210" s="365"/>
      <c r="E210" s="365"/>
      <c r="F210" s="358" t="s">
        <v>752</v>
      </c>
      <c r="G210" s="343"/>
      <c r="H210" s="400" t="s">
        <v>913</v>
      </c>
      <c r="I210" s="400"/>
      <c r="J210" s="400"/>
      <c r="K210" s="401"/>
    </row>
    <row r="211" spans="2:11" ht="15" customHeight="1">
      <c r="B211" s="399"/>
      <c r="C211" s="365"/>
      <c r="D211" s="365"/>
      <c r="E211" s="365"/>
      <c r="F211" s="402"/>
      <c r="G211" s="343"/>
      <c r="H211" s="403"/>
      <c r="I211" s="403"/>
      <c r="J211" s="403"/>
      <c r="K211" s="401"/>
    </row>
    <row r="212" spans="2:11" ht="15" customHeight="1">
      <c r="B212" s="399"/>
      <c r="C212" s="337" t="s">
        <v>875</v>
      </c>
      <c r="D212" s="365"/>
      <c r="E212" s="365"/>
      <c r="F212" s="358">
        <v>1</v>
      </c>
      <c r="G212" s="343"/>
      <c r="H212" s="400" t="s">
        <v>914</v>
      </c>
      <c r="I212" s="400"/>
      <c r="J212" s="400"/>
      <c r="K212" s="401"/>
    </row>
    <row r="213" spans="2:11" ht="15" customHeight="1">
      <c r="B213" s="399"/>
      <c r="C213" s="365"/>
      <c r="D213" s="365"/>
      <c r="E213" s="365"/>
      <c r="F213" s="358">
        <v>2</v>
      </c>
      <c r="G213" s="343"/>
      <c r="H213" s="400" t="s">
        <v>915</v>
      </c>
      <c r="I213" s="400"/>
      <c r="J213" s="400"/>
      <c r="K213" s="401"/>
    </row>
    <row r="214" spans="2:11" ht="15" customHeight="1">
      <c r="B214" s="399"/>
      <c r="C214" s="365"/>
      <c r="D214" s="365"/>
      <c r="E214" s="365"/>
      <c r="F214" s="358">
        <v>3</v>
      </c>
      <c r="G214" s="343"/>
      <c r="H214" s="400" t="s">
        <v>916</v>
      </c>
      <c r="I214" s="400"/>
      <c r="J214" s="400"/>
      <c r="K214" s="401"/>
    </row>
    <row r="215" spans="2:11" ht="15" customHeight="1">
      <c r="B215" s="399"/>
      <c r="C215" s="365"/>
      <c r="D215" s="365"/>
      <c r="E215" s="365"/>
      <c r="F215" s="358">
        <v>4</v>
      </c>
      <c r="G215" s="343"/>
      <c r="H215" s="400" t="s">
        <v>917</v>
      </c>
      <c r="I215" s="400"/>
      <c r="J215" s="400"/>
      <c r="K215" s="401"/>
    </row>
    <row r="216" spans="2:11" ht="12.75" customHeight="1">
      <c r="B216" s="404"/>
      <c r="C216" s="405"/>
      <c r="D216" s="405"/>
      <c r="E216" s="405"/>
      <c r="F216" s="405"/>
      <c r="G216" s="405"/>
      <c r="H216" s="405"/>
      <c r="I216" s="405"/>
      <c r="J216" s="405"/>
      <c r="K216" s="406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1 - Vedlejší rozpočtové n...</vt:lpstr>
      <vt:lpstr>2 - Kácení</vt:lpstr>
      <vt:lpstr>3 - Cyklostezka km 0,174 ...</vt:lpstr>
      <vt:lpstr>4 - Dopravně inženýrská o...</vt:lpstr>
      <vt:lpstr>Pokyny pro vyplnění</vt:lpstr>
      <vt:lpstr>'1 - Vedlejší rozpočtové n...'!Názvy_tisku</vt:lpstr>
      <vt:lpstr>'2 - Kácení'!Názvy_tisku</vt:lpstr>
      <vt:lpstr>'3 - Cyklostezka km 0,174 ...'!Názvy_tisku</vt:lpstr>
      <vt:lpstr>'4 - Dopravně inženýrská o...'!Názvy_tisku</vt:lpstr>
      <vt:lpstr>'Rekapitulace stavby'!Názvy_tisku</vt:lpstr>
      <vt:lpstr>'1 - Vedlejší rozpočtové n...'!Oblast_tisku</vt:lpstr>
      <vt:lpstr>'2 - Kácení'!Oblast_tisku</vt:lpstr>
      <vt:lpstr>'3 - Cyklostezka km 0,174 ...'!Oblast_tisku</vt:lpstr>
      <vt:lpstr>'4 - Dopravně inženýrská 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dyntar</dc:creator>
  <cp:lastModifiedBy>dyntar</cp:lastModifiedBy>
  <dcterms:created xsi:type="dcterms:W3CDTF">2017-12-14T12:10:43Z</dcterms:created>
  <dcterms:modified xsi:type="dcterms:W3CDTF">2017-12-14T12:10:53Z</dcterms:modified>
</cp:coreProperties>
</file>