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ena\Documents\_STAVBY VAPE_\rozpočty\BALÍK\Nymburk Purkyňova 1615 a 1616\05-Nymburk\"/>
    </mc:Choice>
  </mc:AlternateContent>
  <xr:revisionPtr revIDLastSave="0" documentId="8_{2E703493-74D6-4F61-B6B5-DDE2475571D5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'001 001 Pol'!$A$1:$X$78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6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7" i="12"/>
  <c r="M17" i="12" s="1"/>
  <c r="I17" i="12"/>
  <c r="I16" i="12" s="1"/>
  <c r="K17" i="12"/>
  <c r="K16" i="12" s="1"/>
  <c r="O17" i="12"/>
  <c r="Q17" i="12"/>
  <c r="Q16" i="12" s="1"/>
  <c r="V17" i="12"/>
  <c r="V16" i="12" s="1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G16" i="12" s="1"/>
  <c r="I20" i="12"/>
  <c r="K20" i="12"/>
  <c r="O20" i="12"/>
  <c r="O16" i="12" s="1"/>
  <c r="Q20" i="12"/>
  <c r="V20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1" i="12"/>
  <c r="M31" i="12" s="1"/>
  <c r="I31" i="12"/>
  <c r="K31" i="12"/>
  <c r="K30" i="12" s="1"/>
  <c r="O31" i="12"/>
  <c r="Q31" i="12"/>
  <c r="V31" i="12"/>
  <c r="V30" i="12" s="1"/>
  <c r="G32" i="12"/>
  <c r="I32" i="12"/>
  <c r="K32" i="12"/>
  <c r="M32" i="12"/>
  <c r="O32" i="12"/>
  <c r="Q32" i="12"/>
  <c r="V32" i="12"/>
  <c r="G33" i="12"/>
  <c r="G30" i="12" s="1"/>
  <c r="I33" i="12"/>
  <c r="K33" i="12"/>
  <c r="O33" i="12"/>
  <c r="O30" i="12" s="1"/>
  <c r="Q33" i="12"/>
  <c r="V33" i="12"/>
  <c r="G34" i="12"/>
  <c r="M34" i="12" s="1"/>
  <c r="I34" i="12"/>
  <c r="I30" i="12" s="1"/>
  <c r="K34" i="12"/>
  <c r="O34" i="12"/>
  <c r="Q34" i="12"/>
  <c r="Q30" i="12" s="1"/>
  <c r="V34" i="12"/>
  <c r="G36" i="12"/>
  <c r="I36" i="12"/>
  <c r="K36" i="12"/>
  <c r="M36" i="12"/>
  <c r="O36" i="12"/>
  <c r="Q36" i="12"/>
  <c r="V36" i="12"/>
  <c r="G37" i="12"/>
  <c r="G35" i="12" s="1"/>
  <c r="I37" i="12"/>
  <c r="K37" i="12"/>
  <c r="O37" i="12"/>
  <c r="O35" i="12" s="1"/>
  <c r="Q37" i="12"/>
  <c r="V37" i="12"/>
  <c r="G38" i="12"/>
  <c r="M38" i="12" s="1"/>
  <c r="I38" i="12"/>
  <c r="I35" i="12" s="1"/>
  <c r="K38" i="12"/>
  <c r="O38" i="12"/>
  <c r="Q38" i="12"/>
  <c r="Q35" i="12" s="1"/>
  <c r="V38" i="12"/>
  <c r="G39" i="12"/>
  <c r="M39" i="12" s="1"/>
  <c r="I39" i="12"/>
  <c r="K39" i="12"/>
  <c r="K35" i="12" s="1"/>
  <c r="O39" i="12"/>
  <c r="Q39" i="12"/>
  <c r="V39" i="12"/>
  <c r="V35" i="12" s="1"/>
  <c r="K40" i="12"/>
  <c r="V40" i="12"/>
  <c r="G41" i="12"/>
  <c r="G40" i="12" s="1"/>
  <c r="I41" i="12"/>
  <c r="I40" i="12" s="1"/>
  <c r="K41" i="12"/>
  <c r="O41" i="12"/>
  <c r="O40" i="12" s="1"/>
  <c r="Q41" i="12"/>
  <c r="Q40" i="12" s="1"/>
  <c r="V41" i="12"/>
  <c r="G43" i="12"/>
  <c r="I43" i="12"/>
  <c r="K43" i="12"/>
  <c r="K42" i="12" s="1"/>
  <c r="M43" i="12"/>
  <c r="O43" i="12"/>
  <c r="Q43" i="12"/>
  <c r="V43" i="12"/>
  <c r="V42" i="12" s="1"/>
  <c r="G44" i="12"/>
  <c r="I44" i="12"/>
  <c r="K44" i="12"/>
  <c r="M44" i="12"/>
  <c r="O44" i="12"/>
  <c r="Q44" i="12"/>
  <c r="V44" i="12"/>
  <c r="G47" i="12"/>
  <c r="G42" i="12" s="1"/>
  <c r="I47" i="12"/>
  <c r="K47" i="12"/>
  <c r="O47" i="12"/>
  <c r="O42" i="12" s="1"/>
  <c r="Q47" i="12"/>
  <c r="V47" i="12"/>
  <c r="G48" i="12"/>
  <c r="M48" i="12" s="1"/>
  <c r="I48" i="12"/>
  <c r="I42" i="12" s="1"/>
  <c r="K48" i="12"/>
  <c r="O48" i="12"/>
  <c r="Q48" i="12"/>
  <c r="Q42" i="12" s="1"/>
  <c r="V48" i="12"/>
  <c r="G49" i="12"/>
  <c r="I49" i="12"/>
  <c r="K49" i="12"/>
  <c r="M49" i="12"/>
  <c r="O49" i="12"/>
  <c r="Q49" i="12"/>
  <c r="V49" i="12"/>
  <c r="G51" i="12"/>
  <c r="G50" i="12" s="1"/>
  <c r="I51" i="12"/>
  <c r="I50" i="12" s="1"/>
  <c r="K51" i="12"/>
  <c r="O51" i="12"/>
  <c r="O50" i="12" s="1"/>
  <c r="Q51" i="12"/>
  <c r="Q50" i="12" s="1"/>
  <c r="V51" i="12"/>
  <c r="G52" i="12"/>
  <c r="M52" i="12" s="1"/>
  <c r="I52" i="12"/>
  <c r="K52" i="12"/>
  <c r="O52" i="12"/>
  <c r="Q52" i="12"/>
  <c r="V52" i="12"/>
  <c r="G53" i="12"/>
  <c r="I53" i="12"/>
  <c r="K53" i="12"/>
  <c r="K50" i="12" s="1"/>
  <c r="M53" i="12"/>
  <c r="O53" i="12"/>
  <c r="Q53" i="12"/>
  <c r="V53" i="12"/>
  <c r="V50" i="12" s="1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60" i="12"/>
  <c r="G59" i="12" s="1"/>
  <c r="I60" i="12"/>
  <c r="K60" i="12"/>
  <c r="M60" i="12"/>
  <c r="O60" i="12"/>
  <c r="O59" i="12" s="1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I59" i="12" s="1"/>
  <c r="K62" i="12"/>
  <c r="O62" i="12"/>
  <c r="Q62" i="12"/>
  <c r="Q59" i="12" s="1"/>
  <c r="V62" i="12"/>
  <c r="G63" i="12"/>
  <c r="I63" i="12"/>
  <c r="K63" i="12"/>
  <c r="K59" i="12" s="1"/>
  <c r="M63" i="12"/>
  <c r="O63" i="12"/>
  <c r="Q63" i="12"/>
  <c r="V63" i="12"/>
  <c r="V59" i="12" s="1"/>
  <c r="G65" i="12"/>
  <c r="G64" i="12" s="1"/>
  <c r="I65" i="12"/>
  <c r="I64" i="12" s="1"/>
  <c r="K65" i="12"/>
  <c r="O65" i="12"/>
  <c r="O64" i="12" s="1"/>
  <c r="Q65" i="12"/>
  <c r="Q64" i="12" s="1"/>
  <c r="V65" i="12"/>
  <c r="G66" i="12"/>
  <c r="M66" i="12" s="1"/>
  <c r="I66" i="12"/>
  <c r="K66" i="12"/>
  <c r="K64" i="12" s="1"/>
  <c r="O66" i="12"/>
  <c r="Q66" i="12"/>
  <c r="V66" i="12"/>
  <c r="V64" i="12" s="1"/>
  <c r="AE68" i="12"/>
  <c r="AF68" i="12"/>
  <c r="I20" i="1"/>
  <c r="I19" i="1"/>
  <c r="I18" i="1"/>
  <c r="I17" i="1"/>
  <c r="I16" i="1"/>
  <c r="I58" i="1"/>
  <c r="J57" i="1" s="1"/>
  <c r="J55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0" i="1" l="1"/>
  <c r="J51" i="1"/>
  <c r="J52" i="1"/>
  <c r="J49" i="1"/>
  <c r="J53" i="1"/>
  <c r="J54" i="1"/>
  <c r="J56" i="1"/>
  <c r="A23" i="1"/>
  <c r="A24" i="1" s="1"/>
  <c r="G24" i="1" s="1"/>
  <c r="A27" i="1" s="1"/>
  <c r="A29" i="1" s="1"/>
  <c r="G29" i="1" s="1"/>
  <c r="G27" i="1" s="1"/>
  <c r="G28" i="1"/>
  <c r="M59" i="12"/>
  <c r="M65" i="12"/>
  <c r="M64" i="12" s="1"/>
  <c r="M51" i="12"/>
  <c r="M50" i="12" s="1"/>
  <c r="M47" i="12"/>
  <c r="M42" i="12" s="1"/>
  <c r="M41" i="12"/>
  <c r="M40" i="12" s="1"/>
  <c r="M37" i="12"/>
  <c r="M35" i="12" s="1"/>
  <c r="M33" i="12"/>
  <c r="M30" i="12" s="1"/>
  <c r="M20" i="12"/>
  <c r="M16" i="12" s="1"/>
  <c r="M12" i="12"/>
  <c r="M8" i="12" s="1"/>
  <c r="I39" i="1"/>
  <c r="I42" i="1" s="1"/>
  <c r="J41" i="1" s="1"/>
  <c r="I21" i="1"/>
  <c r="J28" i="1"/>
  <c r="J26" i="1"/>
  <c r="G38" i="1"/>
  <c r="F38" i="1"/>
  <c r="H32" i="1"/>
  <c r="J23" i="1"/>
  <c r="J24" i="1"/>
  <c r="J25" i="1"/>
  <c r="J27" i="1"/>
  <c r="E24" i="1"/>
  <c r="E26" i="1"/>
  <c r="J58" i="1" l="1"/>
  <c r="J39" i="1"/>
  <c r="J42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Alena</author>
  </authors>
  <commentList>
    <comment ref="S6" authorId="0" shapeId="0" xr:uid="{CA9731F0-25F2-4070-B5CD-111A48065AB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EBA6511-7349-46A2-BABC-AAC26E97E07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<sst xmlns="http://schemas.openxmlformats.org/spreadsheetml/2006/main" count="524" uniqueCount="236">
  <si>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</si>
  <si>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</si>
  <si>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</si>
  <si>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</si>
  <si>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</si>
  <si>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</si>
  <si>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</si>
  <si>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</si>
  <si>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</si>
  <si>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</si>
  <si>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</si>
  <si>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</si>
  <si>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</si>
  <si>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</si>
  <si>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</si>
  <si>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</si>
  <si>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</si>
  <si>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</si>
  <si>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</si>
  <si>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</si>
  <si>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</si>
  <si>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</si>
  <si>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</si>
  <si>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</si>
  <si>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</si>
  <si>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</si>
  <si>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</si>
  <si>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</si>
  <si>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</si>
  <si>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</si>
  <si>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</si>
  <si>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</si>
  <si>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</si>
  <si>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</si>
  <si>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</si>
  <si>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</si>
  <si>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</si>
  <si>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</si>
  <si>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</si>
  <si>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</si>
  <si>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</si>
  <si>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</si>
  <si>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</si>
  <si>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</t>
  </si>
  <si>
    <t>.</t>
  </si>
  <si>
    <t>Sanační opatření</t>
  </si>
  <si>
    <t>Objekt:</t>
  </si>
  <si>
    <t>Rozpočet:</t>
  </si>
  <si>
    <t>BA 049</t>
  </si>
  <si>
    <t xml:space="preserve">Nymburk, Purkyňova  č.p. 1615 a 1616 </t>
  </si>
  <si>
    <t>Město Nymburk</t>
  </si>
  <si>
    <t>Náměstí Přemyslovců 163/20</t>
  </si>
  <si>
    <t>Nymburk</t>
  </si>
  <si>
    <t>28802</t>
  </si>
  <si>
    <t>00239500</t>
  </si>
  <si>
    <t>CZ00239500</t>
  </si>
  <si>
    <t>Balík Michael, Ing.</t>
  </si>
  <si>
    <t>Nad Klikovkou 1477/14</t>
  </si>
  <si>
    <t>Praha-Smíchov</t>
  </si>
  <si>
    <t>15000</t>
  </si>
  <si>
    <t>11225611</t>
  </si>
  <si>
    <t>CZ430419453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</si>
  <si>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</si>
  <si>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</si>
  <si>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</si>
  <si>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</si>
  <si>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</si>
  <si>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</si>
  <si>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</si>
  <si>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</si>
  <si>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</si>
  <si>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6</t>
  </si>
  <si>
    <t>Úpravy povrchů vnitřní</t>
  </si>
  <si>
    <t>9</t>
  </si>
  <si>
    <t>Ostatní konstrukce, bourání</t>
  </si>
  <si>
    <t>99</t>
  </si>
  <si>
    <t>Staveništní přesun hmot</t>
  </si>
  <si>
    <t>711</t>
  </si>
  <si>
    <t>Izolace proti vodě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</si>
  <si>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</si>
  <si>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</si>
  <si>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</si>
  <si>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</si>
  <si>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</si>
  <si>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</si>
  <si>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</si>
  <si>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</si>
  <si>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</si>
  <si>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</si>
  <si>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</si>
  <si>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</si>
  <si>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</si>
  <si>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</si>
  <si>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</si>
  <si>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</si>
  <si>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</si>
  <si>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</si>
  <si>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</si>
  <si>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</si>
  <si>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</si>
  <si>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</si>
  <si>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</si>
  <si>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</si>
  <si>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</si>
  <si>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</si>
  <si>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</si>
  <si>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</si>
  <si>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</si>
  <si>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</si>
  <si>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</si>
  <si>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</si>
  <si>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</t>
  </si>
  <si>
    <t>Ruční výkop jam, rýh a šachet v hornině tř. 4</t>
  </si>
  <si>
    <t>m3</t>
  </si>
  <si>
    <t>RTS 19/ I</t>
  </si>
  <si>
    <t>Práce</t>
  </si>
  <si>
    <t>POL1_</t>
  </si>
  <si>
    <t>162201102</t>
  </si>
  <si>
    <t>Vodorovné přemístění výkopku z hor.1-4 do 50 m</t>
  </si>
  <si>
    <t>162701105</t>
  </si>
  <si>
    <t>Vodorovné přemístění výkopku z hor.1-4 do 10000 m kapacita vozu 12 m3</t>
  </si>
  <si>
    <t>RTS 18/ I</t>
  </si>
  <si>
    <t>162701109</t>
  </si>
  <si>
    <t>Příplatek k vod. přemístění hor.1-4 za další 1 km</t>
  </si>
  <si>
    <t>167101201</t>
  </si>
  <si>
    <t>Nakládání výkopku z hor.1 ÷ 4 - ručně</t>
  </si>
  <si>
    <t>174101101</t>
  </si>
  <si>
    <t>Zásyp jam, rýh, šachet se zhutněním</t>
  </si>
  <si>
    <t>199000002</t>
  </si>
  <si>
    <t>Poplatek za skládku horniny 1- 4</t>
  </si>
  <si>
    <t>289970111</t>
  </si>
  <si>
    <t>Vrstva geotextilie Geofiltex 300g/m2</t>
  </si>
  <si>
    <t>m2</t>
  </si>
  <si>
    <t>319201311</t>
  </si>
  <si>
    <t>Vyrovnání povrchu zdiva maltou tl.do 3 cm</t>
  </si>
  <si>
    <t>620451211</t>
  </si>
  <si>
    <t xml:space="preserve">Postřik izolací nebo konstrukcí vnějších, MC malta cementová ze suché směsi </t>
  </si>
  <si>
    <t>632921913</t>
  </si>
  <si>
    <t>Dlažba z dlaždic betonových do písku, tl. 60 mm</t>
  </si>
  <si>
    <t>(29,6-1,2*4-1,5*2)</t>
  </si>
  <si>
    <t>VV</t>
  </si>
  <si>
    <t>639571110</t>
  </si>
  <si>
    <t>Podklad pod okapový chodník ze štěrku tl.100 mm</t>
  </si>
  <si>
    <t>916661111</t>
  </si>
  <si>
    <t>Osazení park. obrubníků do lože z C 12/15 s opěrou včetně obrubníku 80x250x1000 mm</t>
  </si>
  <si>
    <t>m</t>
  </si>
  <si>
    <t>711132311</t>
  </si>
  <si>
    <t>Prov. izolace nopovou fólií svisle, vč.uchyc.prvků</t>
  </si>
  <si>
    <t>711212002</t>
  </si>
  <si>
    <t>Hydroizolační povlak - nátěr nebo stěrka Aquafin 2K (fa Schömburg),proti vlhkosti, tl. 2mm</t>
  </si>
  <si>
    <t>713131131</t>
  </si>
  <si>
    <t>Izolace tepelná stěn lepením</t>
  </si>
  <si>
    <t>212850001</t>
  </si>
  <si>
    <t>Drenáž podél základu objektu z dren. trub d 100 mm bet.lože, obsyp kamenivo, geotextilie,reviz.šachta</t>
  </si>
  <si>
    <t>Agregovaná položka</t>
  </si>
  <si>
    <t>POL2_</t>
  </si>
  <si>
    <t>894310020</t>
  </si>
  <si>
    <t>Anglicý dvorek z  C 12/15, včetně úpravy zdiva a roštu</t>
  </si>
  <si>
    <t>kus</t>
  </si>
  <si>
    <t>Vlastní</t>
  </si>
  <si>
    <t>Indiv</t>
  </si>
  <si>
    <t>283754631</t>
  </si>
  <si>
    <t>Deska polystyrenová XPS Austrotherm TOP P GK 70 mm</t>
  </si>
  <si>
    <t>SPCM</t>
  </si>
  <si>
    <t>Specifikace</t>
  </si>
  <si>
    <t>POL3_</t>
  </si>
  <si>
    <t>612401911</t>
  </si>
  <si>
    <t>Příplatek za zahlazení povrchu</t>
  </si>
  <si>
    <t>6124000</t>
  </si>
  <si>
    <t xml:space="preserve">Začištění omítek v místě napojení sanační a stávající omítky </t>
  </si>
  <si>
    <t>612434154</t>
  </si>
  <si>
    <t>Omítkový sanační systém Premix, Z-SAN, 4vrst. vrstvy: Z-SAN K, Z-SAN 30, Z-SAN 20, Z-SAN 10</t>
  </si>
  <si>
    <t>612434</t>
  </si>
  <si>
    <t>Omítkový sanační systém Premix, příplatek za vyrovnání povrchu 10mm</t>
  </si>
  <si>
    <t>938902123</t>
  </si>
  <si>
    <t>Čištění ploch konstrukcí ocel. kartáči</t>
  </si>
  <si>
    <t>978013191</t>
  </si>
  <si>
    <t>Otlučení omítek vnitřních a vnějších stěn v rozsahu do 100 %</t>
  </si>
  <si>
    <t>978023411</t>
  </si>
  <si>
    <t>Vysekání a úprava spár zdiva cihelného mimo komín.</t>
  </si>
  <si>
    <t>961100016</t>
  </si>
  <si>
    <t>Bourání základů z železobetonu</t>
  </si>
  <si>
    <t>999281145</t>
  </si>
  <si>
    <t>Přesun hmot pro opravy a údržbu do v. 6 m, nošením</t>
  </si>
  <si>
    <t>t</t>
  </si>
  <si>
    <t>Přesun hmot</t>
  </si>
  <si>
    <t>POL7_</t>
  </si>
  <si>
    <t>711T00</t>
  </si>
  <si>
    <t>Infúzní chemická clona</t>
  </si>
  <si>
    <t xml:space="preserve">m2    </t>
  </si>
  <si>
    <t>Hydroizolační povlak - nátěr nebo stěrka Aquafin 1K proti vlhkosti a tlak.vodě</t>
  </si>
  <si>
    <t>chemické clony : 29,6*0,7+2,7*0,6*4</t>
  </si>
  <si>
    <t>utěsňovací povlaky : ((5,2+5,3)*2+4,8*4)*1,9</t>
  </si>
  <si>
    <t>711T03</t>
  </si>
  <si>
    <t>Výplň vrtů zálivkovou hmotou po provedené tlakové injektáži</t>
  </si>
  <si>
    <t>711T05</t>
  </si>
  <si>
    <t>Šachovnicová izolace</t>
  </si>
  <si>
    <t>998711201</t>
  </si>
  <si>
    <t>Přesun hmot pro izolace proti vodě, výšky do 6 m</t>
  </si>
  <si>
    <t>979990001</t>
  </si>
  <si>
    <t>Poplatek za skládku stavební suti</t>
  </si>
  <si>
    <t>979081111</t>
  </si>
  <si>
    <t>Odvoz suti a vybour. hmot na skládku do 1 km</t>
  </si>
  <si>
    <t>979081121</t>
  </si>
  <si>
    <t>Příplatek k odvozu za každý další 1 km</t>
  </si>
  <si>
    <t>16,1328*12</t>
  </si>
  <si>
    <t>979082111</t>
  </si>
  <si>
    <t>Vnitrostaveništní doprava suti do 10 m</t>
  </si>
  <si>
    <t>979082121</t>
  </si>
  <si>
    <t>Příplatek k vnitrost. dopravě suti za dalších 5 m</t>
  </si>
  <si>
    <t>16,1328*5</t>
  </si>
  <si>
    <t>003</t>
  </si>
  <si>
    <t>Zákonný poplatek za uložení odpadu</t>
  </si>
  <si>
    <t xml:space="preserve">t     </t>
  </si>
  <si>
    <t>Kalk</t>
  </si>
  <si>
    <t>005121010R</t>
  </si>
  <si>
    <t>Vybudování zařízení staveniště</t>
  </si>
  <si>
    <t>Soubor</t>
  </si>
  <si>
    <t>VRN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</si>
  <si>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</si>
  <si>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</si>
  <si>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</si>
  <si>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</si>
  <si>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</si>
  <si>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</si>
  <si>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</si>
  <si>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005211040R</t>
  </si>
  <si>
    <t xml:space="preserve">Užívání veřejných ploch a prostranství  </t>
  </si>
  <si>
    <t>POL99_8</t>
  </si>
  <si>
    <t>005211080R</t>
  </si>
  <si>
    <t xml:space="preserve">Bezpečnostní a hygienická opatření na staveništi </t>
  </si>
  <si>
    <t>SUM</t>
  </si>
  <si>
    <t>Poznámky uchazeče k zadání</t>
  </si>
  <si>
    <t>POPUZIV</t>
  </si>
  <si>
    <t>END</t>
  </si>
  <si>
    <t>Ing. Michale Balík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</si>
</sst>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2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4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38</v>
      </c>
      <c r="B1" s="86" t="s">
        <v>4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">
      <c r="A2" s="3"/>
      <c r="B2" s="103" t="s">
        <v>24</v>
      </c>
      <c r="C2" s="104"/>
      <c r="D2" s="105" t="s">
        <v>48</v>
      </c>
      <c r="E2" s="106" t="s">
        <v>49</v>
      </c>
      <c r="F2" s="107"/>
      <c r="G2" s="107"/>
      <c r="H2" s="107"/>
      <c r="I2" s="107"/>
      <c r="J2" s="108"/>
      <c r="O2" s="2"/>
    </row>
    <row r="3" spans="1:15" ht="27" customHeight="1" x14ac:dyDescent="0.2">
      <c r="A3" s="3"/>
      <c r="B3" s="109" t="s">
        <v>46</v>
      </c>
      <c r="C3" s="104"/>
      <c r="D3" s="110" t="s">
        <v>43</v>
      </c>
      <c r="E3" s="111" t="s">
        <v>45</v>
      </c>
      <c r="F3" s="112"/>
      <c r="G3" s="112"/>
      <c r="H3" s="112"/>
      <c r="I3" s="112"/>
      <c r="J3" s="113"/>
    </row>
    <row r="4" spans="1:15" ht="23.25" customHeight="1" x14ac:dyDescent="0.2">
      <c r="A4" s="100">
        <v>1365</v>
      </c>
      <c r="B4" s="114" t="s">
        <v>47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 x14ac:dyDescent="0.2">
      <c r="A5" s="3"/>
      <c r="B5" s="41" t="s">
        <v>23</v>
      </c>
      <c r="C5" s="4"/>
      <c r="D5" s="120" t="s">
        <v>50</v>
      </c>
      <c r="E5" s="24"/>
      <c r="F5" s="24"/>
      <c r="G5" s="24"/>
      <c r="H5" s="26" t="s">
        <v>42</v>
      </c>
      <c r="I5" s="120" t="s">
        <v>54</v>
      </c>
      <c r="J5" s="10"/>
    </row>
    <row r="6" spans="1:15" ht="15.75" customHeight="1" x14ac:dyDescent="0.2">
      <c r="A6" s="3"/>
      <c r="B6" s="36"/>
      <c r="C6" s="24"/>
      <c r="D6" s="120" t="s">
        <v>51</v>
      </c>
      <c r="E6" s="24"/>
      <c r="F6" s="24"/>
      <c r="G6" s="24"/>
      <c r="H6" s="26" t="s">
        <v>36</v>
      </c>
      <c r="I6" s="120" t="s">
        <v>55</v>
      </c>
      <c r="J6" s="10"/>
    </row>
    <row r="7" spans="1:15" ht="15.75" customHeight="1" x14ac:dyDescent="0.2">
      <c r="A7" s="3"/>
      <c r="B7" s="37"/>
      <c r="C7" s="25"/>
      <c r="D7" s="101" t="s">
        <v>53</v>
      </c>
      <c r="E7" s="121" t="s">
        <v>52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21</v>
      </c>
      <c r="C8" s="4"/>
      <c r="D8" s="102" t="s">
        <v>56</v>
      </c>
      <c r="E8" s="4"/>
      <c r="F8" s="4"/>
      <c r="G8" s="40"/>
      <c r="H8" s="26" t="s">
        <v>42</v>
      </c>
      <c r="I8" s="120" t="s">
        <v>60</v>
      </c>
      <c r="J8" s="10"/>
    </row>
    <row r="9" spans="1:15" ht="15.75" hidden="1" customHeight="1" x14ac:dyDescent="0.2">
      <c r="A9" s="3"/>
      <c r="B9" s="3"/>
      <c r="C9" s="4"/>
      <c r="D9" s="102" t="s">
        <v>57</v>
      </c>
      <c r="E9" s="4"/>
      <c r="F9" s="4"/>
      <c r="G9" s="40"/>
      <c r="H9" s="26" t="s">
        <v>36</v>
      </c>
      <c r="I9" s="120" t="s">
        <v>61</v>
      </c>
      <c r="J9" s="10"/>
    </row>
    <row r="10" spans="1:15" ht="15.75" hidden="1" customHeight="1" x14ac:dyDescent="0.2">
      <c r="A10" s="3"/>
      <c r="B10" s="46"/>
      <c r="C10" s="25"/>
      <c r="D10" s="123" t="s">
        <v>59</v>
      </c>
      <c r="E10" s="122" t="s">
        <v>58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20</v>
      </c>
      <c r="C11" s="4"/>
      <c r="D11" s="124"/>
      <c r="E11" s="124"/>
      <c r="F11" s="124"/>
      <c r="G11" s="124"/>
      <c r="H11" s="26" t="s">
        <v>42</v>
      </c>
      <c r="I11" s="129"/>
      <c r="J11" s="10"/>
    </row>
    <row r="12" spans="1:15" ht="15.75" customHeight="1" x14ac:dyDescent="0.2">
      <c r="A12" s="3"/>
      <c r="B12" s="36"/>
      <c r="C12" s="24"/>
      <c r="D12" s="125"/>
      <c r="E12" s="125"/>
      <c r="F12" s="125"/>
      <c r="G12" s="125"/>
      <c r="H12" s="26" t="s">
        <v>36</v>
      </c>
      <c r="I12" s="129"/>
      <c r="J12" s="10"/>
    </row>
    <row r="13" spans="1:15" ht="15.75" customHeight="1" x14ac:dyDescent="0.2">
      <c r="A13" s="3"/>
      <c r="B13" s="37"/>
      <c r="C13" s="25"/>
      <c r="D13" s="128"/>
      <c r="E13" s="126"/>
      <c r="F13" s="127"/>
      <c r="G13" s="127"/>
      <c r="H13" s="27"/>
      <c r="I13" s="30"/>
      <c r="J13" s="45"/>
    </row>
    <row r="14" spans="1:15" ht="24" customHeight="1" x14ac:dyDescent="0.2">
      <c r="A14" s="3"/>
      <c r="B14" s="60" t="s">
        <v>22</v>
      </c>
      <c r="C14" s="61"/>
      <c r="D14" s="62" t="s">
        <v>235</v>
      </c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34</v>
      </c>
      <c r="C15" s="66"/>
      <c r="D15" s="47"/>
      <c r="E15" s="92"/>
      <c r="F15" s="92"/>
      <c r="G15" s="93"/>
      <c r="H15" s="93"/>
      <c r="I15" s="93" t="s">
        <v>31</v>
      </c>
      <c r="J15" s="94"/>
    </row>
    <row r="16" spans="1:15" ht="23.25" customHeight="1" x14ac:dyDescent="0.2">
      <c r="A16" s="192" t="s">
        <v>26</v>
      </c>
      <c r="B16" s="51" t="s">
        <v>26</v>
      </c>
      <c r="C16" s="52"/>
      <c r="D16" s="53"/>
      <c r="E16" s="79"/>
      <c r="F16" s="80"/>
      <c r="G16" s="79"/>
      <c r="H16" s="80"/>
      <c r="I16" s="79">
        <f>SUMIF(F49:F57,A16,I49:I57)+SUMIF(F49:F57,"PSU",I49:I57)</f>
        <v>0</v>
      </c>
      <c r="J16" s="81"/>
    </row>
    <row r="17" spans="1:10" ht="23.25" customHeight="1" x14ac:dyDescent="0.2">
      <c r="A17" s="192" t="s">
        <v>27</v>
      </c>
      <c r="B17" s="51" t="s">
        <v>27</v>
      </c>
      <c r="C17" s="52"/>
      <c r="D17" s="53"/>
      <c r="E17" s="79"/>
      <c r="F17" s="80"/>
      <c r="G17" s="79"/>
      <c r="H17" s="80"/>
      <c r="I17" s="79">
        <f>SUMIF(F49:F57,A17,I49:I57)</f>
        <v>0</v>
      </c>
      <c r="J17" s="81"/>
    </row>
    <row r="18" spans="1:10" ht="23.25" customHeight="1" x14ac:dyDescent="0.2">
      <c r="A18" s="192" t="s">
        <v>28</v>
      </c>
      <c r="B18" s="51" t="s">
        <v>28</v>
      </c>
      <c r="C18" s="52"/>
      <c r="D18" s="53"/>
      <c r="E18" s="79"/>
      <c r="F18" s="80"/>
      <c r="G18" s="79"/>
      <c r="H18" s="80"/>
      <c r="I18" s="79">
        <f>SUMIF(F49:F57,A18,I49:I57)</f>
        <v>0</v>
      </c>
      <c r="J18" s="81"/>
    </row>
    <row r="19" spans="1:10" ht="23.25" customHeight="1" x14ac:dyDescent="0.2">
      <c r="A19" s="192" t="s">
        <v>82</v>
      </c>
      <c r="B19" s="51" t="s">
        <v>29</v>
      </c>
      <c r="C19" s="52"/>
      <c r="D19" s="53"/>
      <c r="E19" s="79"/>
      <c r="F19" s="80"/>
      <c r="G19" s="79"/>
      <c r="H19" s="80"/>
      <c r="I19" s="79">
        <f>SUMIF(F49:F57,A19,I49:I57)</f>
        <v>0</v>
      </c>
      <c r="J19" s="81"/>
    </row>
    <row r="20" spans="1:10" ht="23.25" customHeight="1" x14ac:dyDescent="0.2">
      <c r="A20" s="192" t="s">
        <v>83</v>
      </c>
      <c r="B20" s="51" t="s">
        <v>30</v>
      </c>
      <c r="C20" s="52"/>
      <c r="D20" s="53"/>
      <c r="E20" s="79"/>
      <c r="F20" s="80"/>
      <c r="G20" s="79"/>
      <c r="H20" s="80"/>
      <c r="I20" s="79">
        <f>SUMIF(F49:F57,A20,I49:I57)</f>
        <v>0</v>
      </c>
      <c r="J20" s="81"/>
    </row>
    <row r="21" spans="1:10" ht="23.25" customHeight="1" x14ac:dyDescent="0.2">
      <c r="A21" s="3"/>
      <c r="B21" s="68" t="s">
        <v>31</v>
      </c>
      <c r="C21" s="69"/>
      <c r="D21" s="70"/>
      <c r="E21" s="82"/>
      <c r="F21" s="95"/>
      <c r="G21" s="82"/>
      <c r="H21" s="95"/>
      <c r="I21" s="82">
        <f>SUM(I16:J20)</f>
        <v>0</v>
      </c>
      <c r="J21" s="83"/>
    </row>
    <row r="22" spans="1:10" ht="33" customHeight="1" x14ac:dyDescent="0.2">
      <c r="A22" s="3"/>
      <c r="B22" s="59" t="s">
        <v>35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13</v>
      </c>
      <c r="C23" s="52"/>
      <c r="D23" s="53"/>
      <c r="E23" s="54">
        <v>15</v>
      </c>
      <c r="F23" s="55" t="s">
        <v>0</v>
      </c>
      <c r="G23" s="77">
        <f>ZakladDPHSniVypocet</f>
        <v>0</v>
      </c>
      <c r="H23" s="78"/>
      <c r="I23" s="78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14</v>
      </c>
      <c r="C24" s="52"/>
      <c r="D24" s="53"/>
      <c r="E24" s="54">
        <f>SazbaDPH1</f>
        <v>15</v>
      </c>
      <c r="F24" s="55" t="s">
        <v>0</v>
      </c>
      <c r="G24" s="75">
        <f>IF(A24&gt;50, ROUNDUP(A23, 0), ROUNDDOWN(A23, 0))</f>
        <v>0</v>
      </c>
      <c r="H24" s="76"/>
      <c r="I24" s="76"/>
      <c r="J24" s="56" t="str">
        <f t="shared" si="0"/>
        <v>CZK</v>
      </c>
    </row>
    <row r="25" spans="1:10" ht="23.25" customHeight="1" x14ac:dyDescent="0.2">
      <c r="A25" s="3">
        <f>ZakladDPHZakl*SazbaDPH2/100</f>
        <v>0</v>
      </c>
      <c r="B25" s="51" t="s">
        <v>15</v>
      </c>
      <c r="C25" s="52"/>
      <c r="D25" s="53"/>
      <c r="E25" s="54">
        <v>21</v>
      </c>
      <c r="F25" s="55" t="s">
        <v>0</v>
      </c>
      <c r="G25" s="77">
        <f>ZakladDPHZaklVypocet</f>
        <v>0</v>
      </c>
      <c r="H25" s="78"/>
      <c r="I25" s="78"/>
      <c r="J25" s="56" t="str">
        <f t="shared" si="0"/>
        <v>CZK</v>
      </c>
    </row>
    <row r="26" spans="1:10" ht="23.25" customHeight="1" x14ac:dyDescent="0.2">
      <c r="A26" s="3">
        <f>(A25-INT(A25))*100</f>
        <v>0</v>
      </c>
      <c r="B26" s="43" t="s">
        <v>16</v>
      </c>
      <c r="C26" s="21"/>
      <c r="D26" s="17"/>
      <c r="E26" s="38">
        <f>SazbaDPH2</f>
        <v>21</v>
      </c>
      <c r="F26" s="39" t="s">
        <v>0</v>
      </c>
      <c r="G26" s="89">
        <f>IF(A26&gt;50, ROUNDUP(A25, 0), ROUNDDOWN(A25, 0))</f>
        <v>0</v>
      </c>
      <c r="H26" s="90"/>
      <c r="I26" s="90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2" t="s">
        <v>5</v>
      </c>
      <c r="C27" s="19"/>
      <c r="D27" s="22"/>
      <c r="E27" s="19"/>
      <c r="F27" s="20"/>
      <c r="G27" s="91">
        <f>CenaCelkem-(ZakladDPHSni+DPHSni+ZakladDPHZakl+DPHZakl)</f>
        <v>0</v>
      </c>
      <c r="H27" s="91"/>
      <c r="I27" s="91"/>
      <c r="J27" s="57" t="str">
        <f t="shared" si="0"/>
        <v>CZK</v>
      </c>
    </row>
    <row r="28" spans="1:10" ht="27.75" hidden="1" customHeight="1" thickBot="1" x14ac:dyDescent="0.25">
      <c r="A28" s="3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5" t="s">
        <v>37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12</v>
      </c>
      <c r="D32" s="34"/>
      <c r="E32" s="34"/>
      <c r="F32" s="18" t="s">
        <v>11</v>
      </c>
      <c r="G32" s="34"/>
      <c r="H32" s="35">
        <f ca="1">TODAY()</f>
        <v>43655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84"/>
      <c r="E34" s="85"/>
      <c r="F34" s="29"/>
      <c r="G34" s="84"/>
      <c r="H34" s="85"/>
      <c r="I34" s="85"/>
      <c r="J34" s="33"/>
    </row>
    <row r="35" spans="1:10" ht="12.75" customHeight="1" x14ac:dyDescent="0.2">
      <c r="A35" s="3"/>
      <c r="B35" s="3"/>
      <c r="C35" s="4"/>
      <c r="D35" s="74" t="s">
        <v>2</v>
      </c>
      <c r="E35" s="74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">
      <c r="A38" s="134" t="s">
        <v>39</v>
      </c>
      <c r="B38" s="138" t="s">
        <v>18</v>
      </c>
      <c r="C38" s="139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62</v>
      </c>
      <c r="C39" s="145"/>
      <c r="D39" s="146"/>
      <c r="E39" s="146"/>
      <c r="F39" s="147">
        <f>'001 001 Pol'!AE68</f>
        <v>0</v>
      </c>
      <c r="G39" s="148">
        <f>'001 001 Pol'!AF68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4">
        <v>2</v>
      </c>
      <c r="B40" s="151" t="s">
        <v>43</v>
      </c>
      <c r="C40" s="152" t="s">
        <v>45</v>
      </c>
      <c r="D40" s="153"/>
      <c r="E40" s="153"/>
      <c r="F40" s="154">
        <f>'001 001 Pol'!AE68</f>
        <v>0</v>
      </c>
      <c r="G40" s="155">
        <f>'001 001 Pol'!AF68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4">
        <v>3</v>
      </c>
      <c r="B41" s="157" t="s">
        <v>43</v>
      </c>
      <c r="C41" s="145" t="s">
        <v>44</v>
      </c>
      <c r="D41" s="146"/>
      <c r="E41" s="146"/>
      <c r="F41" s="158">
        <f>'001 001 Pol'!AE68</f>
        <v>0</v>
      </c>
      <c r="G41" s="149">
        <f>'001 001 Pol'!AF68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4"/>
      <c r="B42" s="159" t="s">
        <v>63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4" t="s">
        <v>65</v>
      </c>
    </row>
    <row r="48" spans="1:10" ht="25.5" customHeight="1" x14ac:dyDescent="0.2">
      <c r="A48" s="175"/>
      <c r="B48" s="178" t="s">
        <v>18</v>
      </c>
      <c r="C48" s="178" t="s">
        <v>6</v>
      </c>
      <c r="D48" s="179"/>
      <c r="E48" s="179"/>
      <c r="F48" s="180" t="s">
        <v>66</v>
      </c>
      <c r="G48" s="180"/>
      <c r="H48" s="180"/>
      <c r="I48" s="180" t="s">
        <v>31</v>
      </c>
      <c r="J48" s="180" t="s">
        <v>0</v>
      </c>
    </row>
    <row r="49" spans="1:10" ht="36.75" customHeight="1" x14ac:dyDescent="0.2">
      <c r="A49" s="176"/>
      <c r="B49" s="181" t="s">
        <v>67</v>
      </c>
      <c r="C49" s="182" t="s">
        <v>68</v>
      </c>
      <c r="D49" s="183"/>
      <c r="E49" s="183"/>
      <c r="F49" s="188" t="s">
        <v>26</v>
      </c>
      <c r="G49" s="189"/>
      <c r="H49" s="189"/>
      <c r="I49" s="189">
        <f>'001 001 Pol'!G8</f>
        <v>0</v>
      </c>
      <c r="J49" s="186" t="str">
        <f>IF(I58=0,"",I49/I58*100)</f>
        <v/>
      </c>
    </row>
    <row r="50" spans="1:10" ht="36.75" customHeight="1" x14ac:dyDescent="0.2">
      <c r="A50" s="176"/>
      <c r="B50" s="181" t="s">
        <v>69</v>
      </c>
      <c r="C50" s="182" t="s">
        <v>70</v>
      </c>
      <c r="D50" s="183"/>
      <c r="E50" s="183"/>
      <c r="F50" s="188" t="s">
        <v>26</v>
      </c>
      <c r="G50" s="189"/>
      <c r="H50" s="189"/>
      <c r="I50" s="189">
        <f>'001 001 Pol'!G16</f>
        <v>0</v>
      </c>
      <c r="J50" s="186" t="str">
        <f>IF(I58=0,"",I50/I58*100)</f>
        <v/>
      </c>
    </row>
    <row r="51" spans="1:10" ht="36.75" customHeight="1" x14ac:dyDescent="0.2">
      <c r="A51" s="176"/>
      <c r="B51" s="181" t="s">
        <v>71</v>
      </c>
      <c r="C51" s="182" t="s">
        <v>72</v>
      </c>
      <c r="D51" s="183"/>
      <c r="E51" s="183"/>
      <c r="F51" s="188" t="s">
        <v>26</v>
      </c>
      <c r="G51" s="189"/>
      <c r="H51" s="189"/>
      <c r="I51" s="189">
        <f>'001 001 Pol'!G30</f>
        <v>0</v>
      </c>
      <c r="J51" s="186" t="str">
        <f>IF(I58=0,"",I51/I58*100)</f>
        <v/>
      </c>
    </row>
    <row r="52" spans="1:10" ht="36.75" customHeight="1" x14ac:dyDescent="0.2">
      <c r="A52" s="176"/>
      <c r="B52" s="181" t="s">
        <v>73</v>
      </c>
      <c r="C52" s="182" t="s">
        <v>74</v>
      </c>
      <c r="D52" s="183"/>
      <c r="E52" s="183"/>
      <c r="F52" s="188" t="s">
        <v>26</v>
      </c>
      <c r="G52" s="189"/>
      <c r="H52" s="189"/>
      <c r="I52" s="189">
        <f>'001 001 Pol'!G35</f>
        <v>0</v>
      </c>
      <c r="J52" s="186" t="str">
        <f>IF(I58=0,"",I52/I58*100)</f>
        <v/>
      </c>
    </row>
    <row r="53" spans="1:10" ht="36.75" customHeight="1" x14ac:dyDescent="0.2">
      <c r="A53" s="176"/>
      <c r="B53" s="181" t="s">
        <v>75</v>
      </c>
      <c r="C53" s="182" t="s">
        <v>76</v>
      </c>
      <c r="D53" s="183"/>
      <c r="E53" s="183"/>
      <c r="F53" s="188" t="s">
        <v>26</v>
      </c>
      <c r="G53" s="189"/>
      <c r="H53" s="189"/>
      <c r="I53" s="189">
        <f>'001 001 Pol'!G40</f>
        <v>0</v>
      </c>
      <c r="J53" s="186" t="str">
        <f>IF(I58=0,"",I53/I58*100)</f>
        <v/>
      </c>
    </row>
    <row r="54" spans="1:10" ht="36.75" customHeight="1" x14ac:dyDescent="0.2">
      <c r="A54" s="176"/>
      <c r="B54" s="181" t="s">
        <v>77</v>
      </c>
      <c r="C54" s="182" t="s">
        <v>78</v>
      </c>
      <c r="D54" s="183"/>
      <c r="E54" s="183"/>
      <c r="F54" s="188" t="s">
        <v>27</v>
      </c>
      <c r="G54" s="189"/>
      <c r="H54" s="189"/>
      <c r="I54" s="189">
        <f>'001 001 Pol'!G42</f>
        <v>0</v>
      </c>
      <c r="J54" s="186" t="str">
        <f>IF(I58=0,"",I54/I58*100)</f>
        <v/>
      </c>
    </row>
    <row r="55" spans="1:10" ht="36.75" customHeight="1" x14ac:dyDescent="0.2">
      <c r="A55" s="176"/>
      <c r="B55" s="181" t="s">
        <v>79</v>
      </c>
      <c r="C55" s="182" t="s">
        <v>80</v>
      </c>
      <c r="D55" s="183"/>
      <c r="E55" s="183"/>
      <c r="F55" s="188" t="s">
        <v>81</v>
      </c>
      <c r="G55" s="189"/>
      <c r="H55" s="189"/>
      <c r="I55" s="189">
        <f>'001 001 Pol'!G50</f>
        <v>0</v>
      </c>
      <c r="J55" s="186" t="str">
        <f>IF(I58=0,"",I55/I58*100)</f>
        <v/>
      </c>
    </row>
    <row r="56" spans="1:10" ht="36.75" customHeight="1" x14ac:dyDescent="0.2">
      <c r="A56" s="176"/>
      <c r="B56" s="181" t="s">
        <v>82</v>
      </c>
      <c r="C56" s="182" t="s">
        <v>29</v>
      </c>
      <c r="D56" s="183"/>
      <c r="E56" s="183"/>
      <c r="F56" s="188" t="s">
        <v>82</v>
      </c>
      <c r="G56" s="189"/>
      <c r="H56" s="189"/>
      <c r="I56" s="189">
        <f>'001 001 Pol'!G59</f>
        <v>0</v>
      </c>
      <c r="J56" s="186" t="str">
        <f>IF(I58=0,"",I56/I58*100)</f>
        <v/>
      </c>
    </row>
    <row r="57" spans="1:10" ht="36.75" customHeight="1" x14ac:dyDescent="0.2">
      <c r="A57" s="176"/>
      <c r="B57" s="181" t="s">
        <v>83</v>
      </c>
      <c r="C57" s="182" t="s">
        <v>30</v>
      </c>
      <c r="D57" s="183"/>
      <c r="E57" s="183"/>
      <c r="F57" s="188" t="s">
        <v>83</v>
      </c>
      <c r="G57" s="189"/>
      <c r="H57" s="189"/>
      <c r="I57" s="189">
        <f>'001 001 Pol'!G64</f>
        <v>0</v>
      </c>
      <c r="J57" s="186" t="str">
        <f>IF(I58=0,"",I57/I58*100)</f>
        <v/>
      </c>
    </row>
    <row r="58" spans="1:10" ht="25.5" customHeight="1" x14ac:dyDescent="0.2">
      <c r="A58" s="177"/>
      <c r="B58" s="184" t="s">
        <v>1</v>
      </c>
      <c r="C58" s="184"/>
      <c r="D58" s="185"/>
      <c r="E58" s="185"/>
      <c r="F58" s="190"/>
      <c r="G58" s="191"/>
      <c r="H58" s="191"/>
      <c r="I58" s="191">
        <f>SUM(I49:I57)</f>
        <v>0</v>
      </c>
      <c r="J58" s="187">
        <f>SUM(J49:J57)</f>
        <v>0</v>
      </c>
    </row>
    <row r="59" spans="1:10" x14ac:dyDescent="0.2">
      <c r="F59" s="132"/>
      <c r="G59" s="131"/>
      <c r="H59" s="132"/>
      <c r="I59" s="131"/>
      <c r="J59" s="133"/>
    </row>
    <row r="60" spans="1:10" x14ac:dyDescent="0.2">
      <c r="F60" s="132"/>
      <c r="G60" s="131"/>
      <c r="H60" s="132"/>
      <c r="I60" s="131"/>
      <c r="J60" s="133"/>
    </row>
    <row r="61" spans="1:10" x14ac:dyDescent="0.2">
      <c r="F61" s="132"/>
      <c r="G61" s="131"/>
      <c r="H61" s="132"/>
      <c r="I61" s="131"/>
      <c r="J61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7</v>
      </c>
      <c r="B1" s="96"/>
      <c r="C1" s="97"/>
      <c r="D1" s="96"/>
      <c r="E1" s="96"/>
      <c r="F1" s="96"/>
      <c r="G1" s="96"/>
    </row>
    <row r="2" spans="1:7" ht="24.95" customHeight="1" x14ac:dyDescent="0.2">
      <c r="A2" s="72" t="s">
        <v>8</v>
      </c>
      <c r="B2" s="71"/>
      <c r="C2" s="98"/>
      <c r="D2" s="98"/>
      <c r="E2" s="98"/>
      <c r="F2" s="98"/>
      <c r="G2" s="99"/>
    </row>
    <row r="3" spans="1:7" ht="24.95" customHeight="1" x14ac:dyDescent="0.2">
      <c r="A3" s="72" t="s">
        <v>9</v>
      </c>
      <c r="B3" s="71"/>
      <c r="C3" s="98"/>
      <c r="D3" s="98"/>
      <c r="E3" s="98"/>
      <c r="F3" s="98"/>
      <c r="G3" s="99"/>
    </row>
    <row r="4" spans="1:7" ht="24.95" customHeight="1" x14ac:dyDescent="0.2">
      <c r="A4" s="72" t="s">
        <v>10</v>
      </c>
      <c r="B4" s="71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EC9EE-0418-47D7-96F9-E7CBDBCB74C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0" customWidth="1"/>
    <col min="3" max="3" width="38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4" t="s">
        <v>7</v>
      </c>
      <c r="B1" s="194"/>
      <c r="C1" s="194"/>
      <c r="D1" s="194"/>
      <c r="E1" s="194"/>
      <c r="F1" s="194"/>
      <c r="G1" s="194"/>
      <c r="AG1" t="s">
        <v>84</v>
      </c>
    </row>
    <row r="2" spans="1:60" ht="24.95" customHeight="1" x14ac:dyDescent="0.2">
      <c r="A2" s="195" t="s">
        <v>8</v>
      </c>
      <c r="B2" s="71" t="s">
        <v>48</v>
      </c>
      <c r="C2" s="198" t="s">
        <v>49</v>
      </c>
      <c r="D2" s="196"/>
      <c r="E2" s="196"/>
      <c r="F2" s="196"/>
      <c r="G2" s="197"/>
      <c r="AG2" t="s">
        <v>85</v>
      </c>
    </row>
    <row r="3" spans="1:60" ht="24.95" customHeight="1" x14ac:dyDescent="0.2">
      <c r="A3" s="195" t="s">
        <v>9</v>
      </c>
      <c r="B3" s="71" t="s">
        <v>43</v>
      </c>
      <c r="C3" s="198" t="s">
        <v>45</v>
      </c>
      <c r="D3" s="196"/>
      <c r="E3" s="196"/>
      <c r="F3" s="196"/>
      <c r="G3" s="197"/>
      <c r="AC3" s="130" t="s">
        <v>85</v>
      </c>
      <c r="AG3" t="s">
        <v>86</v>
      </c>
    </row>
    <row r="4" spans="1:60" ht="24.95" customHeight="1" x14ac:dyDescent="0.2">
      <c r="A4" s="199" t="s">
        <v>10</v>
      </c>
      <c r="B4" s="200" t="s">
        <v>43</v>
      </c>
      <c r="C4" s="201" t="s">
        <v>44</v>
      </c>
      <c r="D4" s="202"/>
      <c r="E4" s="202"/>
      <c r="F4" s="202"/>
      <c r="G4" s="203"/>
      <c r="AG4" t="s">
        <v>87</v>
      </c>
    </row>
    <row r="5" spans="1:60" x14ac:dyDescent="0.2">
      <c r="D5" s="193"/>
    </row>
    <row r="6" spans="1:60" ht="38.25" x14ac:dyDescent="0.2">
      <c r="A6" s="205" t="s">
        <v>88</v>
      </c>
      <c r="B6" s="207" t="s">
        <v>89</v>
      </c>
      <c r="C6" s="207" t="s">
        <v>90</v>
      </c>
      <c r="D6" s="206" t="s">
        <v>91</v>
      </c>
      <c r="E6" s="205" t="s">
        <v>92</v>
      </c>
      <c r="F6" s="204" t="s">
        <v>93</v>
      </c>
      <c r="G6" s="205" t="s">
        <v>31</v>
      </c>
      <c r="H6" s="208" t="s">
        <v>32</v>
      </c>
      <c r="I6" s="208" t="s">
        <v>94</v>
      </c>
      <c r="J6" s="208" t="s">
        <v>33</v>
      </c>
      <c r="K6" s="208" t="s">
        <v>95</v>
      </c>
      <c r="L6" s="208" t="s">
        <v>96</v>
      </c>
      <c r="M6" s="208" t="s">
        <v>97</v>
      </c>
      <c r="N6" s="208" t="s">
        <v>98</v>
      </c>
      <c r="O6" s="208" t="s">
        <v>99</v>
      </c>
      <c r="P6" s="208" t="s">
        <v>100</v>
      </c>
      <c r="Q6" s="208" t="s">
        <v>101</v>
      </c>
      <c r="R6" s="208" t="s">
        <v>102</v>
      </c>
      <c r="S6" s="208" t="s">
        <v>103</v>
      </c>
      <c r="T6" s="208" t="s">
        <v>104</v>
      </c>
      <c r="U6" s="208" t="s">
        <v>105</v>
      </c>
      <c r="V6" s="208" t="s">
        <v>106</v>
      </c>
      <c r="W6" s="208" t="s">
        <v>107</v>
      </c>
      <c r="X6" s="208" t="s">
        <v>108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</row>
    <row r="8" spans="1:60" x14ac:dyDescent="0.2">
      <c r="A8" s="234" t="s">
        <v>109</v>
      </c>
      <c r="B8" s="235" t="s">
        <v>67</v>
      </c>
      <c r="C8" s="254" t="s">
        <v>68</v>
      </c>
      <c r="D8" s="236"/>
      <c r="E8" s="237"/>
      <c r="F8" s="238"/>
      <c r="G8" s="239">
        <f>SUMIF(AG9:AG15,"&lt;&gt;NOR",G9:G15)</f>
        <v>0</v>
      </c>
      <c r="H8" s="233"/>
      <c r="I8" s="233">
        <f>SUM(I9:I15)</f>
        <v>0</v>
      </c>
      <c r="J8" s="233"/>
      <c r="K8" s="233">
        <f>SUM(K9:K15)</f>
        <v>0</v>
      </c>
      <c r="L8" s="233"/>
      <c r="M8" s="233">
        <f>SUM(M9:M15)</f>
        <v>0</v>
      </c>
      <c r="N8" s="233"/>
      <c r="O8" s="233">
        <f>SUM(O9:O15)</f>
        <v>0</v>
      </c>
      <c r="P8" s="233"/>
      <c r="Q8" s="233">
        <f>SUM(Q9:Q15)</f>
        <v>0</v>
      </c>
      <c r="R8" s="233"/>
      <c r="S8" s="233"/>
      <c r="T8" s="233"/>
      <c r="U8" s="233"/>
      <c r="V8" s="233">
        <f>SUM(V9:V15)</f>
        <v>315.79999999999995</v>
      </c>
      <c r="W8" s="233"/>
      <c r="X8" s="233"/>
      <c r="AG8" t="s">
        <v>110</v>
      </c>
    </row>
    <row r="9" spans="1:60" outlineLevel="1" x14ac:dyDescent="0.2">
      <c r="A9" s="246">
        <v>1</v>
      </c>
      <c r="B9" s="247" t="s">
        <v>111</v>
      </c>
      <c r="C9" s="255" t="s">
        <v>112</v>
      </c>
      <c r="D9" s="248" t="s">
        <v>113</v>
      </c>
      <c r="E9" s="249">
        <v>54.5</v>
      </c>
      <c r="F9" s="250"/>
      <c r="G9" s="251">
        <f>ROUND(E9*F9,2)</f>
        <v>0</v>
      </c>
      <c r="H9" s="230"/>
      <c r="I9" s="229">
        <f>ROUND(E9*H9,2)</f>
        <v>0</v>
      </c>
      <c r="J9" s="230"/>
      <c r="K9" s="229">
        <f>ROUND(E9*J9,2)</f>
        <v>0</v>
      </c>
      <c r="L9" s="229">
        <v>15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114</v>
      </c>
      <c r="T9" s="229" t="s">
        <v>114</v>
      </c>
      <c r="U9" s="229">
        <v>4.6550000000000002</v>
      </c>
      <c r="V9" s="229">
        <f>ROUND(E9*U9,2)</f>
        <v>253.7</v>
      </c>
      <c r="W9" s="229"/>
      <c r="X9" s="229" t="s">
        <v>115</v>
      </c>
      <c r="Y9" s="209"/>
      <c r="Z9" s="209"/>
      <c r="AA9" s="209"/>
      <c r="AB9" s="209"/>
      <c r="AC9" s="209"/>
      <c r="AD9" s="209"/>
      <c r="AE9" s="209"/>
      <c r="AF9" s="209"/>
      <c r="AG9" s="209" t="s">
        <v>116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46">
        <v>2</v>
      </c>
      <c r="B10" s="247" t="s">
        <v>117</v>
      </c>
      <c r="C10" s="255" t="s">
        <v>118</v>
      </c>
      <c r="D10" s="248" t="s">
        <v>113</v>
      </c>
      <c r="E10" s="249">
        <v>28.4</v>
      </c>
      <c r="F10" s="250"/>
      <c r="G10" s="251">
        <f>ROUND(E10*F10,2)</f>
        <v>0</v>
      </c>
      <c r="H10" s="230"/>
      <c r="I10" s="229">
        <f>ROUND(E10*H10,2)</f>
        <v>0</v>
      </c>
      <c r="J10" s="230"/>
      <c r="K10" s="229">
        <f>ROUND(E10*J10,2)</f>
        <v>0</v>
      </c>
      <c r="L10" s="229">
        <v>15</v>
      </c>
      <c r="M10" s="229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29"/>
      <c r="S10" s="229" t="s">
        <v>114</v>
      </c>
      <c r="T10" s="229" t="s">
        <v>114</v>
      </c>
      <c r="U10" s="229">
        <v>7.3999999999999996E-2</v>
      </c>
      <c r="V10" s="229">
        <f>ROUND(E10*U10,2)</f>
        <v>2.1</v>
      </c>
      <c r="W10" s="229"/>
      <c r="X10" s="229" t="s">
        <v>115</v>
      </c>
      <c r="Y10" s="209"/>
      <c r="Z10" s="209"/>
      <c r="AA10" s="209"/>
      <c r="AB10" s="209"/>
      <c r="AC10" s="209"/>
      <c r="AD10" s="209"/>
      <c r="AE10" s="209"/>
      <c r="AF10" s="209"/>
      <c r="AG10" s="209" t="s">
        <v>116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ht="22.5" outlineLevel="1" x14ac:dyDescent="0.2">
      <c r="A11" s="246">
        <v>3</v>
      </c>
      <c r="B11" s="247" t="s">
        <v>119</v>
      </c>
      <c r="C11" s="255" t="s">
        <v>120</v>
      </c>
      <c r="D11" s="248" t="s">
        <v>113</v>
      </c>
      <c r="E11" s="249">
        <v>28.4</v>
      </c>
      <c r="F11" s="250"/>
      <c r="G11" s="251">
        <f>ROUND(E11*F11,2)</f>
        <v>0</v>
      </c>
      <c r="H11" s="230"/>
      <c r="I11" s="229">
        <f>ROUND(E11*H11,2)</f>
        <v>0</v>
      </c>
      <c r="J11" s="230"/>
      <c r="K11" s="229">
        <f>ROUND(E11*J11,2)</f>
        <v>0</v>
      </c>
      <c r="L11" s="229">
        <v>15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121</v>
      </c>
      <c r="T11" s="229" t="s">
        <v>121</v>
      </c>
      <c r="U11" s="229">
        <v>1.0999999999999999E-2</v>
      </c>
      <c r="V11" s="229">
        <f>ROUND(E11*U11,2)</f>
        <v>0.31</v>
      </c>
      <c r="W11" s="229"/>
      <c r="X11" s="229" t="s">
        <v>115</v>
      </c>
      <c r="Y11" s="209"/>
      <c r="Z11" s="209"/>
      <c r="AA11" s="209"/>
      <c r="AB11" s="209"/>
      <c r="AC11" s="209"/>
      <c r="AD11" s="209"/>
      <c r="AE11" s="209"/>
      <c r="AF11" s="209"/>
      <c r="AG11" s="209" t="s">
        <v>116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46">
        <v>4</v>
      </c>
      <c r="B12" s="247" t="s">
        <v>122</v>
      </c>
      <c r="C12" s="255" t="s">
        <v>123</v>
      </c>
      <c r="D12" s="248" t="s">
        <v>113</v>
      </c>
      <c r="E12" s="249">
        <v>28.4</v>
      </c>
      <c r="F12" s="250"/>
      <c r="G12" s="251">
        <f>ROUND(E12*F12,2)</f>
        <v>0</v>
      </c>
      <c r="H12" s="230"/>
      <c r="I12" s="229">
        <f>ROUND(E12*H12,2)</f>
        <v>0</v>
      </c>
      <c r="J12" s="230"/>
      <c r="K12" s="229">
        <f>ROUND(E12*J12,2)</f>
        <v>0</v>
      </c>
      <c r="L12" s="229">
        <v>15</v>
      </c>
      <c r="M12" s="229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29"/>
      <c r="S12" s="229" t="s">
        <v>114</v>
      </c>
      <c r="T12" s="229" t="s">
        <v>114</v>
      </c>
      <c r="U12" s="229">
        <v>0</v>
      </c>
      <c r="V12" s="229">
        <f>ROUND(E12*U12,2)</f>
        <v>0</v>
      </c>
      <c r="W12" s="229"/>
      <c r="X12" s="229" t="s">
        <v>115</v>
      </c>
      <c r="Y12" s="209"/>
      <c r="Z12" s="209"/>
      <c r="AA12" s="209"/>
      <c r="AB12" s="209"/>
      <c r="AC12" s="209"/>
      <c r="AD12" s="209"/>
      <c r="AE12" s="209"/>
      <c r="AF12" s="209"/>
      <c r="AG12" s="209" t="s">
        <v>116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46">
        <v>5</v>
      </c>
      <c r="B13" s="247" t="s">
        <v>124</v>
      </c>
      <c r="C13" s="255" t="s">
        <v>125</v>
      </c>
      <c r="D13" s="248" t="s">
        <v>113</v>
      </c>
      <c r="E13" s="249">
        <v>28.4</v>
      </c>
      <c r="F13" s="250"/>
      <c r="G13" s="251">
        <f>ROUND(E13*F13,2)</f>
        <v>0</v>
      </c>
      <c r="H13" s="230"/>
      <c r="I13" s="229">
        <f>ROUND(E13*H13,2)</f>
        <v>0</v>
      </c>
      <c r="J13" s="230"/>
      <c r="K13" s="229">
        <f>ROUND(E13*J13,2)</f>
        <v>0</v>
      </c>
      <c r="L13" s="229">
        <v>15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114</v>
      </c>
      <c r="T13" s="229" t="s">
        <v>114</v>
      </c>
      <c r="U13" s="229">
        <v>1.9379999999999999</v>
      </c>
      <c r="V13" s="229">
        <f>ROUND(E13*U13,2)</f>
        <v>55.04</v>
      </c>
      <c r="W13" s="229"/>
      <c r="X13" s="229" t="s">
        <v>115</v>
      </c>
      <c r="Y13" s="209"/>
      <c r="Z13" s="209"/>
      <c r="AA13" s="209"/>
      <c r="AB13" s="209"/>
      <c r="AC13" s="209"/>
      <c r="AD13" s="209"/>
      <c r="AE13" s="209"/>
      <c r="AF13" s="209"/>
      <c r="AG13" s="209" t="s">
        <v>116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46">
        <v>6</v>
      </c>
      <c r="B14" s="247" t="s">
        <v>126</v>
      </c>
      <c r="C14" s="255" t="s">
        <v>127</v>
      </c>
      <c r="D14" s="248" t="s">
        <v>113</v>
      </c>
      <c r="E14" s="249">
        <v>23</v>
      </c>
      <c r="F14" s="250"/>
      <c r="G14" s="251">
        <f>ROUND(E14*F14,2)</f>
        <v>0</v>
      </c>
      <c r="H14" s="230"/>
      <c r="I14" s="229">
        <f>ROUND(E14*H14,2)</f>
        <v>0</v>
      </c>
      <c r="J14" s="230"/>
      <c r="K14" s="229">
        <f>ROUND(E14*J14,2)</f>
        <v>0</v>
      </c>
      <c r="L14" s="229">
        <v>15</v>
      </c>
      <c r="M14" s="229">
        <f>G14*(1+L14/100)</f>
        <v>0</v>
      </c>
      <c r="N14" s="229">
        <v>0</v>
      </c>
      <c r="O14" s="229">
        <f>ROUND(E14*N14,2)</f>
        <v>0</v>
      </c>
      <c r="P14" s="229">
        <v>0</v>
      </c>
      <c r="Q14" s="229">
        <f>ROUND(E14*P14,2)</f>
        <v>0</v>
      </c>
      <c r="R14" s="229"/>
      <c r="S14" s="229" t="s">
        <v>114</v>
      </c>
      <c r="T14" s="229" t="s">
        <v>114</v>
      </c>
      <c r="U14" s="229">
        <v>0.20200000000000001</v>
      </c>
      <c r="V14" s="229">
        <f>ROUND(E14*U14,2)</f>
        <v>4.6500000000000004</v>
      </c>
      <c r="W14" s="229"/>
      <c r="X14" s="229" t="s">
        <v>115</v>
      </c>
      <c r="Y14" s="209"/>
      <c r="Z14" s="209"/>
      <c r="AA14" s="209"/>
      <c r="AB14" s="209"/>
      <c r="AC14" s="209"/>
      <c r="AD14" s="209"/>
      <c r="AE14" s="209"/>
      <c r="AF14" s="209"/>
      <c r="AG14" s="209" t="s">
        <v>116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46">
        <v>7</v>
      </c>
      <c r="B15" s="247" t="s">
        <v>128</v>
      </c>
      <c r="C15" s="255" t="s">
        <v>129</v>
      </c>
      <c r="D15" s="248" t="s">
        <v>113</v>
      </c>
      <c r="E15" s="249">
        <v>25</v>
      </c>
      <c r="F15" s="250"/>
      <c r="G15" s="251">
        <f>ROUND(E15*F15,2)</f>
        <v>0</v>
      </c>
      <c r="H15" s="230"/>
      <c r="I15" s="229">
        <f>ROUND(E15*H15,2)</f>
        <v>0</v>
      </c>
      <c r="J15" s="230"/>
      <c r="K15" s="229">
        <f>ROUND(E15*J15,2)</f>
        <v>0</v>
      </c>
      <c r="L15" s="229">
        <v>15</v>
      </c>
      <c r="M15" s="229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29"/>
      <c r="S15" s="229" t="s">
        <v>114</v>
      </c>
      <c r="T15" s="229" t="s">
        <v>114</v>
      </c>
      <c r="U15" s="229">
        <v>0</v>
      </c>
      <c r="V15" s="229">
        <f>ROUND(E15*U15,2)</f>
        <v>0</v>
      </c>
      <c r="W15" s="229"/>
      <c r="X15" s="229" t="s">
        <v>115</v>
      </c>
      <c r="Y15" s="209"/>
      <c r="Z15" s="209"/>
      <c r="AA15" s="209"/>
      <c r="AB15" s="209"/>
      <c r="AC15" s="209"/>
      <c r="AD15" s="209"/>
      <c r="AE15" s="209"/>
      <c r="AF15" s="209"/>
      <c r="AG15" s="209" t="s">
        <v>116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x14ac:dyDescent="0.2">
      <c r="A16" s="234" t="s">
        <v>109</v>
      </c>
      <c r="B16" s="235" t="s">
        <v>69</v>
      </c>
      <c r="C16" s="254" t="s">
        <v>70</v>
      </c>
      <c r="D16" s="236"/>
      <c r="E16" s="237"/>
      <c r="F16" s="238"/>
      <c r="G16" s="239">
        <f>SUMIF(AG17:AG29,"&lt;&gt;NOR",G17:G29)</f>
        <v>0</v>
      </c>
      <c r="H16" s="233"/>
      <c r="I16" s="233">
        <f>SUM(I17:I29)</f>
        <v>0</v>
      </c>
      <c r="J16" s="233"/>
      <c r="K16" s="233">
        <f>SUM(K17:K29)</f>
        <v>0</v>
      </c>
      <c r="L16" s="233"/>
      <c r="M16" s="233">
        <f>SUM(M17:M29)</f>
        <v>0</v>
      </c>
      <c r="N16" s="233"/>
      <c r="O16" s="233">
        <f>SUM(O17:O29)</f>
        <v>40.129999999999995</v>
      </c>
      <c r="P16" s="233"/>
      <c r="Q16" s="233">
        <f>SUM(Q17:Q29)</f>
        <v>0</v>
      </c>
      <c r="R16" s="233"/>
      <c r="S16" s="233"/>
      <c r="T16" s="233"/>
      <c r="U16" s="233"/>
      <c r="V16" s="233">
        <f>SUM(V17:V29)</f>
        <v>192.70999999999998</v>
      </c>
      <c r="W16" s="233"/>
      <c r="X16" s="233"/>
      <c r="AG16" t="s">
        <v>110</v>
      </c>
    </row>
    <row r="17" spans="1:60" outlineLevel="1" x14ac:dyDescent="0.2">
      <c r="A17" s="246">
        <v>8</v>
      </c>
      <c r="B17" s="247" t="s">
        <v>130</v>
      </c>
      <c r="C17" s="255" t="s">
        <v>131</v>
      </c>
      <c r="D17" s="248" t="s">
        <v>132</v>
      </c>
      <c r="E17" s="249">
        <v>120</v>
      </c>
      <c r="F17" s="250"/>
      <c r="G17" s="251">
        <f>ROUND(E17*F17,2)</f>
        <v>0</v>
      </c>
      <c r="H17" s="230"/>
      <c r="I17" s="229">
        <f>ROUND(E17*H17,2)</f>
        <v>0</v>
      </c>
      <c r="J17" s="230"/>
      <c r="K17" s="229">
        <f>ROUND(E17*J17,2)</f>
        <v>0</v>
      </c>
      <c r="L17" s="229">
        <v>15</v>
      </c>
      <c r="M17" s="229">
        <f>G17*(1+L17/100)</f>
        <v>0</v>
      </c>
      <c r="N17" s="229">
        <v>5.0000000000000001E-4</v>
      </c>
      <c r="O17" s="229">
        <f>ROUND(E17*N17,2)</f>
        <v>0.06</v>
      </c>
      <c r="P17" s="229">
        <v>0</v>
      </c>
      <c r="Q17" s="229">
        <f>ROUND(E17*P17,2)</f>
        <v>0</v>
      </c>
      <c r="R17" s="229"/>
      <c r="S17" s="229" t="s">
        <v>114</v>
      </c>
      <c r="T17" s="229" t="s">
        <v>114</v>
      </c>
      <c r="U17" s="229">
        <v>9.4E-2</v>
      </c>
      <c r="V17" s="229">
        <f>ROUND(E17*U17,2)</f>
        <v>11.28</v>
      </c>
      <c r="W17" s="229"/>
      <c r="X17" s="229" t="s">
        <v>115</v>
      </c>
      <c r="Y17" s="209"/>
      <c r="Z17" s="209"/>
      <c r="AA17" s="209"/>
      <c r="AB17" s="209"/>
      <c r="AC17" s="209"/>
      <c r="AD17" s="209"/>
      <c r="AE17" s="209"/>
      <c r="AF17" s="209"/>
      <c r="AG17" s="209" t="s">
        <v>116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">
      <c r="A18" s="246">
        <v>9</v>
      </c>
      <c r="B18" s="247" t="s">
        <v>133</v>
      </c>
      <c r="C18" s="255" t="s">
        <v>134</v>
      </c>
      <c r="D18" s="248" t="s">
        <v>132</v>
      </c>
      <c r="E18" s="249">
        <v>59.2</v>
      </c>
      <c r="F18" s="250"/>
      <c r="G18" s="251">
        <f>ROUND(E18*F18,2)</f>
        <v>0</v>
      </c>
      <c r="H18" s="230"/>
      <c r="I18" s="229">
        <f>ROUND(E18*H18,2)</f>
        <v>0</v>
      </c>
      <c r="J18" s="230"/>
      <c r="K18" s="229">
        <f>ROUND(E18*J18,2)</f>
        <v>0</v>
      </c>
      <c r="L18" s="229">
        <v>15</v>
      </c>
      <c r="M18" s="229">
        <f>G18*(1+L18/100)</f>
        <v>0</v>
      </c>
      <c r="N18" s="229">
        <v>3.7670000000000002E-2</v>
      </c>
      <c r="O18" s="229">
        <f>ROUND(E18*N18,2)</f>
        <v>2.23</v>
      </c>
      <c r="P18" s="229">
        <v>0</v>
      </c>
      <c r="Q18" s="229">
        <f>ROUND(E18*P18,2)</f>
        <v>0</v>
      </c>
      <c r="R18" s="229"/>
      <c r="S18" s="229" t="s">
        <v>114</v>
      </c>
      <c r="T18" s="229" t="s">
        <v>114</v>
      </c>
      <c r="U18" s="229">
        <v>0.41</v>
      </c>
      <c r="V18" s="229">
        <f>ROUND(E18*U18,2)</f>
        <v>24.27</v>
      </c>
      <c r="W18" s="229"/>
      <c r="X18" s="229" t="s">
        <v>115</v>
      </c>
      <c r="Y18" s="209"/>
      <c r="Z18" s="209"/>
      <c r="AA18" s="209"/>
      <c r="AB18" s="209"/>
      <c r="AC18" s="209"/>
      <c r="AD18" s="209"/>
      <c r="AE18" s="209"/>
      <c r="AF18" s="209"/>
      <c r="AG18" s="209" t="s">
        <v>116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ht="22.5" outlineLevel="1" x14ac:dyDescent="0.2">
      <c r="A19" s="246">
        <v>10</v>
      </c>
      <c r="B19" s="247" t="s">
        <v>135</v>
      </c>
      <c r="C19" s="255" t="s">
        <v>136</v>
      </c>
      <c r="D19" s="248" t="s">
        <v>132</v>
      </c>
      <c r="E19" s="249">
        <v>59.2</v>
      </c>
      <c r="F19" s="250"/>
      <c r="G19" s="251">
        <f>ROUND(E19*F19,2)</f>
        <v>0</v>
      </c>
      <c r="H19" s="230"/>
      <c r="I19" s="229">
        <f>ROUND(E19*H19,2)</f>
        <v>0</v>
      </c>
      <c r="J19" s="230"/>
      <c r="K19" s="229">
        <f>ROUND(E19*J19,2)</f>
        <v>0</v>
      </c>
      <c r="L19" s="229">
        <v>15</v>
      </c>
      <c r="M19" s="229">
        <f>G19*(1+L19/100)</f>
        <v>0</v>
      </c>
      <c r="N19" s="229">
        <v>5.7099999999999998E-3</v>
      </c>
      <c r="O19" s="229">
        <f>ROUND(E19*N19,2)</f>
        <v>0.34</v>
      </c>
      <c r="P19" s="229">
        <v>0</v>
      </c>
      <c r="Q19" s="229">
        <f>ROUND(E19*P19,2)</f>
        <v>0</v>
      </c>
      <c r="R19" s="229"/>
      <c r="S19" s="229" t="s">
        <v>114</v>
      </c>
      <c r="T19" s="229" t="s">
        <v>114</v>
      </c>
      <c r="U19" s="229">
        <v>0.06</v>
      </c>
      <c r="V19" s="229">
        <f>ROUND(E19*U19,2)</f>
        <v>3.55</v>
      </c>
      <c r="W19" s="229"/>
      <c r="X19" s="229" t="s">
        <v>115</v>
      </c>
      <c r="Y19" s="209"/>
      <c r="Z19" s="209"/>
      <c r="AA19" s="209"/>
      <c r="AB19" s="209"/>
      <c r="AC19" s="209"/>
      <c r="AD19" s="209"/>
      <c r="AE19" s="209"/>
      <c r="AF19" s="209"/>
      <c r="AG19" s="209" t="s">
        <v>116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40">
        <v>11</v>
      </c>
      <c r="B20" s="241" t="s">
        <v>137</v>
      </c>
      <c r="C20" s="256" t="s">
        <v>138</v>
      </c>
      <c r="D20" s="242" t="s">
        <v>132</v>
      </c>
      <c r="E20" s="243">
        <v>21.8</v>
      </c>
      <c r="F20" s="244"/>
      <c r="G20" s="245">
        <f>ROUND(E20*F20,2)</f>
        <v>0</v>
      </c>
      <c r="H20" s="230"/>
      <c r="I20" s="229">
        <f>ROUND(E20*H20,2)</f>
        <v>0</v>
      </c>
      <c r="J20" s="230"/>
      <c r="K20" s="229">
        <f>ROUND(E20*J20,2)</f>
        <v>0</v>
      </c>
      <c r="L20" s="229">
        <v>15</v>
      </c>
      <c r="M20" s="229">
        <f>G20*(1+L20/100)</f>
        <v>0</v>
      </c>
      <c r="N20" s="229">
        <v>0.27827000000000002</v>
      </c>
      <c r="O20" s="229">
        <f>ROUND(E20*N20,2)</f>
        <v>6.07</v>
      </c>
      <c r="P20" s="229">
        <v>0</v>
      </c>
      <c r="Q20" s="229">
        <f>ROUND(E20*P20,2)</f>
        <v>0</v>
      </c>
      <c r="R20" s="229"/>
      <c r="S20" s="229" t="s">
        <v>114</v>
      </c>
      <c r="T20" s="229" t="s">
        <v>114</v>
      </c>
      <c r="U20" s="229">
        <v>0.50800000000000001</v>
      </c>
      <c r="V20" s="229">
        <f>ROUND(E20*U20,2)</f>
        <v>11.07</v>
      </c>
      <c r="W20" s="229"/>
      <c r="X20" s="229" t="s">
        <v>115</v>
      </c>
      <c r="Y20" s="209"/>
      <c r="Z20" s="209"/>
      <c r="AA20" s="209"/>
      <c r="AB20" s="209"/>
      <c r="AC20" s="209"/>
      <c r="AD20" s="209"/>
      <c r="AE20" s="209"/>
      <c r="AF20" s="209"/>
      <c r="AG20" s="209" t="s">
        <v>116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26"/>
      <c r="B21" s="227"/>
      <c r="C21" s="257" t="s">
        <v>139</v>
      </c>
      <c r="D21" s="231"/>
      <c r="E21" s="232">
        <v>21.8</v>
      </c>
      <c r="F21" s="229"/>
      <c r="G21" s="229"/>
      <c r="H21" s="229"/>
      <c r="I21" s="229"/>
      <c r="J21" s="229"/>
      <c r="K21" s="229"/>
      <c r="L21" s="229"/>
      <c r="M21" s="229"/>
      <c r="N21" s="229"/>
      <c r="O21" s="229"/>
      <c r="P21" s="229"/>
      <c r="Q21" s="229"/>
      <c r="R21" s="229"/>
      <c r="S21" s="229"/>
      <c r="T21" s="229"/>
      <c r="U21" s="229"/>
      <c r="V21" s="229"/>
      <c r="W21" s="229"/>
      <c r="X21" s="229"/>
      <c r="Y21" s="209"/>
      <c r="Z21" s="209"/>
      <c r="AA21" s="209"/>
      <c r="AB21" s="209"/>
      <c r="AC21" s="209"/>
      <c r="AD21" s="209"/>
      <c r="AE21" s="209"/>
      <c r="AF21" s="209"/>
      <c r="AG21" s="209" t="s">
        <v>140</v>
      </c>
      <c r="AH21" s="209">
        <v>0</v>
      </c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46">
        <v>12</v>
      </c>
      <c r="B22" s="247" t="s">
        <v>141</v>
      </c>
      <c r="C22" s="255" t="s">
        <v>142</v>
      </c>
      <c r="D22" s="248" t="s">
        <v>132</v>
      </c>
      <c r="E22" s="249">
        <v>21.8</v>
      </c>
      <c r="F22" s="250"/>
      <c r="G22" s="251">
        <f>ROUND(E22*F22,2)</f>
        <v>0</v>
      </c>
      <c r="H22" s="230"/>
      <c r="I22" s="229">
        <f>ROUND(E22*H22,2)</f>
        <v>0</v>
      </c>
      <c r="J22" s="230"/>
      <c r="K22" s="229">
        <f>ROUND(E22*J22,2)</f>
        <v>0</v>
      </c>
      <c r="L22" s="229">
        <v>15</v>
      </c>
      <c r="M22" s="229">
        <f>G22*(1+L22/100)</f>
        <v>0</v>
      </c>
      <c r="N22" s="229">
        <v>0.18</v>
      </c>
      <c r="O22" s="229">
        <f>ROUND(E22*N22,2)</f>
        <v>3.92</v>
      </c>
      <c r="P22" s="229">
        <v>0</v>
      </c>
      <c r="Q22" s="229">
        <f>ROUND(E22*P22,2)</f>
        <v>0</v>
      </c>
      <c r="R22" s="229"/>
      <c r="S22" s="229" t="s">
        <v>114</v>
      </c>
      <c r="T22" s="229" t="s">
        <v>114</v>
      </c>
      <c r="U22" s="229">
        <v>0.17</v>
      </c>
      <c r="V22" s="229">
        <f>ROUND(E22*U22,2)</f>
        <v>3.71</v>
      </c>
      <c r="W22" s="229"/>
      <c r="X22" s="229" t="s">
        <v>115</v>
      </c>
      <c r="Y22" s="209"/>
      <c r="Z22" s="209"/>
      <c r="AA22" s="209"/>
      <c r="AB22" s="209"/>
      <c r="AC22" s="209"/>
      <c r="AD22" s="209"/>
      <c r="AE22" s="209"/>
      <c r="AF22" s="209"/>
      <c r="AG22" s="209" t="s">
        <v>116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ht="22.5" outlineLevel="1" x14ac:dyDescent="0.2">
      <c r="A23" s="246">
        <v>13</v>
      </c>
      <c r="B23" s="247" t="s">
        <v>143</v>
      </c>
      <c r="C23" s="255" t="s">
        <v>144</v>
      </c>
      <c r="D23" s="248" t="s">
        <v>145</v>
      </c>
      <c r="E23" s="249">
        <v>21.8</v>
      </c>
      <c r="F23" s="250"/>
      <c r="G23" s="251">
        <f>ROUND(E23*F23,2)</f>
        <v>0</v>
      </c>
      <c r="H23" s="230"/>
      <c r="I23" s="229">
        <f>ROUND(E23*H23,2)</f>
        <v>0</v>
      </c>
      <c r="J23" s="230"/>
      <c r="K23" s="229">
        <f>ROUND(E23*J23,2)</f>
        <v>0</v>
      </c>
      <c r="L23" s="229">
        <v>15</v>
      </c>
      <c r="M23" s="229">
        <f>G23*(1+L23/100)</f>
        <v>0</v>
      </c>
      <c r="N23" s="229">
        <v>0.19189000000000001</v>
      </c>
      <c r="O23" s="229">
        <f>ROUND(E23*N23,2)</f>
        <v>4.18</v>
      </c>
      <c r="P23" s="229">
        <v>0</v>
      </c>
      <c r="Q23" s="229">
        <f>ROUND(E23*P23,2)</f>
        <v>0</v>
      </c>
      <c r="R23" s="229"/>
      <c r="S23" s="229" t="s">
        <v>114</v>
      </c>
      <c r="T23" s="229" t="s">
        <v>114</v>
      </c>
      <c r="U23" s="229">
        <v>0.16200000000000001</v>
      </c>
      <c r="V23" s="229">
        <f>ROUND(E23*U23,2)</f>
        <v>3.53</v>
      </c>
      <c r="W23" s="229"/>
      <c r="X23" s="229" t="s">
        <v>115</v>
      </c>
      <c r="Y23" s="209"/>
      <c r="Z23" s="209"/>
      <c r="AA23" s="209"/>
      <c r="AB23" s="209"/>
      <c r="AC23" s="209"/>
      <c r="AD23" s="209"/>
      <c r="AE23" s="209"/>
      <c r="AF23" s="209"/>
      <c r="AG23" s="209" t="s">
        <v>116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46">
        <v>14</v>
      </c>
      <c r="B24" s="247" t="s">
        <v>146</v>
      </c>
      <c r="C24" s="255" t="s">
        <v>147</v>
      </c>
      <c r="D24" s="248" t="s">
        <v>132</v>
      </c>
      <c r="E24" s="249">
        <v>59.2</v>
      </c>
      <c r="F24" s="250"/>
      <c r="G24" s="251">
        <f>ROUND(E24*F24,2)</f>
        <v>0</v>
      </c>
      <c r="H24" s="230"/>
      <c r="I24" s="229">
        <f>ROUND(E24*H24,2)</f>
        <v>0</v>
      </c>
      <c r="J24" s="230"/>
      <c r="K24" s="229">
        <f>ROUND(E24*J24,2)</f>
        <v>0</v>
      </c>
      <c r="L24" s="229">
        <v>15</v>
      </c>
      <c r="M24" s="229">
        <f>G24*(1+L24/100)</f>
        <v>0</v>
      </c>
      <c r="N24" s="229">
        <v>8.0000000000000007E-5</v>
      </c>
      <c r="O24" s="229">
        <f>ROUND(E24*N24,2)</f>
        <v>0</v>
      </c>
      <c r="P24" s="229">
        <v>0</v>
      </c>
      <c r="Q24" s="229">
        <f>ROUND(E24*P24,2)</f>
        <v>0</v>
      </c>
      <c r="R24" s="229"/>
      <c r="S24" s="229" t="s">
        <v>114</v>
      </c>
      <c r="T24" s="229" t="s">
        <v>114</v>
      </c>
      <c r="U24" s="229">
        <v>0.34</v>
      </c>
      <c r="V24" s="229">
        <f>ROUND(E24*U24,2)</f>
        <v>20.13</v>
      </c>
      <c r="W24" s="229"/>
      <c r="X24" s="229" t="s">
        <v>115</v>
      </c>
      <c r="Y24" s="209"/>
      <c r="Z24" s="209"/>
      <c r="AA24" s="209"/>
      <c r="AB24" s="209"/>
      <c r="AC24" s="209"/>
      <c r="AD24" s="209"/>
      <c r="AE24" s="209"/>
      <c r="AF24" s="209"/>
      <c r="AG24" s="209" t="s">
        <v>116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ht="22.5" outlineLevel="1" x14ac:dyDescent="0.2">
      <c r="A25" s="246">
        <v>15</v>
      </c>
      <c r="B25" s="247" t="s">
        <v>148</v>
      </c>
      <c r="C25" s="255" t="s">
        <v>149</v>
      </c>
      <c r="D25" s="248" t="s">
        <v>132</v>
      </c>
      <c r="E25" s="249">
        <v>59.2</v>
      </c>
      <c r="F25" s="250"/>
      <c r="G25" s="251">
        <f>ROUND(E25*F25,2)</f>
        <v>0</v>
      </c>
      <c r="H25" s="230"/>
      <c r="I25" s="229">
        <f>ROUND(E25*H25,2)</f>
        <v>0</v>
      </c>
      <c r="J25" s="230"/>
      <c r="K25" s="229">
        <f>ROUND(E25*J25,2)</f>
        <v>0</v>
      </c>
      <c r="L25" s="229">
        <v>15</v>
      </c>
      <c r="M25" s="229">
        <f>G25*(1+L25/100)</f>
        <v>0</v>
      </c>
      <c r="N25" s="229">
        <v>3.6800000000000001E-3</v>
      </c>
      <c r="O25" s="229">
        <f>ROUND(E25*N25,2)</f>
        <v>0.22</v>
      </c>
      <c r="P25" s="229">
        <v>0</v>
      </c>
      <c r="Q25" s="229">
        <f>ROUND(E25*P25,2)</f>
        <v>0</v>
      </c>
      <c r="R25" s="229"/>
      <c r="S25" s="229" t="s">
        <v>114</v>
      </c>
      <c r="T25" s="229" t="s">
        <v>114</v>
      </c>
      <c r="U25" s="229">
        <v>0.38500000000000001</v>
      </c>
      <c r="V25" s="229">
        <f>ROUND(E25*U25,2)</f>
        <v>22.79</v>
      </c>
      <c r="W25" s="229"/>
      <c r="X25" s="229" t="s">
        <v>115</v>
      </c>
      <c r="Y25" s="209"/>
      <c r="Z25" s="209"/>
      <c r="AA25" s="209"/>
      <c r="AB25" s="209"/>
      <c r="AC25" s="209"/>
      <c r="AD25" s="209"/>
      <c r="AE25" s="209"/>
      <c r="AF25" s="209"/>
      <c r="AG25" s="209" t="s">
        <v>116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46">
        <v>16</v>
      </c>
      <c r="B26" s="247" t="s">
        <v>150</v>
      </c>
      <c r="C26" s="255" t="s">
        <v>151</v>
      </c>
      <c r="D26" s="248" t="s">
        <v>132</v>
      </c>
      <c r="E26" s="249">
        <v>59.2</v>
      </c>
      <c r="F26" s="250"/>
      <c r="G26" s="251">
        <f>ROUND(E26*F26,2)</f>
        <v>0</v>
      </c>
      <c r="H26" s="230"/>
      <c r="I26" s="229">
        <f>ROUND(E26*H26,2)</f>
        <v>0</v>
      </c>
      <c r="J26" s="230"/>
      <c r="K26" s="229">
        <f>ROUND(E26*J26,2)</f>
        <v>0</v>
      </c>
      <c r="L26" s="229">
        <v>15</v>
      </c>
      <c r="M26" s="229">
        <f>G26*(1+L26/100)</f>
        <v>0</v>
      </c>
      <c r="N26" s="229">
        <v>3.0000000000000001E-3</v>
      </c>
      <c r="O26" s="229">
        <f>ROUND(E26*N26,2)</f>
        <v>0.18</v>
      </c>
      <c r="P26" s="229">
        <v>0</v>
      </c>
      <c r="Q26" s="229">
        <f>ROUND(E26*P26,2)</f>
        <v>0</v>
      </c>
      <c r="R26" s="229"/>
      <c r="S26" s="229" t="s">
        <v>114</v>
      </c>
      <c r="T26" s="229" t="s">
        <v>114</v>
      </c>
      <c r="U26" s="229">
        <v>0.28000000000000003</v>
      </c>
      <c r="V26" s="229">
        <f>ROUND(E26*U26,2)</f>
        <v>16.579999999999998</v>
      </c>
      <c r="W26" s="229"/>
      <c r="X26" s="229" t="s">
        <v>115</v>
      </c>
      <c r="Y26" s="209"/>
      <c r="Z26" s="209"/>
      <c r="AA26" s="209"/>
      <c r="AB26" s="209"/>
      <c r="AC26" s="209"/>
      <c r="AD26" s="209"/>
      <c r="AE26" s="209"/>
      <c r="AF26" s="209"/>
      <c r="AG26" s="209" t="s">
        <v>116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ht="22.5" outlineLevel="1" x14ac:dyDescent="0.2">
      <c r="A27" s="246">
        <v>17</v>
      </c>
      <c r="B27" s="247" t="s">
        <v>152</v>
      </c>
      <c r="C27" s="255" t="s">
        <v>153</v>
      </c>
      <c r="D27" s="248" t="s">
        <v>145</v>
      </c>
      <c r="E27" s="249">
        <v>31</v>
      </c>
      <c r="F27" s="250"/>
      <c r="G27" s="251">
        <f>ROUND(E27*F27,2)</f>
        <v>0</v>
      </c>
      <c r="H27" s="230"/>
      <c r="I27" s="229">
        <f>ROUND(E27*H27,2)</f>
        <v>0</v>
      </c>
      <c r="J27" s="230"/>
      <c r="K27" s="229">
        <f>ROUND(E27*J27,2)</f>
        <v>0</v>
      </c>
      <c r="L27" s="229">
        <v>15</v>
      </c>
      <c r="M27" s="229">
        <f>G27*(1+L27/100)</f>
        <v>0</v>
      </c>
      <c r="N27" s="229">
        <v>0.42531000000000002</v>
      </c>
      <c r="O27" s="229">
        <f>ROUND(E27*N27,2)</f>
        <v>13.18</v>
      </c>
      <c r="P27" s="229">
        <v>0</v>
      </c>
      <c r="Q27" s="229">
        <f>ROUND(E27*P27,2)</f>
        <v>0</v>
      </c>
      <c r="R27" s="229"/>
      <c r="S27" s="229" t="s">
        <v>114</v>
      </c>
      <c r="T27" s="229" t="s">
        <v>114</v>
      </c>
      <c r="U27" s="229">
        <v>0.73929999999999996</v>
      </c>
      <c r="V27" s="229">
        <f>ROUND(E27*U27,2)</f>
        <v>22.92</v>
      </c>
      <c r="W27" s="229"/>
      <c r="X27" s="229" t="s">
        <v>154</v>
      </c>
      <c r="Y27" s="209"/>
      <c r="Z27" s="209"/>
      <c r="AA27" s="209"/>
      <c r="AB27" s="209"/>
      <c r="AC27" s="209"/>
      <c r="AD27" s="209"/>
      <c r="AE27" s="209"/>
      <c r="AF27" s="209"/>
      <c r="AG27" s="209" t="s">
        <v>155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ht="22.5" outlineLevel="1" x14ac:dyDescent="0.2">
      <c r="A28" s="246">
        <v>18</v>
      </c>
      <c r="B28" s="247" t="s">
        <v>156</v>
      </c>
      <c r="C28" s="255" t="s">
        <v>157</v>
      </c>
      <c r="D28" s="248" t="s">
        <v>158</v>
      </c>
      <c r="E28" s="249">
        <v>4</v>
      </c>
      <c r="F28" s="250"/>
      <c r="G28" s="251">
        <f>ROUND(E28*F28,2)</f>
        <v>0</v>
      </c>
      <c r="H28" s="230"/>
      <c r="I28" s="229">
        <f>ROUND(E28*H28,2)</f>
        <v>0</v>
      </c>
      <c r="J28" s="230"/>
      <c r="K28" s="229">
        <f>ROUND(E28*J28,2)</f>
        <v>0</v>
      </c>
      <c r="L28" s="229">
        <v>15</v>
      </c>
      <c r="M28" s="229">
        <f>G28*(1+L28/100)</f>
        <v>0</v>
      </c>
      <c r="N28" s="229">
        <v>2.3993500000000001</v>
      </c>
      <c r="O28" s="229">
        <f>ROUND(E28*N28,2)</f>
        <v>9.6</v>
      </c>
      <c r="P28" s="229">
        <v>0</v>
      </c>
      <c r="Q28" s="229">
        <f>ROUND(E28*P28,2)</f>
        <v>0</v>
      </c>
      <c r="R28" s="229"/>
      <c r="S28" s="229" t="s">
        <v>159</v>
      </c>
      <c r="T28" s="229" t="s">
        <v>160</v>
      </c>
      <c r="U28" s="229">
        <v>13.22078</v>
      </c>
      <c r="V28" s="229">
        <f>ROUND(E28*U28,2)</f>
        <v>52.88</v>
      </c>
      <c r="W28" s="229"/>
      <c r="X28" s="229" t="s">
        <v>154</v>
      </c>
      <c r="Y28" s="209"/>
      <c r="Z28" s="209"/>
      <c r="AA28" s="209"/>
      <c r="AB28" s="209"/>
      <c r="AC28" s="209"/>
      <c r="AD28" s="209"/>
      <c r="AE28" s="209"/>
      <c r="AF28" s="209"/>
      <c r="AG28" s="209" t="s">
        <v>155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ht="22.5" outlineLevel="1" x14ac:dyDescent="0.2">
      <c r="A29" s="246">
        <v>19</v>
      </c>
      <c r="B29" s="247" t="s">
        <v>161</v>
      </c>
      <c r="C29" s="255" t="s">
        <v>162</v>
      </c>
      <c r="D29" s="248" t="s">
        <v>132</v>
      </c>
      <c r="E29" s="249">
        <v>60</v>
      </c>
      <c r="F29" s="250"/>
      <c r="G29" s="251">
        <f>ROUND(E29*F29,2)</f>
        <v>0</v>
      </c>
      <c r="H29" s="230"/>
      <c r="I29" s="229">
        <f>ROUND(E29*H29,2)</f>
        <v>0</v>
      </c>
      <c r="J29" s="230"/>
      <c r="K29" s="229">
        <f>ROUND(E29*J29,2)</f>
        <v>0</v>
      </c>
      <c r="L29" s="229">
        <v>15</v>
      </c>
      <c r="M29" s="229">
        <f>G29*(1+L29/100)</f>
        <v>0</v>
      </c>
      <c r="N29" s="229">
        <v>2.4499999999999999E-3</v>
      </c>
      <c r="O29" s="229">
        <f>ROUND(E29*N29,2)</f>
        <v>0.15</v>
      </c>
      <c r="P29" s="229">
        <v>0</v>
      </c>
      <c r="Q29" s="229">
        <f>ROUND(E29*P29,2)</f>
        <v>0</v>
      </c>
      <c r="R29" s="229" t="s">
        <v>163</v>
      </c>
      <c r="S29" s="229" t="s">
        <v>114</v>
      </c>
      <c r="T29" s="229" t="s">
        <v>114</v>
      </c>
      <c r="U29" s="229">
        <v>0</v>
      </c>
      <c r="V29" s="229">
        <f>ROUND(E29*U29,2)</f>
        <v>0</v>
      </c>
      <c r="W29" s="229"/>
      <c r="X29" s="229" t="s">
        <v>164</v>
      </c>
      <c r="Y29" s="209"/>
      <c r="Z29" s="209"/>
      <c r="AA29" s="209"/>
      <c r="AB29" s="209"/>
      <c r="AC29" s="209"/>
      <c r="AD29" s="209"/>
      <c r="AE29" s="209"/>
      <c r="AF29" s="209"/>
      <c r="AG29" s="209" t="s">
        <v>165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x14ac:dyDescent="0.2">
      <c r="A30" s="234" t="s">
        <v>109</v>
      </c>
      <c r="B30" s="235" t="s">
        <v>71</v>
      </c>
      <c r="C30" s="254" t="s">
        <v>72</v>
      </c>
      <c r="D30" s="236"/>
      <c r="E30" s="237"/>
      <c r="F30" s="238"/>
      <c r="G30" s="239">
        <f>SUMIF(AG31:AG34,"&lt;&gt;NOR",G31:G34)</f>
        <v>0</v>
      </c>
      <c r="H30" s="233"/>
      <c r="I30" s="233">
        <f>SUM(I31:I34)</f>
        <v>0</v>
      </c>
      <c r="J30" s="233"/>
      <c r="K30" s="233">
        <f>SUM(K31:K34)</f>
        <v>0</v>
      </c>
      <c r="L30" s="233"/>
      <c r="M30" s="233">
        <f>SUM(M31:M34)</f>
        <v>0</v>
      </c>
      <c r="N30" s="233"/>
      <c r="O30" s="233">
        <f>SUM(O31:O34)</f>
        <v>14.83</v>
      </c>
      <c r="P30" s="233"/>
      <c r="Q30" s="233">
        <f>SUM(Q31:Q34)</f>
        <v>0</v>
      </c>
      <c r="R30" s="233"/>
      <c r="S30" s="233"/>
      <c r="T30" s="233"/>
      <c r="U30" s="233"/>
      <c r="V30" s="233">
        <f>SUM(V31:V34)</f>
        <v>326.59999999999997</v>
      </c>
      <c r="W30" s="233"/>
      <c r="X30" s="233"/>
      <c r="AG30" t="s">
        <v>110</v>
      </c>
    </row>
    <row r="31" spans="1:60" outlineLevel="1" x14ac:dyDescent="0.2">
      <c r="A31" s="246">
        <v>20</v>
      </c>
      <c r="B31" s="247" t="s">
        <v>166</v>
      </c>
      <c r="C31" s="255" t="s">
        <v>167</v>
      </c>
      <c r="D31" s="248" t="s">
        <v>132</v>
      </c>
      <c r="E31" s="249">
        <v>122</v>
      </c>
      <c r="F31" s="250"/>
      <c r="G31" s="251">
        <f>ROUND(E31*F31,2)</f>
        <v>0</v>
      </c>
      <c r="H31" s="230"/>
      <c r="I31" s="229">
        <f>ROUND(E31*H31,2)</f>
        <v>0</v>
      </c>
      <c r="J31" s="230"/>
      <c r="K31" s="229">
        <f>ROUND(E31*J31,2)</f>
        <v>0</v>
      </c>
      <c r="L31" s="229">
        <v>15</v>
      </c>
      <c r="M31" s="229">
        <f>G31*(1+L31/100)</f>
        <v>0</v>
      </c>
      <c r="N31" s="229">
        <v>0</v>
      </c>
      <c r="O31" s="229">
        <f>ROUND(E31*N31,2)</f>
        <v>0</v>
      </c>
      <c r="P31" s="229">
        <v>0</v>
      </c>
      <c r="Q31" s="229">
        <f>ROUND(E31*P31,2)</f>
        <v>0</v>
      </c>
      <c r="R31" s="229"/>
      <c r="S31" s="229" t="s">
        <v>114</v>
      </c>
      <c r="T31" s="229" t="s">
        <v>114</v>
      </c>
      <c r="U31" s="229">
        <v>0.127</v>
      </c>
      <c r="V31" s="229">
        <f>ROUND(E31*U31,2)</f>
        <v>15.49</v>
      </c>
      <c r="W31" s="229"/>
      <c r="X31" s="229" t="s">
        <v>115</v>
      </c>
      <c r="Y31" s="209"/>
      <c r="Z31" s="209"/>
      <c r="AA31" s="209"/>
      <c r="AB31" s="209"/>
      <c r="AC31" s="209"/>
      <c r="AD31" s="209"/>
      <c r="AE31" s="209"/>
      <c r="AF31" s="209"/>
      <c r="AG31" s="209" t="s">
        <v>116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ht="22.5" outlineLevel="1" x14ac:dyDescent="0.2">
      <c r="A32" s="246">
        <v>21</v>
      </c>
      <c r="B32" s="247" t="s">
        <v>168</v>
      </c>
      <c r="C32" s="255" t="s">
        <v>169</v>
      </c>
      <c r="D32" s="248" t="s">
        <v>145</v>
      </c>
      <c r="E32" s="249">
        <v>61</v>
      </c>
      <c r="F32" s="250"/>
      <c r="G32" s="251">
        <f>ROUND(E32*F32,2)</f>
        <v>0</v>
      </c>
      <c r="H32" s="230"/>
      <c r="I32" s="229">
        <f>ROUND(E32*H32,2)</f>
        <v>0</v>
      </c>
      <c r="J32" s="230"/>
      <c r="K32" s="229">
        <f>ROUND(E32*J32,2)</f>
        <v>0</v>
      </c>
      <c r="L32" s="229">
        <v>15</v>
      </c>
      <c r="M32" s="229">
        <f>G32*(1+L32/100)</f>
        <v>0</v>
      </c>
      <c r="N32" s="229">
        <v>3.7100000000000002E-3</v>
      </c>
      <c r="O32" s="229">
        <f>ROUND(E32*N32,2)</f>
        <v>0.23</v>
      </c>
      <c r="P32" s="229">
        <v>0</v>
      </c>
      <c r="Q32" s="229">
        <f>ROUND(E32*P32,2)</f>
        <v>0</v>
      </c>
      <c r="R32" s="229"/>
      <c r="S32" s="229" t="s">
        <v>159</v>
      </c>
      <c r="T32" s="229" t="s">
        <v>160</v>
      </c>
      <c r="U32" s="229">
        <v>0.18179999999999999</v>
      </c>
      <c r="V32" s="229">
        <f>ROUND(E32*U32,2)</f>
        <v>11.09</v>
      </c>
      <c r="W32" s="229"/>
      <c r="X32" s="229" t="s">
        <v>115</v>
      </c>
      <c r="Y32" s="209"/>
      <c r="Z32" s="209"/>
      <c r="AA32" s="209"/>
      <c r="AB32" s="209"/>
      <c r="AC32" s="209"/>
      <c r="AD32" s="209"/>
      <c r="AE32" s="209"/>
      <c r="AF32" s="209"/>
      <c r="AG32" s="209" t="s">
        <v>116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ht="22.5" outlineLevel="1" x14ac:dyDescent="0.2">
      <c r="A33" s="246">
        <v>22</v>
      </c>
      <c r="B33" s="247" t="s">
        <v>170</v>
      </c>
      <c r="C33" s="255" t="s">
        <v>171</v>
      </c>
      <c r="D33" s="248" t="s">
        <v>132</v>
      </c>
      <c r="E33" s="249">
        <v>122</v>
      </c>
      <c r="F33" s="250"/>
      <c r="G33" s="251">
        <f>ROUND(E33*F33,2)</f>
        <v>0</v>
      </c>
      <c r="H33" s="230"/>
      <c r="I33" s="229">
        <f>ROUND(E33*H33,2)</f>
        <v>0</v>
      </c>
      <c r="J33" s="230"/>
      <c r="K33" s="229">
        <f>ROUND(E33*J33,2)</f>
        <v>0</v>
      </c>
      <c r="L33" s="229">
        <v>15</v>
      </c>
      <c r="M33" s="229">
        <f>G33*(1+L33/100)</f>
        <v>0</v>
      </c>
      <c r="N33" s="229">
        <v>5.985E-2</v>
      </c>
      <c r="O33" s="229">
        <f>ROUND(E33*N33,2)</f>
        <v>7.3</v>
      </c>
      <c r="P33" s="229">
        <v>0</v>
      </c>
      <c r="Q33" s="229">
        <f>ROUND(E33*P33,2)</f>
        <v>0</v>
      </c>
      <c r="R33" s="229"/>
      <c r="S33" s="229" t="s">
        <v>114</v>
      </c>
      <c r="T33" s="229" t="s">
        <v>114</v>
      </c>
      <c r="U33" s="229">
        <v>1.2295499999999999</v>
      </c>
      <c r="V33" s="229">
        <f>ROUND(E33*U33,2)</f>
        <v>150.01</v>
      </c>
      <c r="W33" s="229"/>
      <c r="X33" s="229" t="s">
        <v>115</v>
      </c>
      <c r="Y33" s="209"/>
      <c r="Z33" s="209"/>
      <c r="AA33" s="209"/>
      <c r="AB33" s="209"/>
      <c r="AC33" s="209"/>
      <c r="AD33" s="209"/>
      <c r="AE33" s="209"/>
      <c r="AF33" s="209"/>
      <c r="AG33" s="209" t="s">
        <v>116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ht="22.5" outlineLevel="1" x14ac:dyDescent="0.2">
      <c r="A34" s="246">
        <v>23</v>
      </c>
      <c r="B34" s="247" t="s">
        <v>172</v>
      </c>
      <c r="C34" s="255" t="s">
        <v>173</v>
      </c>
      <c r="D34" s="248" t="s">
        <v>132</v>
      </c>
      <c r="E34" s="249">
        <v>122</v>
      </c>
      <c r="F34" s="250"/>
      <c r="G34" s="251">
        <f>ROUND(E34*F34,2)</f>
        <v>0</v>
      </c>
      <c r="H34" s="230"/>
      <c r="I34" s="229">
        <f>ROUND(E34*H34,2)</f>
        <v>0</v>
      </c>
      <c r="J34" s="230"/>
      <c r="K34" s="229">
        <f>ROUND(E34*J34,2)</f>
        <v>0</v>
      </c>
      <c r="L34" s="229">
        <v>15</v>
      </c>
      <c r="M34" s="229">
        <f>G34*(1+L34/100)</f>
        <v>0</v>
      </c>
      <c r="N34" s="229">
        <v>5.985E-2</v>
      </c>
      <c r="O34" s="229">
        <f>ROUND(E34*N34,2)</f>
        <v>7.3</v>
      </c>
      <c r="P34" s="229">
        <v>0</v>
      </c>
      <c r="Q34" s="229">
        <f>ROUND(E34*P34,2)</f>
        <v>0</v>
      </c>
      <c r="R34" s="229"/>
      <c r="S34" s="229" t="s">
        <v>159</v>
      </c>
      <c r="T34" s="229" t="s">
        <v>160</v>
      </c>
      <c r="U34" s="229">
        <v>1.2295499999999999</v>
      </c>
      <c r="V34" s="229">
        <f>ROUND(E34*U34,2)</f>
        <v>150.01</v>
      </c>
      <c r="W34" s="229"/>
      <c r="X34" s="229" t="s">
        <v>115</v>
      </c>
      <c r="Y34" s="209"/>
      <c r="Z34" s="209"/>
      <c r="AA34" s="209"/>
      <c r="AB34" s="209"/>
      <c r="AC34" s="209"/>
      <c r="AD34" s="209"/>
      <c r="AE34" s="209"/>
      <c r="AF34" s="209"/>
      <c r="AG34" s="209" t="s">
        <v>116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x14ac:dyDescent="0.2">
      <c r="A35" s="234" t="s">
        <v>109</v>
      </c>
      <c r="B35" s="235" t="s">
        <v>73</v>
      </c>
      <c r="C35" s="254" t="s">
        <v>74</v>
      </c>
      <c r="D35" s="236"/>
      <c r="E35" s="237"/>
      <c r="F35" s="238"/>
      <c r="G35" s="239">
        <f>SUMIF(AG36:AG39,"&lt;&gt;NOR",G36:G39)</f>
        <v>0</v>
      </c>
      <c r="H35" s="233"/>
      <c r="I35" s="233">
        <f>SUM(I36:I39)</f>
        <v>0</v>
      </c>
      <c r="J35" s="233"/>
      <c r="K35" s="233">
        <f>SUM(K36:K39)</f>
        <v>0</v>
      </c>
      <c r="L35" s="233"/>
      <c r="M35" s="233">
        <f>SUM(M36:M39)</f>
        <v>0</v>
      </c>
      <c r="N35" s="233"/>
      <c r="O35" s="233">
        <f>SUM(O36:O39)</f>
        <v>0</v>
      </c>
      <c r="P35" s="233"/>
      <c r="Q35" s="233">
        <f>SUM(Q36:Q39)</f>
        <v>16.130000000000003</v>
      </c>
      <c r="R35" s="233"/>
      <c r="S35" s="233"/>
      <c r="T35" s="233"/>
      <c r="U35" s="233"/>
      <c r="V35" s="233">
        <f>SUM(V36:V39)</f>
        <v>217.70999999999998</v>
      </c>
      <c r="W35" s="233"/>
      <c r="X35" s="233"/>
      <c r="AG35" t="s">
        <v>110</v>
      </c>
    </row>
    <row r="36" spans="1:60" outlineLevel="1" x14ac:dyDescent="0.2">
      <c r="A36" s="246">
        <v>24</v>
      </c>
      <c r="B36" s="247" t="s">
        <v>174</v>
      </c>
      <c r="C36" s="255" t="s">
        <v>175</v>
      </c>
      <c r="D36" s="248" t="s">
        <v>132</v>
      </c>
      <c r="E36" s="249">
        <v>122</v>
      </c>
      <c r="F36" s="250"/>
      <c r="G36" s="251">
        <f>ROUND(E36*F36,2)</f>
        <v>0</v>
      </c>
      <c r="H36" s="230"/>
      <c r="I36" s="229">
        <f>ROUND(E36*H36,2)</f>
        <v>0</v>
      </c>
      <c r="J36" s="230"/>
      <c r="K36" s="229">
        <f>ROUND(E36*J36,2)</f>
        <v>0</v>
      </c>
      <c r="L36" s="229">
        <v>15</v>
      </c>
      <c r="M36" s="229">
        <f>G36*(1+L36/100)</f>
        <v>0</v>
      </c>
      <c r="N36" s="229">
        <v>0</v>
      </c>
      <c r="O36" s="229">
        <f>ROUND(E36*N36,2)</f>
        <v>0</v>
      </c>
      <c r="P36" s="229">
        <v>0</v>
      </c>
      <c r="Q36" s="229">
        <f>ROUND(E36*P36,2)</f>
        <v>0</v>
      </c>
      <c r="R36" s="229"/>
      <c r="S36" s="229" t="s">
        <v>114</v>
      </c>
      <c r="T36" s="229" t="s">
        <v>114</v>
      </c>
      <c r="U36" s="229">
        <v>0.70299999999999996</v>
      </c>
      <c r="V36" s="229">
        <f>ROUND(E36*U36,2)</f>
        <v>85.77</v>
      </c>
      <c r="W36" s="229"/>
      <c r="X36" s="229" t="s">
        <v>115</v>
      </c>
      <c r="Y36" s="209"/>
      <c r="Z36" s="209"/>
      <c r="AA36" s="209"/>
      <c r="AB36" s="209"/>
      <c r="AC36" s="209"/>
      <c r="AD36" s="209"/>
      <c r="AE36" s="209"/>
      <c r="AF36" s="209"/>
      <c r="AG36" s="209" t="s">
        <v>116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ht="22.5" outlineLevel="1" x14ac:dyDescent="0.2">
      <c r="A37" s="246">
        <v>25</v>
      </c>
      <c r="B37" s="247" t="s">
        <v>176</v>
      </c>
      <c r="C37" s="255" t="s">
        <v>177</v>
      </c>
      <c r="D37" s="248" t="s">
        <v>132</v>
      </c>
      <c r="E37" s="249">
        <v>122</v>
      </c>
      <c r="F37" s="250"/>
      <c r="G37" s="251">
        <f>ROUND(E37*F37,2)</f>
        <v>0</v>
      </c>
      <c r="H37" s="230"/>
      <c r="I37" s="229">
        <f>ROUND(E37*H37,2)</f>
        <v>0</v>
      </c>
      <c r="J37" s="230"/>
      <c r="K37" s="229">
        <f>ROUND(E37*J37,2)</f>
        <v>0</v>
      </c>
      <c r="L37" s="229">
        <v>15</v>
      </c>
      <c r="M37" s="229">
        <f>G37*(1+L37/100)</f>
        <v>0</v>
      </c>
      <c r="N37" s="229">
        <v>0</v>
      </c>
      <c r="O37" s="229">
        <f>ROUND(E37*N37,2)</f>
        <v>0</v>
      </c>
      <c r="P37" s="229">
        <v>4.5999999999999999E-2</v>
      </c>
      <c r="Q37" s="229">
        <f>ROUND(E37*P37,2)</f>
        <v>5.61</v>
      </c>
      <c r="R37" s="229"/>
      <c r="S37" s="229" t="s">
        <v>114</v>
      </c>
      <c r="T37" s="229" t="s">
        <v>114</v>
      </c>
      <c r="U37" s="229">
        <v>0.26</v>
      </c>
      <c r="V37" s="229">
        <f>ROUND(E37*U37,2)</f>
        <v>31.72</v>
      </c>
      <c r="W37" s="229"/>
      <c r="X37" s="229" t="s">
        <v>115</v>
      </c>
      <c r="Y37" s="209"/>
      <c r="Z37" s="209"/>
      <c r="AA37" s="209"/>
      <c r="AB37" s="209"/>
      <c r="AC37" s="209"/>
      <c r="AD37" s="209"/>
      <c r="AE37" s="209"/>
      <c r="AF37" s="209"/>
      <c r="AG37" s="209" t="s">
        <v>116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46">
        <v>26</v>
      </c>
      <c r="B38" s="247" t="s">
        <v>178</v>
      </c>
      <c r="C38" s="255" t="s">
        <v>179</v>
      </c>
      <c r="D38" s="248" t="s">
        <v>132</v>
      </c>
      <c r="E38" s="249">
        <v>122</v>
      </c>
      <c r="F38" s="250"/>
      <c r="G38" s="251">
        <f>ROUND(E38*F38,2)</f>
        <v>0</v>
      </c>
      <c r="H38" s="230"/>
      <c r="I38" s="229">
        <f>ROUND(E38*H38,2)</f>
        <v>0</v>
      </c>
      <c r="J38" s="230"/>
      <c r="K38" s="229">
        <f>ROUND(E38*J38,2)</f>
        <v>0</v>
      </c>
      <c r="L38" s="229">
        <v>15</v>
      </c>
      <c r="M38" s="229">
        <f>G38*(1+L38/100)</f>
        <v>0</v>
      </c>
      <c r="N38" s="229">
        <v>0</v>
      </c>
      <c r="O38" s="229">
        <f>ROUND(E38*N38,2)</f>
        <v>0</v>
      </c>
      <c r="P38" s="229">
        <v>1.4E-2</v>
      </c>
      <c r="Q38" s="229">
        <f>ROUND(E38*P38,2)</f>
        <v>1.71</v>
      </c>
      <c r="R38" s="229"/>
      <c r="S38" s="229" t="s">
        <v>114</v>
      </c>
      <c r="T38" s="229" t="s">
        <v>114</v>
      </c>
      <c r="U38" s="229">
        <v>0.22</v>
      </c>
      <c r="V38" s="229">
        <f>ROUND(E38*U38,2)</f>
        <v>26.84</v>
      </c>
      <c r="W38" s="229"/>
      <c r="X38" s="229" t="s">
        <v>115</v>
      </c>
      <c r="Y38" s="209"/>
      <c r="Z38" s="209"/>
      <c r="AA38" s="209"/>
      <c r="AB38" s="209"/>
      <c r="AC38" s="209"/>
      <c r="AD38" s="209"/>
      <c r="AE38" s="209"/>
      <c r="AF38" s="209"/>
      <c r="AG38" s="209" t="s">
        <v>116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46">
        <v>27</v>
      </c>
      <c r="B39" s="247" t="s">
        <v>180</v>
      </c>
      <c r="C39" s="255" t="s">
        <v>181</v>
      </c>
      <c r="D39" s="248" t="s">
        <v>113</v>
      </c>
      <c r="E39" s="249">
        <v>3.6720000000000002</v>
      </c>
      <c r="F39" s="250"/>
      <c r="G39" s="251">
        <f>ROUND(E39*F39,2)</f>
        <v>0</v>
      </c>
      <c r="H39" s="230"/>
      <c r="I39" s="229">
        <f>ROUND(E39*H39,2)</f>
        <v>0</v>
      </c>
      <c r="J39" s="230"/>
      <c r="K39" s="229">
        <f>ROUND(E39*J39,2)</f>
        <v>0</v>
      </c>
      <c r="L39" s="229">
        <v>15</v>
      </c>
      <c r="M39" s="229">
        <f>G39*(1+L39/100)</f>
        <v>0</v>
      </c>
      <c r="N39" s="229">
        <v>0</v>
      </c>
      <c r="O39" s="229">
        <f>ROUND(E39*N39,2)</f>
        <v>0</v>
      </c>
      <c r="P39" s="229">
        <v>2.4</v>
      </c>
      <c r="Q39" s="229">
        <f>ROUND(E39*P39,2)</f>
        <v>8.81</v>
      </c>
      <c r="R39" s="229"/>
      <c r="S39" s="229" t="s">
        <v>114</v>
      </c>
      <c r="T39" s="229" t="s">
        <v>114</v>
      </c>
      <c r="U39" s="229">
        <v>19.984999999999999</v>
      </c>
      <c r="V39" s="229">
        <f>ROUND(E39*U39,2)</f>
        <v>73.38</v>
      </c>
      <c r="W39" s="229"/>
      <c r="X39" s="229" t="s">
        <v>154</v>
      </c>
      <c r="Y39" s="209"/>
      <c r="Z39" s="209"/>
      <c r="AA39" s="209"/>
      <c r="AB39" s="209"/>
      <c r="AC39" s="209"/>
      <c r="AD39" s="209"/>
      <c r="AE39" s="209"/>
      <c r="AF39" s="209"/>
      <c r="AG39" s="209" t="s">
        <v>155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x14ac:dyDescent="0.2">
      <c r="A40" s="234" t="s">
        <v>109</v>
      </c>
      <c r="B40" s="235" t="s">
        <v>75</v>
      </c>
      <c r="C40" s="254" t="s">
        <v>76</v>
      </c>
      <c r="D40" s="236"/>
      <c r="E40" s="237"/>
      <c r="F40" s="238"/>
      <c r="G40" s="239">
        <f>SUMIF(AG41:AG41,"&lt;&gt;NOR",G41:G41)</f>
        <v>0</v>
      </c>
      <c r="H40" s="233"/>
      <c r="I40" s="233">
        <f>SUM(I41:I41)</f>
        <v>0</v>
      </c>
      <c r="J40" s="233"/>
      <c r="K40" s="233">
        <f>SUM(K41:K41)</f>
        <v>0</v>
      </c>
      <c r="L40" s="233"/>
      <c r="M40" s="233">
        <f>SUM(M41:M41)</f>
        <v>0</v>
      </c>
      <c r="N40" s="233"/>
      <c r="O40" s="233">
        <f>SUM(O41:O41)</f>
        <v>0</v>
      </c>
      <c r="P40" s="233"/>
      <c r="Q40" s="233">
        <f>SUM(Q41:Q41)</f>
        <v>0</v>
      </c>
      <c r="R40" s="233"/>
      <c r="S40" s="233"/>
      <c r="T40" s="233"/>
      <c r="U40" s="233"/>
      <c r="V40" s="233">
        <f>SUM(V41:V41)</f>
        <v>67.569999999999993</v>
      </c>
      <c r="W40" s="233"/>
      <c r="X40" s="233"/>
      <c r="AG40" t="s">
        <v>110</v>
      </c>
    </row>
    <row r="41" spans="1:60" ht="22.5" outlineLevel="1" x14ac:dyDescent="0.2">
      <c r="A41" s="246">
        <v>28</v>
      </c>
      <c r="B41" s="247" t="s">
        <v>182</v>
      </c>
      <c r="C41" s="255" t="s">
        <v>183</v>
      </c>
      <c r="D41" s="248" t="s">
        <v>184</v>
      </c>
      <c r="E41" s="249">
        <v>32.178489999999996</v>
      </c>
      <c r="F41" s="250"/>
      <c r="G41" s="251">
        <f>ROUND(E41*F41,2)</f>
        <v>0</v>
      </c>
      <c r="H41" s="230"/>
      <c r="I41" s="229">
        <f>ROUND(E41*H41,2)</f>
        <v>0</v>
      </c>
      <c r="J41" s="230"/>
      <c r="K41" s="229">
        <f>ROUND(E41*J41,2)</f>
        <v>0</v>
      </c>
      <c r="L41" s="229">
        <v>15</v>
      </c>
      <c r="M41" s="229">
        <f>G41*(1+L41/100)</f>
        <v>0</v>
      </c>
      <c r="N41" s="229">
        <v>0</v>
      </c>
      <c r="O41" s="229">
        <f>ROUND(E41*N41,2)</f>
        <v>0</v>
      </c>
      <c r="P41" s="229">
        <v>0</v>
      </c>
      <c r="Q41" s="229">
        <f>ROUND(E41*P41,2)</f>
        <v>0</v>
      </c>
      <c r="R41" s="229"/>
      <c r="S41" s="229" t="s">
        <v>114</v>
      </c>
      <c r="T41" s="229" t="s">
        <v>114</v>
      </c>
      <c r="U41" s="229">
        <v>2.1</v>
      </c>
      <c r="V41" s="229">
        <f>ROUND(E41*U41,2)</f>
        <v>67.569999999999993</v>
      </c>
      <c r="W41" s="229"/>
      <c r="X41" s="229" t="s">
        <v>185</v>
      </c>
      <c r="Y41" s="209"/>
      <c r="Z41" s="209"/>
      <c r="AA41" s="209"/>
      <c r="AB41" s="209"/>
      <c r="AC41" s="209"/>
      <c r="AD41" s="209"/>
      <c r="AE41" s="209"/>
      <c r="AF41" s="209"/>
      <c r="AG41" s="209" t="s">
        <v>186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x14ac:dyDescent="0.2">
      <c r="A42" s="234" t="s">
        <v>109</v>
      </c>
      <c r="B42" s="235" t="s">
        <v>77</v>
      </c>
      <c r="C42" s="254" t="s">
        <v>78</v>
      </c>
      <c r="D42" s="236"/>
      <c r="E42" s="237"/>
      <c r="F42" s="238"/>
      <c r="G42" s="239">
        <f>SUMIF(AG43:AG49,"&lt;&gt;NOR",G43:G49)</f>
        <v>0</v>
      </c>
      <c r="H42" s="233"/>
      <c r="I42" s="233">
        <f>SUM(I43:I49)</f>
        <v>0</v>
      </c>
      <c r="J42" s="233"/>
      <c r="K42" s="233">
        <f>SUM(K43:K49)</f>
        <v>0</v>
      </c>
      <c r="L42" s="233"/>
      <c r="M42" s="233">
        <f>SUM(M43:M49)</f>
        <v>0</v>
      </c>
      <c r="N42" s="233"/>
      <c r="O42" s="233">
        <f>SUM(O43:O49)</f>
        <v>61.809999999999995</v>
      </c>
      <c r="P42" s="233"/>
      <c r="Q42" s="233">
        <f>SUM(Q43:Q49)</f>
        <v>0</v>
      </c>
      <c r="R42" s="233"/>
      <c r="S42" s="233"/>
      <c r="T42" s="233"/>
      <c r="U42" s="233"/>
      <c r="V42" s="233">
        <f>SUM(V43:V49)</f>
        <v>39.880000000000003</v>
      </c>
      <c r="W42" s="233"/>
      <c r="X42" s="233"/>
      <c r="AG42" t="s">
        <v>110</v>
      </c>
    </row>
    <row r="43" spans="1:60" outlineLevel="1" x14ac:dyDescent="0.2">
      <c r="A43" s="246">
        <v>29</v>
      </c>
      <c r="B43" s="247" t="s">
        <v>187</v>
      </c>
      <c r="C43" s="255" t="s">
        <v>188</v>
      </c>
      <c r="D43" s="248" t="s">
        <v>189</v>
      </c>
      <c r="E43" s="249">
        <v>109</v>
      </c>
      <c r="F43" s="250"/>
      <c r="G43" s="251">
        <f>ROUND(E43*F43,2)</f>
        <v>0</v>
      </c>
      <c r="H43" s="230"/>
      <c r="I43" s="229">
        <f>ROUND(E43*H43,2)</f>
        <v>0</v>
      </c>
      <c r="J43" s="230"/>
      <c r="K43" s="229">
        <f>ROUND(E43*J43,2)</f>
        <v>0</v>
      </c>
      <c r="L43" s="229">
        <v>15</v>
      </c>
      <c r="M43" s="229">
        <f>G43*(1+L43/100)</f>
        <v>0</v>
      </c>
      <c r="N43" s="229">
        <v>1.24E-2</v>
      </c>
      <c r="O43" s="229">
        <f>ROUND(E43*N43,2)</f>
        <v>1.35</v>
      </c>
      <c r="P43" s="229">
        <v>0</v>
      </c>
      <c r="Q43" s="229">
        <f>ROUND(E43*P43,2)</f>
        <v>0</v>
      </c>
      <c r="R43" s="229"/>
      <c r="S43" s="229" t="s">
        <v>159</v>
      </c>
      <c r="T43" s="229" t="s">
        <v>160</v>
      </c>
      <c r="U43" s="229">
        <v>0</v>
      </c>
      <c r="V43" s="229">
        <f>ROUND(E43*U43,2)</f>
        <v>0</v>
      </c>
      <c r="W43" s="229"/>
      <c r="X43" s="229" t="s">
        <v>115</v>
      </c>
      <c r="Y43" s="209"/>
      <c r="Z43" s="209"/>
      <c r="AA43" s="209"/>
      <c r="AB43" s="209"/>
      <c r="AC43" s="209"/>
      <c r="AD43" s="209"/>
      <c r="AE43" s="209"/>
      <c r="AF43" s="209"/>
      <c r="AG43" s="209" t="s">
        <v>116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ht="22.5" outlineLevel="1" x14ac:dyDescent="0.2">
      <c r="A44" s="240">
        <v>30</v>
      </c>
      <c r="B44" s="241" t="s">
        <v>148</v>
      </c>
      <c r="C44" s="256" t="s">
        <v>190</v>
      </c>
      <c r="D44" s="242" t="s">
        <v>132</v>
      </c>
      <c r="E44" s="243">
        <v>103.58</v>
      </c>
      <c r="F44" s="244"/>
      <c r="G44" s="245">
        <f>ROUND(E44*F44,2)</f>
        <v>0</v>
      </c>
      <c r="H44" s="230"/>
      <c r="I44" s="229">
        <f>ROUND(E44*H44,2)</f>
        <v>0</v>
      </c>
      <c r="J44" s="230"/>
      <c r="K44" s="229">
        <f>ROUND(E44*J44,2)</f>
        <v>0</v>
      </c>
      <c r="L44" s="229">
        <v>15</v>
      </c>
      <c r="M44" s="229">
        <f>G44*(1+L44/100)</f>
        <v>0</v>
      </c>
      <c r="N44" s="229">
        <v>4.1999999999999997E-3</v>
      </c>
      <c r="O44" s="229">
        <f>ROUND(E44*N44,2)</f>
        <v>0.44</v>
      </c>
      <c r="P44" s="229">
        <v>0</v>
      </c>
      <c r="Q44" s="229">
        <f>ROUND(E44*P44,2)</f>
        <v>0</v>
      </c>
      <c r="R44" s="229"/>
      <c r="S44" s="229" t="s">
        <v>114</v>
      </c>
      <c r="T44" s="229" t="s">
        <v>114</v>
      </c>
      <c r="U44" s="229">
        <v>0.38500000000000001</v>
      </c>
      <c r="V44" s="229">
        <f>ROUND(E44*U44,2)</f>
        <v>39.880000000000003</v>
      </c>
      <c r="W44" s="229"/>
      <c r="X44" s="229" t="s">
        <v>115</v>
      </c>
      <c r="Y44" s="209"/>
      <c r="Z44" s="209"/>
      <c r="AA44" s="209"/>
      <c r="AB44" s="209"/>
      <c r="AC44" s="209"/>
      <c r="AD44" s="209"/>
      <c r="AE44" s="209"/>
      <c r="AF44" s="209"/>
      <c r="AG44" s="209" t="s">
        <v>116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26"/>
      <c r="B45" s="227"/>
      <c r="C45" s="257" t="s">
        <v>191</v>
      </c>
      <c r="D45" s="231"/>
      <c r="E45" s="232">
        <v>27.2</v>
      </c>
      <c r="F45" s="229"/>
      <c r="G45" s="229"/>
      <c r="H45" s="229"/>
      <c r="I45" s="229"/>
      <c r="J45" s="229"/>
      <c r="K45" s="229"/>
      <c r="L45" s="229"/>
      <c r="M45" s="229"/>
      <c r="N45" s="229"/>
      <c r="O45" s="229"/>
      <c r="P45" s="229"/>
      <c r="Q45" s="229"/>
      <c r="R45" s="229"/>
      <c r="S45" s="229"/>
      <c r="T45" s="229"/>
      <c r="U45" s="229"/>
      <c r="V45" s="229"/>
      <c r="W45" s="229"/>
      <c r="X45" s="229"/>
      <c r="Y45" s="209"/>
      <c r="Z45" s="209"/>
      <c r="AA45" s="209"/>
      <c r="AB45" s="209"/>
      <c r="AC45" s="209"/>
      <c r="AD45" s="209"/>
      <c r="AE45" s="209"/>
      <c r="AF45" s="209"/>
      <c r="AG45" s="209" t="s">
        <v>140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26"/>
      <c r="B46" s="227"/>
      <c r="C46" s="257" t="s">
        <v>192</v>
      </c>
      <c r="D46" s="231"/>
      <c r="E46" s="232">
        <v>76.38</v>
      </c>
      <c r="F46" s="229"/>
      <c r="G46" s="229"/>
      <c r="H46" s="229"/>
      <c r="I46" s="229"/>
      <c r="J46" s="229"/>
      <c r="K46" s="229"/>
      <c r="L46" s="229"/>
      <c r="M46" s="229"/>
      <c r="N46" s="229"/>
      <c r="O46" s="229"/>
      <c r="P46" s="229"/>
      <c r="Q46" s="229"/>
      <c r="R46" s="229"/>
      <c r="S46" s="229"/>
      <c r="T46" s="229"/>
      <c r="U46" s="229"/>
      <c r="V46" s="229"/>
      <c r="W46" s="229"/>
      <c r="X46" s="229"/>
      <c r="Y46" s="209"/>
      <c r="Z46" s="209"/>
      <c r="AA46" s="209"/>
      <c r="AB46" s="209"/>
      <c r="AC46" s="209"/>
      <c r="AD46" s="209"/>
      <c r="AE46" s="209"/>
      <c r="AF46" s="209"/>
      <c r="AG46" s="209" t="s">
        <v>140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ht="22.5" outlineLevel="1" x14ac:dyDescent="0.2">
      <c r="A47" s="246">
        <v>31</v>
      </c>
      <c r="B47" s="247" t="s">
        <v>193</v>
      </c>
      <c r="C47" s="255" t="s">
        <v>194</v>
      </c>
      <c r="D47" s="248" t="s">
        <v>189</v>
      </c>
      <c r="E47" s="249">
        <v>109</v>
      </c>
      <c r="F47" s="250"/>
      <c r="G47" s="251">
        <f>ROUND(E47*F47,2)</f>
        <v>0</v>
      </c>
      <c r="H47" s="230"/>
      <c r="I47" s="229">
        <f>ROUND(E47*H47,2)</f>
        <v>0</v>
      </c>
      <c r="J47" s="230"/>
      <c r="K47" s="229">
        <f>ROUND(E47*J47,2)</f>
        <v>0</v>
      </c>
      <c r="L47" s="229">
        <v>15</v>
      </c>
      <c r="M47" s="229">
        <f>G47*(1+L47/100)</f>
        <v>0</v>
      </c>
      <c r="N47" s="229">
        <v>2E-3</v>
      </c>
      <c r="O47" s="229">
        <f>ROUND(E47*N47,2)</f>
        <v>0.22</v>
      </c>
      <c r="P47" s="229">
        <v>0</v>
      </c>
      <c r="Q47" s="229">
        <f>ROUND(E47*P47,2)</f>
        <v>0</v>
      </c>
      <c r="R47" s="229"/>
      <c r="S47" s="229" t="s">
        <v>159</v>
      </c>
      <c r="T47" s="229" t="s">
        <v>159</v>
      </c>
      <c r="U47" s="229">
        <v>0</v>
      </c>
      <c r="V47" s="229">
        <f>ROUND(E47*U47,2)</f>
        <v>0</v>
      </c>
      <c r="W47" s="229"/>
      <c r="X47" s="229" t="s">
        <v>115</v>
      </c>
      <c r="Y47" s="209"/>
      <c r="Z47" s="209"/>
      <c r="AA47" s="209"/>
      <c r="AB47" s="209"/>
      <c r="AC47" s="209"/>
      <c r="AD47" s="209"/>
      <c r="AE47" s="209"/>
      <c r="AF47" s="209"/>
      <c r="AG47" s="209" t="s">
        <v>116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40">
        <v>32</v>
      </c>
      <c r="B48" s="241" t="s">
        <v>195</v>
      </c>
      <c r="C48" s="256" t="s">
        <v>196</v>
      </c>
      <c r="D48" s="242" t="s">
        <v>189</v>
      </c>
      <c r="E48" s="243">
        <v>149.5</v>
      </c>
      <c r="F48" s="244"/>
      <c r="G48" s="245">
        <f>ROUND(E48*F48,2)</f>
        <v>0</v>
      </c>
      <c r="H48" s="230"/>
      <c r="I48" s="229">
        <f>ROUND(E48*H48,2)</f>
        <v>0</v>
      </c>
      <c r="J48" s="230"/>
      <c r="K48" s="229">
        <f>ROUND(E48*J48,2)</f>
        <v>0</v>
      </c>
      <c r="L48" s="229">
        <v>15</v>
      </c>
      <c r="M48" s="229">
        <f>G48*(1+L48/100)</f>
        <v>0</v>
      </c>
      <c r="N48" s="229">
        <v>0.4</v>
      </c>
      <c r="O48" s="229">
        <f>ROUND(E48*N48,2)</f>
        <v>59.8</v>
      </c>
      <c r="P48" s="229">
        <v>0</v>
      </c>
      <c r="Q48" s="229">
        <f>ROUND(E48*P48,2)</f>
        <v>0</v>
      </c>
      <c r="R48" s="229"/>
      <c r="S48" s="229" t="s">
        <v>159</v>
      </c>
      <c r="T48" s="229" t="s">
        <v>159</v>
      </c>
      <c r="U48" s="229">
        <v>0</v>
      </c>
      <c r="V48" s="229">
        <f>ROUND(E48*U48,2)</f>
        <v>0</v>
      </c>
      <c r="W48" s="229"/>
      <c r="X48" s="229" t="s">
        <v>115</v>
      </c>
      <c r="Y48" s="209"/>
      <c r="Z48" s="209"/>
      <c r="AA48" s="209"/>
      <c r="AB48" s="209"/>
      <c r="AC48" s="209"/>
      <c r="AD48" s="209"/>
      <c r="AE48" s="209"/>
      <c r="AF48" s="209"/>
      <c r="AG48" s="209" t="s">
        <v>116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26">
        <v>33</v>
      </c>
      <c r="B49" s="227" t="s">
        <v>197</v>
      </c>
      <c r="C49" s="258" t="s">
        <v>198</v>
      </c>
      <c r="D49" s="228" t="s">
        <v>0</v>
      </c>
      <c r="E49" s="252"/>
      <c r="F49" s="230"/>
      <c r="G49" s="229">
        <f>ROUND(E49*F49,2)</f>
        <v>0</v>
      </c>
      <c r="H49" s="230"/>
      <c r="I49" s="229">
        <f>ROUND(E49*H49,2)</f>
        <v>0</v>
      </c>
      <c r="J49" s="230"/>
      <c r="K49" s="229">
        <f>ROUND(E49*J49,2)</f>
        <v>0</v>
      </c>
      <c r="L49" s="229">
        <v>15</v>
      </c>
      <c r="M49" s="229">
        <f>G49*(1+L49/100)</f>
        <v>0</v>
      </c>
      <c r="N49" s="229">
        <v>0</v>
      </c>
      <c r="O49" s="229">
        <f>ROUND(E49*N49,2)</f>
        <v>0</v>
      </c>
      <c r="P49" s="229">
        <v>0</v>
      </c>
      <c r="Q49" s="229">
        <f>ROUND(E49*P49,2)</f>
        <v>0</v>
      </c>
      <c r="R49" s="229"/>
      <c r="S49" s="229" t="s">
        <v>114</v>
      </c>
      <c r="T49" s="229" t="s">
        <v>114</v>
      </c>
      <c r="U49" s="229">
        <v>0</v>
      </c>
      <c r="V49" s="229">
        <f>ROUND(E49*U49,2)</f>
        <v>0</v>
      </c>
      <c r="W49" s="229"/>
      <c r="X49" s="229" t="s">
        <v>185</v>
      </c>
      <c r="Y49" s="209"/>
      <c r="Z49" s="209"/>
      <c r="AA49" s="209"/>
      <c r="AB49" s="209"/>
      <c r="AC49" s="209"/>
      <c r="AD49" s="209"/>
      <c r="AE49" s="209"/>
      <c r="AF49" s="209"/>
      <c r="AG49" s="209" t="s">
        <v>186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x14ac:dyDescent="0.2">
      <c r="A50" s="234" t="s">
        <v>109</v>
      </c>
      <c r="B50" s="235" t="s">
        <v>79</v>
      </c>
      <c r="C50" s="254" t="s">
        <v>80</v>
      </c>
      <c r="D50" s="236"/>
      <c r="E50" s="237"/>
      <c r="F50" s="238"/>
      <c r="G50" s="239">
        <f>SUMIF(AG51:AG58,"&lt;&gt;NOR",G51:G58)</f>
        <v>0</v>
      </c>
      <c r="H50" s="233"/>
      <c r="I50" s="233">
        <f>SUM(I51:I58)</f>
        <v>0</v>
      </c>
      <c r="J50" s="233"/>
      <c r="K50" s="233">
        <f>SUM(K51:K58)</f>
        <v>0</v>
      </c>
      <c r="L50" s="233"/>
      <c r="M50" s="233">
        <f>SUM(M51:M58)</f>
        <v>0</v>
      </c>
      <c r="N50" s="233"/>
      <c r="O50" s="233">
        <f>SUM(O51:O58)</f>
        <v>0</v>
      </c>
      <c r="P50" s="233"/>
      <c r="Q50" s="233">
        <f>SUM(Q51:Q58)</f>
        <v>0</v>
      </c>
      <c r="R50" s="233"/>
      <c r="S50" s="233"/>
      <c r="T50" s="233"/>
      <c r="U50" s="233"/>
      <c r="V50" s="233">
        <f>SUM(V51:V58)</f>
        <v>31.58</v>
      </c>
      <c r="W50" s="233"/>
      <c r="X50" s="233"/>
      <c r="AG50" t="s">
        <v>110</v>
      </c>
    </row>
    <row r="51" spans="1:60" outlineLevel="1" x14ac:dyDescent="0.2">
      <c r="A51" s="246">
        <v>34</v>
      </c>
      <c r="B51" s="247" t="s">
        <v>199</v>
      </c>
      <c r="C51" s="255" t="s">
        <v>200</v>
      </c>
      <c r="D51" s="248" t="s">
        <v>184</v>
      </c>
      <c r="E51" s="249">
        <v>16.1328</v>
      </c>
      <c r="F51" s="250"/>
      <c r="G51" s="251">
        <f>ROUND(E51*F51,2)</f>
        <v>0</v>
      </c>
      <c r="H51" s="230"/>
      <c r="I51" s="229">
        <f>ROUND(E51*H51,2)</f>
        <v>0</v>
      </c>
      <c r="J51" s="230"/>
      <c r="K51" s="229">
        <f>ROUND(E51*J51,2)</f>
        <v>0</v>
      </c>
      <c r="L51" s="229">
        <v>15</v>
      </c>
      <c r="M51" s="229">
        <f>G51*(1+L51/100)</f>
        <v>0</v>
      </c>
      <c r="N51" s="229">
        <v>0</v>
      </c>
      <c r="O51" s="229">
        <f>ROUND(E51*N51,2)</f>
        <v>0</v>
      </c>
      <c r="P51" s="229">
        <v>0</v>
      </c>
      <c r="Q51" s="229">
        <f>ROUND(E51*P51,2)</f>
        <v>0</v>
      </c>
      <c r="R51" s="229"/>
      <c r="S51" s="229" t="s">
        <v>159</v>
      </c>
      <c r="T51" s="229" t="s">
        <v>159</v>
      </c>
      <c r="U51" s="229">
        <v>0</v>
      </c>
      <c r="V51" s="229">
        <f>ROUND(E51*U51,2)</f>
        <v>0</v>
      </c>
      <c r="W51" s="229"/>
      <c r="X51" s="229" t="s">
        <v>115</v>
      </c>
      <c r="Y51" s="209"/>
      <c r="Z51" s="209"/>
      <c r="AA51" s="209"/>
      <c r="AB51" s="209"/>
      <c r="AC51" s="209"/>
      <c r="AD51" s="209"/>
      <c r="AE51" s="209"/>
      <c r="AF51" s="209"/>
      <c r="AG51" s="209" t="s">
        <v>116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46">
        <v>35</v>
      </c>
      <c r="B52" s="247" t="s">
        <v>201</v>
      </c>
      <c r="C52" s="255" t="s">
        <v>202</v>
      </c>
      <c r="D52" s="248" t="s">
        <v>184</v>
      </c>
      <c r="E52" s="249">
        <v>16.1328</v>
      </c>
      <c r="F52" s="250"/>
      <c r="G52" s="251">
        <f>ROUND(E52*F52,2)</f>
        <v>0</v>
      </c>
      <c r="H52" s="230"/>
      <c r="I52" s="229">
        <f>ROUND(E52*H52,2)</f>
        <v>0</v>
      </c>
      <c r="J52" s="230"/>
      <c r="K52" s="229">
        <f>ROUND(E52*J52,2)</f>
        <v>0</v>
      </c>
      <c r="L52" s="229">
        <v>15</v>
      </c>
      <c r="M52" s="229">
        <f>G52*(1+L52/100)</f>
        <v>0</v>
      </c>
      <c r="N52" s="229">
        <v>0</v>
      </c>
      <c r="O52" s="229">
        <f>ROUND(E52*N52,2)</f>
        <v>0</v>
      </c>
      <c r="P52" s="229">
        <v>0</v>
      </c>
      <c r="Q52" s="229">
        <f>ROUND(E52*P52,2)</f>
        <v>0</v>
      </c>
      <c r="R52" s="229"/>
      <c r="S52" s="229" t="s">
        <v>114</v>
      </c>
      <c r="T52" s="229" t="s">
        <v>114</v>
      </c>
      <c r="U52" s="229">
        <v>0.49</v>
      </c>
      <c r="V52" s="229">
        <f>ROUND(E52*U52,2)</f>
        <v>7.91</v>
      </c>
      <c r="W52" s="229"/>
      <c r="X52" s="229" t="s">
        <v>115</v>
      </c>
      <c r="Y52" s="209"/>
      <c r="Z52" s="209"/>
      <c r="AA52" s="209"/>
      <c r="AB52" s="209"/>
      <c r="AC52" s="209"/>
      <c r="AD52" s="209"/>
      <c r="AE52" s="209"/>
      <c r="AF52" s="209"/>
      <c r="AG52" s="209" t="s">
        <v>116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40">
        <v>36</v>
      </c>
      <c r="B53" s="241" t="s">
        <v>203</v>
      </c>
      <c r="C53" s="256" t="s">
        <v>204</v>
      </c>
      <c r="D53" s="242" t="s">
        <v>184</v>
      </c>
      <c r="E53" s="243">
        <v>193.59360000000001</v>
      </c>
      <c r="F53" s="244"/>
      <c r="G53" s="245">
        <f>ROUND(E53*F53,2)</f>
        <v>0</v>
      </c>
      <c r="H53" s="230"/>
      <c r="I53" s="229">
        <f>ROUND(E53*H53,2)</f>
        <v>0</v>
      </c>
      <c r="J53" s="230"/>
      <c r="K53" s="229">
        <f>ROUND(E53*J53,2)</f>
        <v>0</v>
      </c>
      <c r="L53" s="229">
        <v>15</v>
      </c>
      <c r="M53" s="229">
        <f>G53*(1+L53/100)</f>
        <v>0</v>
      </c>
      <c r="N53" s="229">
        <v>0</v>
      </c>
      <c r="O53" s="229">
        <f>ROUND(E53*N53,2)</f>
        <v>0</v>
      </c>
      <c r="P53" s="229">
        <v>0</v>
      </c>
      <c r="Q53" s="229">
        <f>ROUND(E53*P53,2)</f>
        <v>0</v>
      </c>
      <c r="R53" s="229"/>
      <c r="S53" s="229" t="s">
        <v>114</v>
      </c>
      <c r="T53" s="229" t="s">
        <v>114</v>
      </c>
      <c r="U53" s="229">
        <v>0</v>
      </c>
      <c r="V53" s="229">
        <f>ROUND(E53*U53,2)</f>
        <v>0</v>
      </c>
      <c r="W53" s="229"/>
      <c r="X53" s="229" t="s">
        <v>115</v>
      </c>
      <c r="Y53" s="209"/>
      <c r="Z53" s="209"/>
      <c r="AA53" s="209"/>
      <c r="AB53" s="209"/>
      <c r="AC53" s="209"/>
      <c r="AD53" s="209"/>
      <c r="AE53" s="209"/>
      <c r="AF53" s="209"/>
      <c r="AG53" s="209" t="s">
        <v>116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26"/>
      <c r="B54" s="227"/>
      <c r="C54" s="257" t="s">
        <v>205</v>
      </c>
      <c r="D54" s="231"/>
      <c r="E54" s="232">
        <v>193.59360000000001</v>
      </c>
      <c r="F54" s="229"/>
      <c r="G54" s="229"/>
      <c r="H54" s="229"/>
      <c r="I54" s="229"/>
      <c r="J54" s="229"/>
      <c r="K54" s="229"/>
      <c r="L54" s="229"/>
      <c r="M54" s="229"/>
      <c r="N54" s="229"/>
      <c r="O54" s="229"/>
      <c r="P54" s="229"/>
      <c r="Q54" s="229"/>
      <c r="R54" s="229"/>
      <c r="S54" s="229"/>
      <c r="T54" s="229"/>
      <c r="U54" s="229"/>
      <c r="V54" s="229"/>
      <c r="W54" s="229"/>
      <c r="X54" s="229"/>
      <c r="Y54" s="209"/>
      <c r="Z54" s="209"/>
      <c r="AA54" s="209"/>
      <c r="AB54" s="209"/>
      <c r="AC54" s="209"/>
      <c r="AD54" s="209"/>
      <c r="AE54" s="209"/>
      <c r="AF54" s="209"/>
      <c r="AG54" s="209" t="s">
        <v>140</v>
      </c>
      <c r="AH54" s="209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46">
        <v>37</v>
      </c>
      <c r="B55" s="247" t="s">
        <v>206</v>
      </c>
      <c r="C55" s="255" t="s">
        <v>207</v>
      </c>
      <c r="D55" s="248" t="s">
        <v>184</v>
      </c>
      <c r="E55" s="249">
        <v>16.1328</v>
      </c>
      <c r="F55" s="250"/>
      <c r="G55" s="251">
        <f>ROUND(E55*F55,2)</f>
        <v>0</v>
      </c>
      <c r="H55" s="230"/>
      <c r="I55" s="229">
        <f>ROUND(E55*H55,2)</f>
        <v>0</v>
      </c>
      <c r="J55" s="230"/>
      <c r="K55" s="229">
        <f>ROUND(E55*J55,2)</f>
        <v>0</v>
      </c>
      <c r="L55" s="229">
        <v>15</v>
      </c>
      <c r="M55" s="229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29"/>
      <c r="S55" s="229" t="s">
        <v>114</v>
      </c>
      <c r="T55" s="229" t="s">
        <v>114</v>
      </c>
      <c r="U55" s="229">
        <v>0.94199999999999995</v>
      </c>
      <c r="V55" s="229">
        <f>ROUND(E55*U55,2)</f>
        <v>15.2</v>
      </c>
      <c r="W55" s="229"/>
      <c r="X55" s="229" t="s">
        <v>115</v>
      </c>
      <c r="Y55" s="209"/>
      <c r="Z55" s="209"/>
      <c r="AA55" s="209"/>
      <c r="AB55" s="209"/>
      <c r="AC55" s="209"/>
      <c r="AD55" s="209"/>
      <c r="AE55" s="209"/>
      <c r="AF55" s="209"/>
      <c r="AG55" s="209" t="s">
        <v>116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40">
        <v>38</v>
      </c>
      <c r="B56" s="241" t="s">
        <v>208</v>
      </c>
      <c r="C56" s="256" t="s">
        <v>209</v>
      </c>
      <c r="D56" s="242" t="s">
        <v>184</v>
      </c>
      <c r="E56" s="243">
        <v>80.664000000000001</v>
      </c>
      <c r="F56" s="244"/>
      <c r="G56" s="245">
        <f>ROUND(E56*F56,2)</f>
        <v>0</v>
      </c>
      <c r="H56" s="230"/>
      <c r="I56" s="229">
        <f>ROUND(E56*H56,2)</f>
        <v>0</v>
      </c>
      <c r="J56" s="230"/>
      <c r="K56" s="229">
        <f>ROUND(E56*J56,2)</f>
        <v>0</v>
      </c>
      <c r="L56" s="229">
        <v>15</v>
      </c>
      <c r="M56" s="229">
        <f>G56*(1+L56/100)</f>
        <v>0</v>
      </c>
      <c r="N56" s="229">
        <v>0</v>
      </c>
      <c r="O56" s="229">
        <f>ROUND(E56*N56,2)</f>
        <v>0</v>
      </c>
      <c r="P56" s="229">
        <v>0</v>
      </c>
      <c r="Q56" s="229">
        <f>ROUND(E56*P56,2)</f>
        <v>0</v>
      </c>
      <c r="R56" s="229"/>
      <c r="S56" s="229" t="s">
        <v>114</v>
      </c>
      <c r="T56" s="229" t="s">
        <v>114</v>
      </c>
      <c r="U56" s="229">
        <v>0.105</v>
      </c>
      <c r="V56" s="229">
        <f>ROUND(E56*U56,2)</f>
        <v>8.4700000000000006</v>
      </c>
      <c r="W56" s="229"/>
      <c r="X56" s="229" t="s">
        <v>115</v>
      </c>
      <c r="Y56" s="209"/>
      <c r="Z56" s="209"/>
      <c r="AA56" s="209"/>
      <c r="AB56" s="209"/>
      <c r="AC56" s="209"/>
      <c r="AD56" s="209"/>
      <c r="AE56" s="209"/>
      <c r="AF56" s="209"/>
      <c r="AG56" s="209" t="s">
        <v>116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26"/>
      <c r="B57" s="227"/>
      <c r="C57" s="257" t="s">
        <v>210</v>
      </c>
      <c r="D57" s="231"/>
      <c r="E57" s="232">
        <v>80.664000000000001</v>
      </c>
      <c r="F57" s="229"/>
      <c r="G57" s="229"/>
      <c r="H57" s="229"/>
      <c r="I57" s="229"/>
      <c r="J57" s="229"/>
      <c r="K57" s="229"/>
      <c r="L57" s="229"/>
      <c r="M57" s="229"/>
      <c r="N57" s="229"/>
      <c r="O57" s="229"/>
      <c r="P57" s="229"/>
      <c r="Q57" s="229"/>
      <c r="R57" s="229"/>
      <c r="S57" s="229"/>
      <c r="T57" s="229"/>
      <c r="U57" s="229"/>
      <c r="V57" s="229"/>
      <c r="W57" s="229"/>
      <c r="X57" s="229"/>
      <c r="Y57" s="209"/>
      <c r="Z57" s="209"/>
      <c r="AA57" s="209"/>
      <c r="AB57" s="209"/>
      <c r="AC57" s="209"/>
      <c r="AD57" s="209"/>
      <c r="AE57" s="209"/>
      <c r="AF57" s="209"/>
      <c r="AG57" s="209" t="s">
        <v>140</v>
      </c>
      <c r="AH57" s="209">
        <v>0</v>
      </c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46">
        <v>39</v>
      </c>
      <c r="B58" s="247" t="s">
        <v>211</v>
      </c>
      <c r="C58" s="255" t="s">
        <v>212</v>
      </c>
      <c r="D58" s="248" t="s">
        <v>213</v>
      </c>
      <c r="E58" s="249">
        <v>16.1328</v>
      </c>
      <c r="F58" s="250"/>
      <c r="G58" s="251">
        <f>ROUND(E58*F58,2)</f>
        <v>0</v>
      </c>
      <c r="H58" s="230"/>
      <c r="I58" s="229">
        <f>ROUND(E58*H58,2)</f>
        <v>0</v>
      </c>
      <c r="J58" s="230"/>
      <c r="K58" s="229">
        <f>ROUND(E58*J58,2)</f>
        <v>0</v>
      </c>
      <c r="L58" s="229">
        <v>15</v>
      </c>
      <c r="M58" s="229">
        <f>G58*(1+L58/100)</f>
        <v>0</v>
      </c>
      <c r="N58" s="229">
        <v>0</v>
      </c>
      <c r="O58" s="229">
        <f>ROUND(E58*N58,2)</f>
        <v>0</v>
      </c>
      <c r="P58" s="229">
        <v>0</v>
      </c>
      <c r="Q58" s="229">
        <f>ROUND(E58*P58,2)</f>
        <v>0</v>
      </c>
      <c r="R58" s="229"/>
      <c r="S58" s="229" t="s">
        <v>159</v>
      </c>
      <c r="T58" s="229" t="s">
        <v>214</v>
      </c>
      <c r="U58" s="229">
        <v>0</v>
      </c>
      <c r="V58" s="229">
        <f>ROUND(E58*U58,2)</f>
        <v>0</v>
      </c>
      <c r="W58" s="229"/>
      <c r="X58" s="229" t="s">
        <v>115</v>
      </c>
      <c r="Y58" s="209"/>
      <c r="Z58" s="209"/>
      <c r="AA58" s="209"/>
      <c r="AB58" s="209"/>
      <c r="AC58" s="209"/>
      <c r="AD58" s="209"/>
      <c r="AE58" s="209"/>
      <c r="AF58" s="209"/>
      <c r="AG58" s="209" t="s">
        <v>116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x14ac:dyDescent="0.2">
      <c r="A59" s="234" t="s">
        <v>109</v>
      </c>
      <c r="B59" s="235" t="s">
        <v>82</v>
      </c>
      <c r="C59" s="254" t="s">
        <v>29</v>
      </c>
      <c r="D59" s="236"/>
      <c r="E59" s="237"/>
      <c r="F59" s="238"/>
      <c r="G59" s="239">
        <f>SUMIF(AG60:AG63,"&lt;&gt;NOR",G60:G63)</f>
        <v>0</v>
      </c>
      <c r="H59" s="233"/>
      <c r="I59" s="233">
        <f>SUM(I60:I63)</f>
        <v>0</v>
      </c>
      <c r="J59" s="233"/>
      <c r="K59" s="233">
        <f>SUM(K60:K63)</f>
        <v>0</v>
      </c>
      <c r="L59" s="233"/>
      <c r="M59" s="233">
        <f>SUM(M60:M63)</f>
        <v>0</v>
      </c>
      <c r="N59" s="233"/>
      <c r="O59" s="233">
        <f>SUM(O60:O63)</f>
        <v>0</v>
      </c>
      <c r="P59" s="233"/>
      <c r="Q59" s="233">
        <f>SUM(Q60:Q63)</f>
        <v>0</v>
      </c>
      <c r="R59" s="233"/>
      <c r="S59" s="233"/>
      <c r="T59" s="233"/>
      <c r="U59" s="233"/>
      <c r="V59" s="233">
        <f>SUM(V60:V63)</f>
        <v>0</v>
      </c>
      <c r="W59" s="233"/>
      <c r="X59" s="233"/>
      <c r="AG59" t="s">
        <v>110</v>
      </c>
    </row>
    <row r="60" spans="1:60" outlineLevel="1" x14ac:dyDescent="0.2">
      <c r="A60" s="246">
        <v>40</v>
      </c>
      <c r="B60" s="247" t="s">
        <v>215</v>
      </c>
      <c r="C60" s="255" t="s">
        <v>216</v>
      </c>
      <c r="D60" s="248" t="s">
        <v>217</v>
      </c>
      <c r="E60" s="249">
        <v>1</v>
      </c>
      <c r="F60" s="250"/>
      <c r="G60" s="251">
        <f>ROUND(E60*F60,2)</f>
        <v>0</v>
      </c>
      <c r="H60" s="230"/>
      <c r="I60" s="229">
        <f>ROUND(E60*H60,2)</f>
        <v>0</v>
      </c>
      <c r="J60" s="230"/>
      <c r="K60" s="229">
        <f>ROUND(E60*J60,2)</f>
        <v>0</v>
      </c>
      <c r="L60" s="229">
        <v>15</v>
      </c>
      <c r="M60" s="229">
        <f>G60*(1+L60/100)</f>
        <v>0</v>
      </c>
      <c r="N60" s="229">
        <v>0</v>
      </c>
      <c r="O60" s="229">
        <f>ROUND(E60*N60,2)</f>
        <v>0</v>
      </c>
      <c r="P60" s="229">
        <v>0</v>
      </c>
      <c r="Q60" s="229">
        <f>ROUND(E60*P60,2)</f>
        <v>0</v>
      </c>
      <c r="R60" s="229"/>
      <c r="S60" s="229" t="s">
        <v>114</v>
      </c>
      <c r="T60" s="229" t="s">
        <v>160</v>
      </c>
      <c r="U60" s="229">
        <v>0</v>
      </c>
      <c r="V60" s="229">
        <f>ROUND(E60*U60,2)</f>
        <v>0</v>
      </c>
      <c r="W60" s="229"/>
      <c r="X60" s="229" t="s">
        <v>218</v>
      </c>
      <c r="Y60" s="209"/>
      <c r="Z60" s="209"/>
      <c r="AA60" s="209"/>
      <c r="AB60" s="209"/>
      <c r="AC60" s="209"/>
      <c r="AD60" s="209"/>
      <c r="AE60" s="209"/>
      <c r="AF60" s="209"/>
      <c r="AG60" s="209" t="s">
        <v>219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46">
        <v>41</v>
      </c>
      <c r="B61" s="247" t="s">
        <v>220</v>
      </c>
      <c r="C61" s="255" t="s">
        <v>221</v>
      </c>
      <c r="D61" s="248" t="s">
        <v>217</v>
      </c>
      <c r="E61" s="249">
        <v>1</v>
      </c>
      <c r="F61" s="250"/>
      <c r="G61" s="251">
        <f>ROUND(E61*F61,2)</f>
        <v>0</v>
      </c>
      <c r="H61" s="230"/>
      <c r="I61" s="229">
        <f>ROUND(E61*H61,2)</f>
        <v>0</v>
      </c>
      <c r="J61" s="230"/>
      <c r="K61" s="229">
        <f>ROUND(E61*J61,2)</f>
        <v>0</v>
      </c>
      <c r="L61" s="229">
        <v>15</v>
      </c>
      <c r="M61" s="229">
        <f>G61*(1+L61/100)</f>
        <v>0</v>
      </c>
      <c r="N61" s="229">
        <v>0</v>
      </c>
      <c r="O61" s="229">
        <f>ROUND(E61*N61,2)</f>
        <v>0</v>
      </c>
      <c r="P61" s="229">
        <v>0</v>
      </c>
      <c r="Q61" s="229">
        <f>ROUND(E61*P61,2)</f>
        <v>0</v>
      </c>
      <c r="R61" s="229"/>
      <c r="S61" s="229" t="s">
        <v>114</v>
      </c>
      <c r="T61" s="229" t="s">
        <v>160</v>
      </c>
      <c r="U61" s="229">
        <v>0</v>
      </c>
      <c r="V61" s="229">
        <f>ROUND(E61*U61,2)</f>
        <v>0</v>
      </c>
      <c r="W61" s="229"/>
      <c r="X61" s="229" t="s">
        <v>218</v>
      </c>
      <c r="Y61" s="209"/>
      <c r="Z61" s="209"/>
      <c r="AA61" s="209"/>
      <c r="AB61" s="209"/>
      <c r="AC61" s="209"/>
      <c r="AD61" s="209"/>
      <c r="AE61" s="209"/>
      <c r="AF61" s="209"/>
      <c r="AG61" s="209" t="s">
        <v>219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46">
        <v>42</v>
      </c>
      <c r="B62" s="247" t="s">
        <v>222</v>
      </c>
      <c r="C62" s="255" t="s">
        <v>223</v>
      </c>
      <c r="D62" s="248" t="s">
        <v>217</v>
      </c>
      <c r="E62" s="249">
        <v>1</v>
      </c>
      <c r="F62" s="250"/>
      <c r="G62" s="251">
        <f>ROUND(E62*F62,2)</f>
        <v>0</v>
      </c>
      <c r="H62" s="230"/>
      <c r="I62" s="229">
        <f>ROUND(E62*H62,2)</f>
        <v>0</v>
      </c>
      <c r="J62" s="230"/>
      <c r="K62" s="229">
        <f>ROUND(E62*J62,2)</f>
        <v>0</v>
      </c>
      <c r="L62" s="229">
        <v>15</v>
      </c>
      <c r="M62" s="229">
        <f>G62*(1+L62/100)</f>
        <v>0</v>
      </c>
      <c r="N62" s="229">
        <v>0</v>
      </c>
      <c r="O62" s="229">
        <f>ROUND(E62*N62,2)</f>
        <v>0</v>
      </c>
      <c r="P62" s="229">
        <v>0</v>
      </c>
      <c r="Q62" s="229">
        <f>ROUND(E62*P62,2)</f>
        <v>0</v>
      </c>
      <c r="R62" s="229"/>
      <c r="S62" s="229" t="s">
        <v>114</v>
      </c>
      <c r="T62" s="229" t="s">
        <v>160</v>
      </c>
      <c r="U62" s="229">
        <v>0</v>
      </c>
      <c r="V62" s="229">
        <f>ROUND(E62*U62,2)</f>
        <v>0</v>
      </c>
      <c r="W62" s="229"/>
      <c r="X62" s="229" t="s">
        <v>218</v>
      </c>
      <c r="Y62" s="209"/>
      <c r="Z62" s="209"/>
      <c r="AA62" s="209"/>
      <c r="AB62" s="209"/>
      <c r="AC62" s="209"/>
      <c r="AD62" s="209"/>
      <c r="AE62" s="209"/>
      <c r="AF62" s="209"/>
      <c r="AG62" s="209" t="s">
        <v>219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">
      <c r="A63" s="246">
        <v>43</v>
      </c>
      <c r="B63" s="247" t="s">
        <v>224</v>
      </c>
      <c r="C63" s="255" t="s">
        <v>225</v>
      </c>
      <c r="D63" s="248" t="s">
        <v>217</v>
      </c>
      <c r="E63" s="249">
        <v>1</v>
      </c>
      <c r="F63" s="250"/>
      <c r="G63" s="251">
        <f>ROUND(E63*F63,2)</f>
        <v>0</v>
      </c>
      <c r="H63" s="230"/>
      <c r="I63" s="229">
        <f>ROUND(E63*H63,2)</f>
        <v>0</v>
      </c>
      <c r="J63" s="230"/>
      <c r="K63" s="229">
        <f>ROUND(E63*J63,2)</f>
        <v>0</v>
      </c>
      <c r="L63" s="229">
        <v>15</v>
      </c>
      <c r="M63" s="229">
        <f>G63*(1+L63/100)</f>
        <v>0</v>
      </c>
      <c r="N63" s="229">
        <v>0</v>
      </c>
      <c r="O63" s="229">
        <f>ROUND(E63*N63,2)</f>
        <v>0</v>
      </c>
      <c r="P63" s="229">
        <v>0</v>
      </c>
      <c r="Q63" s="229">
        <f>ROUND(E63*P63,2)</f>
        <v>0</v>
      </c>
      <c r="R63" s="229"/>
      <c r="S63" s="229" t="s">
        <v>114</v>
      </c>
      <c r="T63" s="229" t="s">
        <v>160</v>
      </c>
      <c r="U63" s="229">
        <v>0</v>
      </c>
      <c r="V63" s="229">
        <f>ROUND(E63*U63,2)</f>
        <v>0</v>
      </c>
      <c r="W63" s="229"/>
      <c r="X63" s="229" t="s">
        <v>218</v>
      </c>
      <c r="Y63" s="209"/>
      <c r="Z63" s="209"/>
      <c r="AA63" s="209"/>
      <c r="AB63" s="209"/>
      <c r="AC63" s="209"/>
      <c r="AD63" s="209"/>
      <c r="AE63" s="209"/>
      <c r="AF63" s="209"/>
      <c r="AG63" s="209" t="s">
        <v>219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x14ac:dyDescent="0.2">
      <c r="A64" s="234" t="s">
        <v>109</v>
      </c>
      <c r="B64" s="235" t="s">
        <v>83</v>
      </c>
      <c r="C64" s="254" t="s">
        <v>30</v>
      </c>
      <c r="D64" s="236"/>
      <c r="E64" s="237"/>
      <c r="F64" s="238"/>
      <c r="G64" s="239">
        <f>SUMIF(AG65:AG66,"&lt;&gt;NOR",G65:G66)</f>
        <v>0</v>
      </c>
      <c r="H64" s="233"/>
      <c r="I64" s="233">
        <f>SUM(I65:I66)</f>
        <v>0</v>
      </c>
      <c r="J64" s="233"/>
      <c r="K64" s="233">
        <f>SUM(K65:K66)</f>
        <v>0</v>
      </c>
      <c r="L64" s="233"/>
      <c r="M64" s="233">
        <f>SUM(M65:M66)</f>
        <v>0</v>
      </c>
      <c r="N64" s="233"/>
      <c r="O64" s="233">
        <f>SUM(O65:O66)</f>
        <v>0</v>
      </c>
      <c r="P64" s="233"/>
      <c r="Q64" s="233">
        <f>SUM(Q65:Q66)</f>
        <v>0</v>
      </c>
      <c r="R64" s="233"/>
      <c r="S64" s="233"/>
      <c r="T64" s="233"/>
      <c r="U64" s="233"/>
      <c r="V64" s="233">
        <f>SUM(V65:V66)</f>
        <v>0</v>
      </c>
      <c r="W64" s="233"/>
      <c r="X64" s="233"/>
      <c r="AG64" t="s">
        <v>110</v>
      </c>
    </row>
    <row r="65" spans="1:60" outlineLevel="1" x14ac:dyDescent="0.2">
      <c r="A65" s="246">
        <v>44</v>
      </c>
      <c r="B65" s="247" t="s">
        <v>226</v>
      </c>
      <c r="C65" s="255" t="s">
        <v>227</v>
      </c>
      <c r="D65" s="248" t="s">
        <v>217</v>
      </c>
      <c r="E65" s="249">
        <v>1</v>
      </c>
      <c r="F65" s="250"/>
      <c r="G65" s="251">
        <f>ROUND(E65*F65,2)</f>
        <v>0</v>
      </c>
      <c r="H65" s="230"/>
      <c r="I65" s="229">
        <f>ROUND(E65*H65,2)</f>
        <v>0</v>
      </c>
      <c r="J65" s="230"/>
      <c r="K65" s="229">
        <f>ROUND(E65*J65,2)</f>
        <v>0</v>
      </c>
      <c r="L65" s="229">
        <v>15</v>
      </c>
      <c r="M65" s="229">
        <f>G65*(1+L65/100)</f>
        <v>0</v>
      </c>
      <c r="N65" s="229">
        <v>0</v>
      </c>
      <c r="O65" s="229">
        <f>ROUND(E65*N65,2)</f>
        <v>0</v>
      </c>
      <c r="P65" s="229">
        <v>0</v>
      </c>
      <c r="Q65" s="229">
        <f>ROUND(E65*P65,2)</f>
        <v>0</v>
      </c>
      <c r="R65" s="229"/>
      <c r="S65" s="229" t="s">
        <v>114</v>
      </c>
      <c r="T65" s="229" t="s">
        <v>160</v>
      </c>
      <c r="U65" s="229">
        <v>0</v>
      </c>
      <c r="V65" s="229">
        <f>ROUND(E65*U65,2)</f>
        <v>0</v>
      </c>
      <c r="W65" s="229"/>
      <c r="X65" s="229" t="s">
        <v>218</v>
      </c>
      <c r="Y65" s="209"/>
      <c r="Z65" s="209"/>
      <c r="AA65" s="209"/>
      <c r="AB65" s="209"/>
      <c r="AC65" s="209"/>
      <c r="AD65" s="209"/>
      <c r="AE65" s="209"/>
      <c r="AF65" s="209"/>
      <c r="AG65" s="209" t="s">
        <v>228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40">
        <v>45</v>
      </c>
      <c r="B66" s="241" t="s">
        <v>229</v>
      </c>
      <c r="C66" s="256" t="s">
        <v>230</v>
      </c>
      <c r="D66" s="242" t="s">
        <v>217</v>
      </c>
      <c r="E66" s="243">
        <v>1</v>
      </c>
      <c r="F66" s="244"/>
      <c r="G66" s="245">
        <f>ROUND(E66*F66,2)</f>
        <v>0</v>
      </c>
      <c r="H66" s="230"/>
      <c r="I66" s="229">
        <f>ROUND(E66*H66,2)</f>
        <v>0</v>
      </c>
      <c r="J66" s="230"/>
      <c r="K66" s="229">
        <f>ROUND(E66*J66,2)</f>
        <v>0</v>
      </c>
      <c r="L66" s="229">
        <v>15</v>
      </c>
      <c r="M66" s="229">
        <f>G66*(1+L66/100)</f>
        <v>0</v>
      </c>
      <c r="N66" s="229">
        <v>0</v>
      </c>
      <c r="O66" s="229">
        <f>ROUND(E66*N66,2)</f>
        <v>0</v>
      </c>
      <c r="P66" s="229">
        <v>0</v>
      </c>
      <c r="Q66" s="229">
        <f>ROUND(E66*P66,2)</f>
        <v>0</v>
      </c>
      <c r="R66" s="229"/>
      <c r="S66" s="229" t="s">
        <v>114</v>
      </c>
      <c r="T66" s="229" t="s">
        <v>160</v>
      </c>
      <c r="U66" s="229">
        <v>0</v>
      </c>
      <c r="V66" s="229">
        <f>ROUND(E66*U66,2)</f>
        <v>0</v>
      </c>
      <c r="W66" s="229"/>
      <c r="X66" s="229" t="s">
        <v>218</v>
      </c>
      <c r="Y66" s="209"/>
      <c r="Z66" s="209"/>
      <c r="AA66" s="209"/>
      <c r="AB66" s="209"/>
      <c r="AC66" s="209"/>
      <c r="AD66" s="209"/>
      <c r="AE66" s="209"/>
      <c r="AF66" s="209"/>
      <c r="AG66" s="209" t="s">
        <v>219</v>
      </c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x14ac:dyDescent="0.2">
      <c r="A67" s="5"/>
      <c r="B67" s="6"/>
      <c r="C67" s="259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AE67">
        <v>15</v>
      </c>
      <c r="AF67">
        <v>21</v>
      </c>
      <c r="AG67" t="s">
        <v>96</v>
      </c>
    </row>
    <row r="68" spans="1:60" x14ac:dyDescent="0.2">
      <c r="A68" s="212"/>
      <c r="B68" s="213" t="s">
        <v>31</v>
      </c>
      <c r="C68" s="260"/>
      <c r="D68" s="214"/>
      <c r="E68" s="215"/>
      <c r="F68" s="215"/>
      <c r="G68" s="253">
        <f>G8+G16+G30+G35+G40+G42+G50+G59+G64</f>
        <v>0</v>
      </c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AE68">
        <f>SUMIF(L7:L66,AE67,G7:G66)</f>
        <v>0</v>
      </c>
      <c r="AF68">
        <f>SUMIF(L7:L66,AF67,G7:G66)</f>
        <v>0</v>
      </c>
      <c r="AG68" t="s">
        <v>231</v>
      </c>
    </row>
    <row r="69" spans="1:60" x14ac:dyDescent="0.2">
      <c r="A69" s="5"/>
      <c r="B69" s="6"/>
      <c r="C69" s="259"/>
      <c r="D69" s="8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</row>
    <row r="70" spans="1:60" x14ac:dyDescent="0.2">
      <c r="A70" s="5"/>
      <c r="B70" s="6"/>
      <c r="C70" s="259"/>
      <c r="D70" s="8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</row>
    <row r="71" spans="1:60" x14ac:dyDescent="0.2">
      <c r="A71" s="216" t="s">
        <v>232</v>
      </c>
      <c r="B71" s="216"/>
      <c r="C71" s="261"/>
      <c r="D71" s="8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</row>
    <row r="72" spans="1:60" x14ac:dyDescent="0.2">
      <c r="A72" s="217"/>
      <c r="B72" s="218"/>
      <c r="C72" s="262"/>
      <c r="D72" s="218"/>
      <c r="E72" s="218"/>
      <c r="F72" s="218"/>
      <c r="G72" s="219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AG72" t="s">
        <v>233</v>
      </c>
    </row>
    <row r="73" spans="1:60" x14ac:dyDescent="0.2">
      <c r="A73" s="220"/>
      <c r="B73" s="221"/>
      <c r="C73" s="263"/>
      <c r="D73" s="221"/>
      <c r="E73" s="221"/>
      <c r="F73" s="221"/>
      <c r="G73" s="222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</row>
    <row r="74" spans="1:60" x14ac:dyDescent="0.2">
      <c r="A74" s="220"/>
      <c r="B74" s="221"/>
      <c r="C74" s="263"/>
      <c r="D74" s="221"/>
      <c r="E74" s="221"/>
      <c r="F74" s="221"/>
      <c r="G74" s="222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</row>
    <row r="75" spans="1:60" x14ac:dyDescent="0.2">
      <c r="A75" s="220"/>
      <c r="B75" s="221"/>
      <c r="C75" s="263"/>
      <c r="D75" s="221"/>
      <c r="E75" s="221"/>
      <c r="F75" s="221"/>
      <c r="G75" s="222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pans="1:60" x14ac:dyDescent="0.2">
      <c r="A76" s="223"/>
      <c r="B76" s="224"/>
      <c r="C76" s="264"/>
      <c r="D76" s="224"/>
      <c r="E76" s="224"/>
      <c r="F76" s="224"/>
      <c r="G76" s="22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</row>
    <row r="77" spans="1:60" x14ac:dyDescent="0.2">
      <c r="A77" s="5"/>
      <c r="B77" s="6"/>
      <c r="C77" s="259"/>
      <c r="D77" s="8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</row>
    <row r="78" spans="1:60" x14ac:dyDescent="0.2">
      <c r="C78" s="265"/>
      <c r="D78" s="193"/>
      <c r="AG78" t="s">
        <v>234</v>
      </c>
    </row>
    <row r="79" spans="1:60" x14ac:dyDescent="0.2">
      <c r="D79" s="193"/>
    </row>
    <row r="80" spans="1:60" x14ac:dyDescent="0.2">
      <c r="D80" s="193"/>
    </row>
    <row r="81" spans="4:4" x14ac:dyDescent="0.2">
      <c r="D81" s="193"/>
    </row>
    <row r="82" spans="4:4" x14ac:dyDescent="0.2">
      <c r="D82" s="193"/>
    </row>
    <row r="83" spans="4:4" x14ac:dyDescent="0.2">
      <c r="D83" s="193"/>
    </row>
    <row r="84" spans="4:4" x14ac:dyDescent="0.2">
      <c r="D84" s="193"/>
    </row>
    <row r="85" spans="4:4" x14ac:dyDescent="0.2">
      <c r="D85" s="193"/>
    </row>
    <row r="86" spans="4:4" x14ac:dyDescent="0.2">
      <c r="D86" s="193"/>
    </row>
    <row r="87" spans="4:4" x14ac:dyDescent="0.2">
      <c r="D87" s="193"/>
    </row>
    <row r="88" spans="4:4" x14ac:dyDescent="0.2">
      <c r="D88" s="193"/>
    </row>
    <row r="89" spans="4:4" x14ac:dyDescent="0.2">
      <c r="D89" s="193"/>
    </row>
    <row r="90" spans="4:4" x14ac:dyDescent="0.2">
      <c r="D90" s="193"/>
    </row>
    <row r="91" spans="4:4" x14ac:dyDescent="0.2">
      <c r="D91" s="193"/>
    </row>
    <row r="92" spans="4:4" x14ac:dyDescent="0.2">
      <c r="D92" s="193"/>
    </row>
    <row r="93" spans="4:4" x14ac:dyDescent="0.2">
      <c r="D93" s="193"/>
    </row>
    <row r="94" spans="4:4" x14ac:dyDescent="0.2">
      <c r="D94" s="193"/>
    </row>
    <row r="95" spans="4:4" x14ac:dyDescent="0.2">
      <c r="D95" s="193"/>
    </row>
    <row r="96" spans="4:4" x14ac:dyDescent="0.2">
      <c r="D96" s="193"/>
    </row>
    <row r="97" spans="4:4" x14ac:dyDescent="0.2">
      <c r="D97" s="193"/>
    </row>
    <row r="98" spans="4:4" x14ac:dyDescent="0.2">
      <c r="D98" s="193"/>
    </row>
    <row r="99" spans="4:4" x14ac:dyDescent="0.2">
      <c r="D99" s="193"/>
    </row>
    <row r="100" spans="4:4" x14ac:dyDescent="0.2">
      <c r="D100" s="193"/>
    </row>
    <row r="101" spans="4:4" x14ac:dyDescent="0.2">
      <c r="D101" s="193"/>
    </row>
    <row r="102" spans="4:4" x14ac:dyDescent="0.2">
      <c r="D102" s="193"/>
    </row>
    <row r="103" spans="4:4" x14ac:dyDescent="0.2">
      <c r="D103" s="193"/>
    </row>
    <row r="104" spans="4:4" x14ac:dyDescent="0.2">
      <c r="D104" s="193"/>
    </row>
    <row r="105" spans="4:4" x14ac:dyDescent="0.2">
      <c r="D105" s="193"/>
    </row>
    <row r="106" spans="4:4" x14ac:dyDescent="0.2">
      <c r="D106" s="193"/>
    </row>
    <row r="107" spans="4:4" x14ac:dyDescent="0.2">
      <c r="D107" s="193"/>
    </row>
    <row r="108" spans="4:4" x14ac:dyDescent="0.2">
      <c r="D108" s="193"/>
    </row>
    <row r="109" spans="4:4" x14ac:dyDescent="0.2">
      <c r="D109" s="193"/>
    </row>
    <row r="110" spans="4:4" x14ac:dyDescent="0.2">
      <c r="D110" s="193"/>
    </row>
    <row r="111" spans="4:4" x14ac:dyDescent="0.2">
      <c r="D111" s="193"/>
    </row>
    <row r="112" spans="4:4" x14ac:dyDescent="0.2">
      <c r="D112" s="193"/>
    </row>
    <row r="113" spans="4:4" x14ac:dyDescent="0.2">
      <c r="D113" s="193"/>
    </row>
    <row r="114" spans="4:4" x14ac:dyDescent="0.2">
      <c r="D114" s="193"/>
    </row>
    <row r="115" spans="4:4" x14ac:dyDescent="0.2">
      <c r="D115" s="193"/>
    </row>
    <row r="116" spans="4:4" x14ac:dyDescent="0.2">
      <c r="D116" s="193"/>
    </row>
    <row r="117" spans="4:4" x14ac:dyDescent="0.2">
      <c r="D117" s="193"/>
    </row>
    <row r="118" spans="4:4" x14ac:dyDescent="0.2">
      <c r="D118" s="193"/>
    </row>
    <row r="119" spans="4:4" x14ac:dyDescent="0.2">
      <c r="D119" s="193"/>
    </row>
    <row r="120" spans="4:4" x14ac:dyDescent="0.2">
      <c r="D120" s="193"/>
    </row>
    <row r="121" spans="4:4" x14ac:dyDescent="0.2">
      <c r="D121" s="193"/>
    </row>
    <row r="122" spans="4:4" x14ac:dyDescent="0.2">
      <c r="D122" s="193"/>
    </row>
    <row r="123" spans="4:4" x14ac:dyDescent="0.2">
      <c r="D123" s="193"/>
    </row>
    <row r="124" spans="4:4" x14ac:dyDescent="0.2">
      <c r="D124" s="193"/>
    </row>
    <row r="125" spans="4:4" x14ac:dyDescent="0.2">
      <c r="D125" s="193"/>
    </row>
    <row r="126" spans="4:4" x14ac:dyDescent="0.2">
      <c r="D126" s="193"/>
    </row>
    <row r="127" spans="4:4" x14ac:dyDescent="0.2">
      <c r="D127" s="193"/>
    </row>
    <row r="128" spans="4:4" x14ac:dyDescent="0.2">
      <c r="D128" s="193"/>
    </row>
    <row r="129" spans="4:4" x14ac:dyDescent="0.2">
      <c r="D129" s="193"/>
    </row>
    <row r="130" spans="4:4" x14ac:dyDescent="0.2">
      <c r="D130" s="193"/>
    </row>
    <row r="131" spans="4:4" x14ac:dyDescent="0.2">
      <c r="D131" s="193"/>
    </row>
    <row r="132" spans="4:4" x14ac:dyDescent="0.2">
      <c r="D132" s="193"/>
    </row>
    <row r="133" spans="4:4" x14ac:dyDescent="0.2">
      <c r="D133" s="193"/>
    </row>
    <row r="134" spans="4:4" x14ac:dyDescent="0.2">
      <c r="D134" s="193"/>
    </row>
    <row r="135" spans="4:4" x14ac:dyDescent="0.2">
      <c r="D135" s="193"/>
    </row>
    <row r="136" spans="4:4" x14ac:dyDescent="0.2">
      <c r="D136" s="193"/>
    </row>
    <row r="137" spans="4:4" x14ac:dyDescent="0.2">
      <c r="D137" s="193"/>
    </row>
    <row r="138" spans="4:4" x14ac:dyDescent="0.2">
      <c r="D138" s="193"/>
    </row>
    <row r="139" spans="4:4" x14ac:dyDescent="0.2">
      <c r="D139" s="193"/>
    </row>
    <row r="140" spans="4:4" x14ac:dyDescent="0.2">
      <c r="D140" s="193"/>
    </row>
    <row r="141" spans="4:4" x14ac:dyDescent="0.2">
      <c r="D141" s="193"/>
    </row>
    <row r="142" spans="4:4" x14ac:dyDescent="0.2">
      <c r="D142" s="193"/>
    </row>
    <row r="143" spans="4:4" x14ac:dyDescent="0.2">
      <c r="D143" s="193"/>
    </row>
    <row r="144" spans="4:4" x14ac:dyDescent="0.2">
      <c r="D144" s="193"/>
    </row>
    <row r="145" spans="4:4" x14ac:dyDescent="0.2">
      <c r="D145" s="193"/>
    </row>
    <row r="146" spans="4:4" x14ac:dyDescent="0.2">
      <c r="D146" s="193"/>
    </row>
    <row r="147" spans="4:4" x14ac:dyDescent="0.2">
      <c r="D147" s="193"/>
    </row>
    <row r="148" spans="4:4" x14ac:dyDescent="0.2">
      <c r="D148" s="193"/>
    </row>
    <row r="149" spans="4:4" x14ac:dyDescent="0.2">
      <c r="D149" s="193"/>
    </row>
    <row r="150" spans="4:4" x14ac:dyDescent="0.2">
      <c r="D150" s="193"/>
    </row>
    <row r="151" spans="4:4" x14ac:dyDescent="0.2">
      <c r="D151" s="193"/>
    </row>
    <row r="152" spans="4:4" x14ac:dyDescent="0.2">
      <c r="D152" s="193"/>
    </row>
    <row r="153" spans="4:4" x14ac:dyDescent="0.2">
      <c r="D153" s="193"/>
    </row>
    <row r="154" spans="4:4" x14ac:dyDescent="0.2">
      <c r="D154" s="193"/>
    </row>
    <row r="155" spans="4:4" x14ac:dyDescent="0.2">
      <c r="D155" s="193"/>
    </row>
    <row r="156" spans="4:4" x14ac:dyDescent="0.2">
      <c r="D156" s="193"/>
    </row>
    <row r="157" spans="4:4" x14ac:dyDescent="0.2">
      <c r="D157" s="193"/>
    </row>
    <row r="158" spans="4:4" x14ac:dyDescent="0.2">
      <c r="D158" s="193"/>
    </row>
    <row r="159" spans="4:4" x14ac:dyDescent="0.2">
      <c r="D159" s="193"/>
    </row>
    <row r="160" spans="4:4" x14ac:dyDescent="0.2">
      <c r="D160" s="193"/>
    </row>
    <row r="161" spans="4:4" x14ac:dyDescent="0.2">
      <c r="D161" s="193"/>
    </row>
    <row r="162" spans="4:4" x14ac:dyDescent="0.2">
      <c r="D162" s="193"/>
    </row>
    <row r="163" spans="4:4" x14ac:dyDescent="0.2">
      <c r="D163" s="193"/>
    </row>
    <row r="164" spans="4:4" x14ac:dyDescent="0.2">
      <c r="D164" s="193"/>
    </row>
    <row r="165" spans="4:4" x14ac:dyDescent="0.2">
      <c r="D165" s="193"/>
    </row>
    <row r="166" spans="4:4" x14ac:dyDescent="0.2">
      <c r="D166" s="193"/>
    </row>
    <row r="167" spans="4:4" x14ac:dyDescent="0.2">
      <c r="D167" s="193"/>
    </row>
    <row r="168" spans="4:4" x14ac:dyDescent="0.2">
      <c r="D168" s="193"/>
    </row>
    <row r="169" spans="4:4" x14ac:dyDescent="0.2">
      <c r="D169" s="193"/>
    </row>
    <row r="170" spans="4:4" x14ac:dyDescent="0.2">
      <c r="D170" s="193"/>
    </row>
    <row r="171" spans="4:4" x14ac:dyDescent="0.2">
      <c r="D171" s="193"/>
    </row>
    <row r="172" spans="4:4" x14ac:dyDescent="0.2">
      <c r="D172" s="193"/>
    </row>
    <row r="173" spans="4:4" x14ac:dyDescent="0.2">
      <c r="D173" s="193"/>
    </row>
    <row r="174" spans="4:4" x14ac:dyDescent="0.2">
      <c r="D174" s="193"/>
    </row>
    <row r="175" spans="4:4" x14ac:dyDescent="0.2">
      <c r="D175" s="193"/>
    </row>
    <row r="176" spans="4:4" x14ac:dyDescent="0.2">
      <c r="D176" s="193"/>
    </row>
    <row r="177" spans="4:4" x14ac:dyDescent="0.2">
      <c r="D177" s="193"/>
    </row>
    <row r="178" spans="4:4" x14ac:dyDescent="0.2">
      <c r="D178" s="193"/>
    </row>
    <row r="179" spans="4:4" x14ac:dyDescent="0.2">
      <c r="D179" s="193"/>
    </row>
    <row r="180" spans="4:4" x14ac:dyDescent="0.2">
      <c r="D180" s="193"/>
    </row>
    <row r="181" spans="4:4" x14ac:dyDescent="0.2">
      <c r="D181" s="193"/>
    </row>
    <row r="182" spans="4:4" x14ac:dyDescent="0.2">
      <c r="D182" s="193"/>
    </row>
    <row r="183" spans="4:4" x14ac:dyDescent="0.2">
      <c r="D183" s="193"/>
    </row>
    <row r="184" spans="4:4" x14ac:dyDescent="0.2">
      <c r="D184" s="193"/>
    </row>
    <row r="185" spans="4:4" x14ac:dyDescent="0.2">
      <c r="D185" s="193"/>
    </row>
    <row r="186" spans="4:4" x14ac:dyDescent="0.2">
      <c r="D186" s="193"/>
    </row>
    <row r="187" spans="4:4" x14ac:dyDescent="0.2">
      <c r="D187" s="193"/>
    </row>
    <row r="188" spans="4:4" x14ac:dyDescent="0.2">
      <c r="D188" s="193"/>
    </row>
    <row r="189" spans="4:4" x14ac:dyDescent="0.2">
      <c r="D189" s="193"/>
    </row>
    <row r="190" spans="4:4" x14ac:dyDescent="0.2">
      <c r="D190" s="193"/>
    </row>
    <row r="191" spans="4:4" x14ac:dyDescent="0.2">
      <c r="D191" s="193"/>
    </row>
    <row r="192" spans="4:4" x14ac:dyDescent="0.2">
      <c r="D192" s="193"/>
    </row>
    <row r="193" spans="4:4" x14ac:dyDescent="0.2">
      <c r="D193" s="193"/>
    </row>
    <row r="194" spans="4:4" x14ac:dyDescent="0.2">
      <c r="D194" s="193"/>
    </row>
    <row r="195" spans="4:4" x14ac:dyDescent="0.2">
      <c r="D195" s="193"/>
    </row>
    <row r="196" spans="4:4" x14ac:dyDescent="0.2">
      <c r="D196" s="193"/>
    </row>
    <row r="197" spans="4:4" x14ac:dyDescent="0.2">
      <c r="D197" s="193"/>
    </row>
    <row r="198" spans="4:4" x14ac:dyDescent="0.2">
      <c r="D198" s="193"/>
    </row>
    <row r="199" spans="4:4" x14ac:dyDescent="0.2">
      <c r="D199" s="193"/>
    </row>
    <row r="200" spans="4:4" x14ac:dyDescent="0.2">
      <c r="D200" s="193"/>
    </row>
    <row r="201" spans="4:4" x14ac:dyDescent="0.2">
      <c r="D201" s="193"/>
    </row>
    <row r="202" spans="4:4" x14ac:dyDescent="0.2">
      <c r="D202" s="193"/>
    </row>
    <row r="203" spans="4:4" x14ac:dyDescent="0.2">
      <c r="D203" s="193"/>
    </row>
    <row r="204" spans="4:4" x14ac:dyDescent="0.2">
      <c r="D204" s="193"/>
    </row>
    <row r="205" spans="4:4" x14ac:dyDescent="0.2">
      <c r="D205" s="193"/>
    </row>
    <row r="206" spans="4:4" x14ac:dyDescent="0.2">
      <c r="D206" s="193"/>
    </row>
    <row r="207" spans="4:4" x14ac:dyDescent="0.2">
      <c r="D207" s="193"/>
    </row>
    <row r="208" spans="4:4" x14ac:dyDescent="0.2">
      <c r="D208" s="193"/>
    </row>
    <row r="209" spans="4:4" x14ac:dyDescent="0.2">
      <c r="D209" s="193"/>
    </row>
    <row r="210" spans="4:4" x14ac:dyDescent="0.2">
      <c r="D210" s="193"/>
    </row>
    <row r="211" spans="4:4" x14ac:dyDescent="0.2">
      <c r="D211" s="193"/>
    </row>
    <row r="212" spans="4:4" x14ac:dyDescent="0.2">
      <c r="D212" s="193"/>
    </row>
    <row r="213" spans="4:4" x14ac:dyDescent="0.2">
      <c r="D213" s="193"/>
    </row>
    <row r="214" spans="4:4" x14ac:dyDescent="0.2">
      <c r="D214" s="193"/>
    </row>
    <row r="215" spans="4:4" x14ac:dyDescent="0.2">
      <c r="D215" s="193"/>
    </row>
    <row r="216" spans="4:4" x14ac:dyDescent="0.2">
      <c r="D216" s="193"/>
    </row>
    <row r="217" spans="4:4" x14ac:dyDescent="0.2">
      <c r="D217" s="193"/>
    </row>
    <row r="218" spans="4:4" x14ac:dyDescent="0.2">
      <c r="D218" s="193"/>
    </row>
    <row r="219" spans="4:4" x14ac:dyDescent="0.2">
      <c r="D219" s="193"/>
    </row>
    <row r="220" spans="4:4" x14ac:dyDescent="0.2">
      <c r="D220" s="193"/>
    </row>
    <row r="221" spans="4:4" x14ac:dyDescent="0.2">
      <c r="D221" s="193"/>
    </row>
    <row r="222" spans="4:4" x14ac:dyDescent="0.2">
      <c r="D222" s="193"/>
    </row>
    <row r="223" spans="4:4" x14ac:dyDescent="0.2">
      <c r="D223" s="193"/>
    </row>
    <row r="224" spans="4:4" x14ac:dyDescent="0.2">
      <c r="D224" s="193"/>
    </row>
    <row r="225" spans="4:4" x14ac:dyDescent="0.2">
      <c r="D225" s="193"/>
    </row>
    <row r="226" spans="4:4" x14ac:dyDescent="0.2">
      <c r="D226" s="193"/>
    </row>
    <row r="227" spans="4:4" x14ac:dyDescent="0.2">
      <c r="D227" s="193"/>
    </row>
    <row r="228" spans="4:4" x14ac:dyDescent="0.2">
      <c r="D228" s="193"/>
    </row>
    <row r="229" spans="4:4" x14ac:dyDescent="0.2">
      <c r="D229" s="193"/>
    </row>
    <row r="230" spans="4:4" x14ac:dyDescent="0.2">
      <c r="D230" s="193"/>
    </row>
    <row r="231" spans="4:4" x14ac:dyDescent="0.2">
      <c r="D231" s="193"/>
    </row>
    <row r="232" spans="4:4" x14ac:dyDescent="0.2">
      <c r="D232" s="193"/>
    </row>
    <row r="233" spans="4:4" x14ac:dyDescent="0.2">
      <c r="D233" s="193"/>
    </row>
    <row r="234" spans="4:4" x14ac:dyDescent="0.2">
      <c r="D234" s="193"/>
    </row>
    <row r="235" spans="4:4" x14ac:dyDescent="0.2">
      <c r="D235" s="193"/>
    </row>
    <row r="236" spans="4:4" x14ac:dyDescent="0.2">
      <c r="D236" s="193"/>
    </row>
    <row r="237" spans="4:4" x14ac:dyDescent="0.2">
      <c r="D237" s="193"/>
    </row>
    <row r="238" spans="4:4" x14ac:dyDescent="0.2">
      <c r="D238" s="193"/>
    </row>
    <row r="239" spans="4:4" x14ac:dyDescent="0.2">
      <c r="D239" s="193"/>
    </row>
    <row r="240" spans="4:4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mergeCells count="6">
    <mergeCell ref="A1:G1"/>
    <mergeCell ref="C2:G2"/>
    <mergeCell ref="C3:G3"/>
    <mergeCell ref="C4:G4"/>
    <mergeCell ref="A71:C71"/>
    <mergeCell ref="A72:G7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'001 001 Pol'!Názvy_tisku</vt:lpstr>
      <vt:lpstr>oadresa</vt:lpstr>
      <vt:lpstr>Stavba!Objednatel</vt:lpstr>
      <vt:lpstr>Stavba!Objekt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Alena</cp:lastModifiedBy>
  <cp:lastPrinted>2014-02-28T09:52:57Z</cp:lastPrinted>
  <dcterms:created xsi:type="dcterms:W3CDTF">2009-04-08T07:15:50Z</dcterms:created>
  <dcterms:modified xsi:type="dcterms:W3CDTF">2019-07-09T12:42:57Z</dcterms:modified>
</cp:coreProperties>
</file>