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55" windowWidth="16935" windowHeight="7365" activeTab="0"/>
  </bookViews>
  <sheets>
    <sheet name="Rekapitulace stavby" sheetId="1" r:id="rId1"/>
    <sheet name="SO 04 - VODOVOD" sheetId="2" r:id="rId2"/>
    <sheet name="2 - VEDLEJŠÍ ROZPOČTOVÉ N..." sheetId="3" r:id="rId3"/>
    <sheet name="Pokyny pro vyplnění" sheetId="4" r:id="rId4"/>
  </sheets>
  <definedNames>
    <definedName name="_xlnm._FilterDatabase" localSheetId="2" hidden="1">'2 - VEDLEJŠÍ ROZPOČTOVÉ N...'!$C$82:$K$92</definedName>
    <definedName name="_xlnm._FilterDatabase" localSheetId="1" hidden="1">'SO 04 - VODOVOD'!$C$87:$K$290</definedName>
    <definedName name="_xlnm.Print_Area" localSheetId="2">'2 - VEDLEJŠÍ ROZPOČTOVÉ N...'!$C$4:$J$39,'2 - VEDLEJŠÍ ROZPOČTOVÉ N...'!$C$45:$J$64,'2 - VEDLEJŠÍ ROZPOČTOVÉ N...'!$C$70:$K$92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04 - VODOVOD'!$C$4:$J$39,'SO 04 - VODOVOD'!$C$45:$J$69,'SO 04 - VODOVOD'!$C$75:$K$290</definedName>
    <definedName name="_xlnm.Print_Titles" localSheetId="0">'Rekapitulace stavby'!$52:$52</definedName>
    <definedName name="_xlnm.Print_Titles" localSheetId="1">'SO 04 - VODOVOD'!$87:$87</definedName>
    <definedName name="_xlnm.Print_Titles" localSheetId="2">'2 - VEDLEJŠÍ ROZPOČTOVÉ N...'!$82:$82</definedName>
  </definedNames>
  <calcPr calcId="145621"/>
</workbook>
</file>

<file path=xl/sharedStrings.xml><?xml version="1.0" encoding="utf-8"?>
<sst xmlns="http://schemas.openxmlformats.org/spreadsheetml/2006/main" count="3185" uniqueCount="722">
  <si>
    <t>Export Komplet</t>
  </si>
  <si>
    <t>VZ</t>
  </si>
  <si>
    <t>2.0</t>
  </si>
  <si>
    <t/>
  </si>
  <si>
    <t>False</t>
  </si>
  <si>
    <t>{c7cc9108-1453-4b91-97de-5645432c21bd}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</si>
  <si>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</si>
  <si>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</si>
  <si>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</si>
  <si>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</si>
  <si>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</si>
  <si>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</si>
  <si>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</si>
  <si>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</si>
  <si>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</si>
  <si>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3844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</si>
  <si>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</si>
  <si>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</si>
  <si>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NYMBURK - HŘIŠTĚ JANKOVICE - VODOVOD</t>
  </si>
  <si>
    <t>KSO:</t>
  </si>
  <si>
    <t>CC-CZ:</t>
  </si>
  <si>
    <t>Místo:</t>
  </si>
  <si>
    <t>NYMBURK</t>
  </si>
  <si>
    <t>Datum:</t>
  </si>
  <si>
    <t>3. 12. 2020</t>
  </si>
  <si>
    <t>Zadavatel:</t>
  </si>
  <si>
    <t>IČ:</t>
  </si>
  <si>
    <t>MĚSTO NYMBURK</t>
  </si>
  <si>
    <t>DIČ:</t>
  </si>
  <si>
    <t>Uchazeč:</t>
  </si>
  <si>
    <t>Vyplň údaj</t>
  </si>
  <si>
    <t>Projektant:</t>
  </si>
  <si>
    <t>VERSATILE s.r.o.</t>
  </si>
  <si>
    <t>True</t>
  </si>
  <si>
    <t>Zpracovatel:</t>
  </si>
  <si>
    <t>B.HROTKOVÁ, V.RENČOVÁ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</si>
  <si>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</si>
  <si>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</si>
  <si>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</si>
  <si>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</si>
  <si>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</si>
  <si>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</si>
  <si>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</si>
  <si>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</si>
  <si>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</si>
  <si>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</si>
  <si>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</si>
  <si>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</si>
  <si>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</si>
  <si>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</si>
  <si>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</si>
  <si>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</si>
  <si>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</si>
  <si>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</si>
  <si>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</si>
  <si>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</si>
  <si>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</si>
  <si>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</si>
  <si>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</si>
  <si>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</si>
  <si>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</si>
  <si>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</si>
  <si>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</si>
  <si>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</si>
  <si>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</si>
  <si>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</si>
  <si>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</si>
  <si>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</si>
  <si>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</si>
  <si>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</si>
  <si>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</si>
  <si>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</si>
  <si>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</si>
  <si>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</si>
  <si>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</si>
  <si>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</si>
  <si>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</si>
  <si>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04</t>
  </si>
  <si>
    <t>VODOVOD</t>
  </si>
  <si>
    <t>STA</t>
  </si>
  <si>
    <t>1</t>
  </si>
  <si>
    <t>{a9407ff6-eb90-4c51-bda2-723791fdf723}</t>
  </si>
  <si>
    <t>827 1</t>
  </si>
  <si>
    <t>2</t>
  </si>
  <si>
    <t>VEDLEJŠÍ ROZPOČTOVÉ NÁKLADY</t>
  </si>
  <si>
    <t>{1f6786b5-6d18-40e7-bdd5-01d5d109988e}</t>
  </si>
  <si>
    <t>KRYCÍ LIST SOUPISU PRACÍ</t>
  </si>
  <si>
    <t>Objekt:</t>
  </si>
  <si>
    <t>SO 04 - VODOVOD</t>
  </si>
  <si>
    <t>VÝMĚRY JSOU PŘEVZATY Z PODKLADŮ POROJEKTANTA. NEDÍLNOU SOUČÁSTÍ PRO OCENĚNÍ JE PROJEKTOVÁ DOKUMENTACE A PROHLÍDKA STAVBY. MATERIÁLY  P Ř Í P A D N Ě   UVEDENÉ V ROZPOČTU JSOU  O R I E N T A Č N Í. MOHOU BÝT DODVATELEM V SOULADU SE ZÁKONEM č.134/2016 SB ZAMĚNĚNY ZA PŘEDPOKLADU, ŽE BUDOU SPLŇOVAT SROVNATELNÉ  TECHNICKÉ PARAMETRY.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</si>
  <si>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</si>
  <si>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</si>
  <si>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</si>
  <si>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</si>
  <si>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</si>
  <si>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</si>
  <si>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10 - Přípravné a bourací práce</t>
  </si>
  <si>
    <t xml:space="preserve">    21 - Zakládání - úprava podloží a základové spáry, zlepšování vlastností hornin</t>
  </si>
  <si>
    <t xml:space="preserve">    4 - Vodorovné konstrukce</t>
  </si>
  <si>
    <t xml:space="preserve">    5 - Komunikace pozemní</t>
  </si>
  <si>
    <t xml:space="preserve">    8 - Trubní vedení</t>
  </si>
  <si>
    <t xml:space="preserve">    89 - Ostatní konstrukce na trubním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</si>
  <si>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</si>
  <si>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</si>
  <si>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</si>
  <si>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</si>
  <si>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</si>
  <si>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</si>
  <si>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</si>
  <si>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</si>
  <si>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</si>
  <si>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</si>
  <si>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</si>
  <si>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</si>
  <si>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</si>
  <si>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</si>
  <si>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</si>
  <si>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</si>
  <si>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</si>
  <si>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</si>
  <si>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</si>
  <si>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132251253</t>
  </si>
  <si>
    <t>Hloubení nezapažených rýh šířky přes 800 do 2 000 mm strojně s urovnáním dna do předepsaného profilu a spádu v hornině třídy těžitelnosti I skupiny 3 přes 50 do 100 m3</t>
  </si>
  <si>
    <t>m3</t>
  </si>
  <si>
    <t>CS ÚRS 2020 02</t>
  </si>
  <si>
    <t>4</t>
  </si>
  <si>
    <t>932575198</t>
  </si>
  <si>
    <t>VV</t>
  </si>
  <si>
    <t>VYKOP PRO VODOVOD V KOMUNIKACI</t>
  </si>
  <si>
    <t>/od urovne vybourane skladby/</t>
  </si>
  <si>
    <t>1,20*2,00*(1,65-0,35)</t>
  </si>
  <si>
    <t>VYKOP PRO VODOVOD V ZELENI</t>
  </si>
  <si>
    <t>1,20*21,50*(1,65+1,50)/2</t>
  </si>
  <si>
    <t>1,20*18,00*(1,52+1,50)/2</t>
  </si>
  <si>
    <t>Součet</t>
  </si>
  <si>
    <t>132251102</t>
  </si>
  <si>
    <t>Hloubení nezapažených rýh šířky do 800 mm strojně s urovnáním dna do předepsaného profilu a spádu v hornině třídy těžitelnosti I skupiny 3 přes 20 do 50 m3</t>
  </si>
  <si>
    <t>581870457</t>
  </si>
  <si>
    <t>VYKOP PRO DRENAZ V ZELENI</t>
  </si>
  <si>
    <t>0,80*9,00*(0,85+0,93)/2</t>
  </si>
  <si>
    <t>0,80*9,00*(0,85+0,87)/2</t>
  </si>
  <si>
    <t>Mezisoučet</t>
  </si>
  <si>
    <t>3</t>
  </si>
  <si>
    <t>DOKOPAVKA VODOMERNE SACHTY</t>
  </si>
  <si>
    <t>0,60*2,10*1,97*2</t>
  </si>
  <si>
    <t>0,45*2,40*1,97*2</t>
  </si>
  <si>
    <t>0,32*2,10*2,40</t>
  </si>
  <si>
    <t>DOKOPAVKA VYPOUSTECI SACHTY</t>
  </si>
  <si>
    <t>0,75*1,50*1,50</t>
  </si>
  <si>
    <t>151101101</t>
  </si>
  <si>
    <t>Zřízení pažení a rozepření stěn rýh pro podzemní vedení příložné pro jakoukoliv mezerovitost, hloubky do 2 m</t>
  </si>
  <si>
    <t>m2</t>
  </si>
  <si>
    <t>56135496</t>
  </si>
  <si>
    <t>PAZENI RYH</t>
  </si>
  <si>
    <t>2,00*1,65*2</t>
  </si>
  <si>
    <t>21,50*(1,65+1,50)/2*2</t>
  </si>
  <si>
    <t>18,00*(1,52+1,50)/2*2</t>
  </si>
  <si>
    <t>151101111</t>
  </si>
  <si>
    <t>Odstranění pažení a rozepření stěn rýh pro podzemní vedení s uložením materiálu na vzdálenost do 3 m od kraje výkopu příložné, hloubky do 2 m</t>
  </si>
  <si>
    <t>-9214201</t>
  </si>
  <si>
    <t>5</t>
  </si>
  <si>
    <t>151101201</t>
  </si>
  <si>
    <t>Zřízení pažení stěn výkopu bez rozepření nebo vzepření příložné, hloubky do 4 m</t>
  </si>
  <si>
    <t>681833949</t>
  </si>
  <si>
    <t>PAZENI VYKOPU PRO SACHTY</t>
  </si>
  <si>
    <t>(2,40+2,10)*2*1,97</t>
  </si>
  <si>
    <t>(1,50+1,50)*2*2,12</t>
  </si>
  <si>
    <t>6</t>
  </si>
  <si>
    <t>151101211</t>
  </si>
  <si>
    <t>Odstranění pažení stěn výkopu bez rozepření nebo vzepření s uložením pažin na vzdálenost do 3 m od okraje výkopu příložné, hloubky do 4 m</t>
  </si>
  <si>
    <t>-2036485199</t>
  </si>
  <si>
    <t>7</t>
  </si>
  <si>
    <t>151101401</t>
  </si>
  <si>
    <t>Zřízení vzepření zapažených stěn výkopů s potřebným přepažováním při pažení příložném, hloubky do 4 m</t>
  </si>
  <si>
    <t>-1339172073</t>
  </si>
  <si>
    <t>8</t>
  </si>
  <si>
    <t>151101411</t>
  </si>
  <si>
    <t>Odstranění vzepření stěn výkopů s uložením materiálu na vzdálenost do 3 m od kraje výkopu při pažení příložném, hloubky do 4 m</t>
  </si>
  <si>
    <t>903209963</t>
  </si>
  <si>
    <t>9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</si>
  <si>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</si>
  <si>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</si>
  <si>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-1325616844</t>
  </si>
  <si>
    <t>OBSYP VODOVODNIHO POTRUBI STERKOPISKEM</t>
  </si>
  <si>
    <t>1,20*2,00*0,30</t>
  </si>
  <si>
    <t>1,20*21,50*0,30</t>
  </si>
  <si>
    <t>1,20*18,00*0,30</t>
  </si>
  <si>
    <t>10</t>
  </si>
  <si>
    <t>M</t>
  </si>
  <si>
    <t>58337303</t>
  </si>
  <si>
    <t>štěrkopísek frakce 0/8</t>
  </si>
  <si>
    <t>t</t>
  </si>
  <si>
    <t>-1270811077</t>
  </si>
  <si>
    <t>14,94*2 'Přepočtené koeficientem množství</t>
  </si>
  <si>
    <t>11</t>
  </si>
  <si>
    <t>174111101</t>
  </si>
  <si>
    <t>Zásyp sypaninou z jakékoliv horniny ručně s uložením výkopku ve vrstvách se zhutněním jam, šachet, rýh nebo kolem objektů v těchto vykopávkách</t>
  </si>
  <si>
    <t>-103836405</t>
  </si>
  <si>
    <t>ZPETNY ZASYP RYHY STERKODRTI</t>
  </si>
  <si>
    <t>VODOVOD V KOMUNIKACI</t>
  </si>
  <si>
    <t>1,20*2,00*(1,65-0,35-0,15-0,30)</t>
  </si>
  <si>
    <t>12</t>
  </si>
  <si>
    <t>58344171</t>
  </si>
  <si>
    <t>štěrkodrť frakce 0/32</t>
  </si>
  <si>
    <t>-250170528</t>
  </si>
  <si>
    <t>2,04</t>
  </si>
  <si>
    <t>2,04*2 'Přepočtené koeficientem množství</t>
  </si>
  <si>
    <t>13</t>
  </si>
  <si>
    <t>174151101</t>
  </si>
  <si>
    <t>Zásyp sypaninou z jakékoliv horniny strojně s uložením výkopku ve vrstvách se zhutněním jam, šachet, rýh nebo kolem objektů v těchto vykopávkách</t>
  </si>
  <si>
    <t>-1894747025</t>
  </si>
  <si>
    <t>ZPETNY ZASYP RYH VYTEZENOU ZEMINOU</t>
  </si>
  <si>
    <t>VODOVOD V ZELENI</t>
  </si>
  <si>
    <t>1,20*21,50*((1,65+1,50)/2-0,15-0,30)</t>
  </si>
  <si>
    <t>1,20*18,00*((1,52+1,50)/2-0,15-0,30)</t>
  </si>
  <si>
    <t>DRENAZ V ZELENI</t>
  </si>
  <si>
    <t>0,80*9,00*((0,85+0,93)/2-0,10-0,40)</t>
  </si>
  <si>
    <t>0,80*9,00*((0,85+0,87)/2-0,10-0,40)</t>
  </si>
  <si>
    <t>14</t>
  </si>
  <si>
    <t>166151101</t>
  </si>
  <si>
    <t>Přehození neulehlého výkopku strojně z horniny třídy těžitelnosti I, skupiny 1 až 3</t>
  </si>
  <si>
    <t>1909870251</t>
  </si>
  <si>
    <t>ZEMINA NA ZPETNY ZASYP</t>
  </si>
  <si>
    <t>66,54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</si>
  <si>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</si>
  <si>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</si>
  <si>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882264905</t>
  </si>
  <si>
    <t>PREBYTECNA ZEMINA NA SKLADKU</t>
  </si>
  <si>
    <t>76,371</t>
  </si>
  <si>
    <t>25,12</t>
  </si>
  <si>
    <t>-66,54</t>
  </si>
  <si>
    <t>16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</si>
  <si>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</si>
  <si>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</si>
  <si>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-721302001</t>
  </si>
  <si>
    <t>34,951*5</t>
  </si>
  <si>
    <t>17</t>
  </si>
  <si>
    <t>171201231</t>
  </si>
  <si>
    <t>Poplatek za uložení stavebního odpadu na recyklační skládce (skládkovné) zeminy a kamení zatříděného do Katalogu odpadů pod kódem 17 05 04</t>
  </si>
  <si>
    <t>-1280317822</t>
  </si>
  <si>
    <t>34,951*1,800</t>
  </si>
  <si>
    <t>18</t>
  </si>
  <si>
    <t>181912112</t>
  </si>
  <si>
    <t>Úprava pláně vyrovnáním výškových rozdílů ručně v hornině třídy těžitelnosti I skupiny 3 se zhutněním</t>
  </si>
  <si>
    <t>-156151514</t>
  </si>
  <si>
    <t>ZHUTNENI POD SACHTY</t>
  </si>
  <si>
    <t>2,40*2,10</t>
  </si>
  <si>
    <t>1,50*1,50</t>
  </si>
  <si>
    <t>Přípravné a bourací práce</t>
  </si>
  <si>
    <t>19</t>
  </si>
  <si>
    <t>919735113</t>
  </si>
  <si>
    <t>Řezání stávajícího živičného krytu nebo podkladu hloubky přes 100 do 150 mm</t>
  </si>
  <si>
    <t>m</t>
  </si>
  <si>
    <t>1329927192</t>
  </si>
  <si>
    <t>PRO VYKOP VE STAV.KOMUNIKACI</t>
  </si>
  <si>
    <t>1,20*2</t>
  </si>
  <si>
    <t>20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</si>
  <si>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</si>
  <si>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</si>
  <si>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-1187664754</t>
  </si>
  <si>
    <t>STAVAJICI KOMUNIKACE - PREDPOKLADANA SKLADBA</t>
  </si>
  <si>
    <t>1,20*2,00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</si>
  <si>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</si>
  <si>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</si>
  <si>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248223261</t>
  </si>
  <si>
    <t>PODKLAD STAVAJICI KOMUNIKACE</t>
  </si>
  <si>
    <t>2,40</t>
  </si>
  <si>
    <t>22</t>
  </si>
  <si>
    <t>997221151</t>
  </si>
  <si>
    <t>Vodorovná doprava suti stavebním kolečkem s naložením a se složením z kusových materiálů, na vzdálenost do 50 m</t>
  </si>
  <si>
    <t>271845905</t>
  </si>
  <si>
    <t>ASFALT K MISTU NALOZENI</t>
  </si>
  <si>
    <t>0,758</t>
  </si>
  <si>
    <t>23</t>
  </si>
  <si>
    <t>997221561</t>
  </si>
  <si>
    <t>Vodorovná doprava suti bez naložení, ale se složením a s hrubým urovnáním z kusových materiálů, na vzdálenost do 1 km</t>
  </si>
  <si>
    <t>-1300762140</t>
  </si>
  <si>
    <t>ODVOZ NA SKLADKU</t>
  </si>
  <si>
    <t>24</t>
  </si>
  <si>
    <t>997221569</t>
  </si>
  <si>
    <t>Vodorovná doprava suti bez naložení, ale se složením a s hrubým urovnáním Příplatek k ceně za každý další i započatý 1 km přes 1 km</t>
  </si>
  <si>
    <t>-1122524249</t>
  </si>
  <si>
    <t>0,758*14</t>
  </si>
  <si>
    <t>25</t>
  </si>
  <si>
    <t>997221875</t>
  </si>
  <si>
    <t>Poplatek za uložení stavebního odpadu na recyklační skládce (skládkovné) asfaltového bez obsahu dehtu zatříděného do Katalogu odpadů pod kódem 17 03 02</t>
  </si>
  <si>
    <t>170994849</t>
  </si>
  <si>
    <t>26</t>
  </si>
  <si>
    <t>997221141</t>
  </si>
  <si>
    <t>Vodorovná doprava suti stavebním kolečkem s naložením a se složením ze sypkých materiálů, na vzdálenost do 50 m</t>
  </si>
  <si>
    <t>-1655306616</t>
  </si>
  <si>
    <t>STERK K MISTU NALOZENI</t>
  </si>
  <si>
    <t>0,696</t>
  </si>
  <si>
    <t>27</t>
  </si>
  <si>
    <t>997221551</t>
  </si>
  <si>
    <t>Vodorovná doprava suti bez naložení, ale se složením a s hrubým urovnáním ze sypkých materiálů, na vzdálenost do 1 km</t>
  </si>
  <si>
    <t>1183608694</t>
  </si>
  <si>
    <t>28</t>
  </si>
  <si>
    <t>997221559</t>
  </si>
  <si>
    <t>-725149816</t>
  </si>
  <si>
    <t>0,696*14</t>
  </si>
  <si>
    <t>29</t>
  </si>
  <si>
    <t>997221873</t>
  </si>
  <si>
    <t>1591549662</t>
  </si>
  <si>
    <t>Zakládání - úprava podloží a základové spáry, zlepšování vlastností hornin</t>
  </si>
  <si>
    <t>30</t>
  </si>
  <si>
    <t>212572111</t>
  </si>
  <si>
    <t>Lože pro trativody ze štěrkopísku tříděného</t>
  </si>
  <si>
    <t>-1348187819</t>
  </si>
  <si>
    <t>LOZE POD DRENAZ FR. 2-4 MM</t>
  </si>
  <si>
    <t>0,80*9,00*0,10</t>
  </si>
  <si>
    <t>31</t>
  </si>
  <si>
    <t>21275521R</t>
  </si>
  <si>
    <t>Trativody bez lože z drenážních trubek plastových DN 100 mm perforovaných v horních 2/3 obvodu</t>
  </si>
  <si>
    <t>-2080770242</t>
  </si>
  <si>
    <t>DRENAZNI POTRUBI</t>
  </si>
  <si>
    <t>19,00</t>
  </si>
  <si>
    <t>32</t>
  </si>
  <si>
    <t>211571111</t>
  </si>
  <si>
    <t>Výplň kamenivem do rýh odvodňovacích žeber nebo trativodů bez zhutnění, s úpravou povrchu výplně štěrkopískem tříděným</t>
  </si>
  <si>
    <t>113048031</t>
  </si>
  <si>
    <t>OBSYP DRENAZI FR.8-32</t>
  </si>
  <si>
    <t>0,80*9,00*0,40</t>
  </si>
  <si>
    <t>33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</si>
  <si>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</si>
  <si>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</si>
  <si>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252971833</t>
  </si>
  <si>
    <t>OBALENI DRENAZI</t>
  </si>
  <si>
    <t>(0,80+0,40)*2*18,00</t>
  </si>
  <si>
    <t>34</t>
  </si>
  <si>
    <t>69311081</t>
  </si>
  <si>
    <t>geotextilie netkaná separační, ochranná, filtrační, drenážní PES 300g/m2</t>
  </si>
  <si>
    <t>1566354393</t>
  </si>
  <si>
    <t>43,2*1,2 'Přepočtené koeficientem množství</t>
  </si>
  <si>
    <t>35</t>
  </si>
  <si>
    <t>89481111R</t>
  </si>
  <si>
    <t>Revizní šachta z tvrdého PVC (např.OPTI CONTROL 325) v otevřeném výkopu typ přímý (DN šachty/DN trubního vedení) DN 315/160, hloubka od 1360 do 1730 mm</t>
  </si>
  <si>
    <t>kus</t>
  </si>
  <si>
    <t>2080806678</t>
  </si>
  <si>
    <t>DRENAZNI SACHTICKY</t>
  </si>
  <si>
    <t>36</t>
  </si>
  <si>
    <t>894812156</t>
  </si>
  <si>
    <t>Revizní a čistící šachta z polypropylenu PP pro hladké trouby DN 315 poklop plastový s teleskopickou trubkou</t>
  </si>
  <si>
    <t>-1571466196</t>
  </si>
  <si>
    <t>Vodorovné konstrukce</t>
  </si>
  <si>
    <t>37</t>
  </si>
  <si>
    <t>451573111</t>
  </si>
  <si>
    <t>Lože pod potrubí, stoky a drobné objekty v otevřeném výkopu z písku a štěrkopísku do 63 mm</t>
  </si>
  <si>
    <t>1640859038</t>
  </si>
  <si>
    <t>LOZE POD POTRUBI</t>
  </si>
  <si>
    <t>1,20*2,00*0,15</t>
  </si>
  <si>
    <t>1,20*21,50*0,15</t>
  </si>
  <si>
    <t>1,20*18,00*0,15</t>
  </si>
  <si>
    <t>Komunikace pozemní</t>
  </si>
  <si>
    <t>38</t>
  </si>
  <si>
    <t>919731123</t>
  </si>
  <si>
    <t>Zarovnání styčné plochy podkladu nebo krytu podél vybourané části komunikace nebo zpevněné plochy živičné tl. přes 100 do 200 mm</t>
  </si>
  <si>
    <t>1881220233</t>
  </si>
  <si>
    <t>OBNOVA KOMUNIKACE</t>
  </si>
  <si>
    <t>/predpokladana skladba/</t>
  </si>
  <si>
    <t>39</t>
  </si>
  <si>
    <t>572340112</t>
  </si>
  <si>
    <t>Vyspravení krytu komunikací po překopech inženýrských sítí plochy do 15 m2 asfaltovým betonem ACO (AB), po zhutnění tl. přes 50 do 70 mm</t>
  </si>
  <si>
    <t>407148794</t>
  </si>
  <si>
    <t>ACO (AB) CELKOVA TL.CCA 150 MM = 2 x PLOCHA</t>
  </si>
  <si>
    <t>1,20*2,00*2</t>
  </si>
  <si>
    <t>40</t>
  </si>
  <si>
    <t>566901143</t>
  </si>
  <si>
    <t>Vyspravení podkladu po překopech inženýrských sítí plochy do 15 m2 s rozprostřením a zhutněním kamenivem hrubým drceným tl. 200 mm</t>
  </si>
  <si>
    <t>-130695641</t>
  </si>
  <si>
    <t>Trubní vedení</t>
  </si>
  <si>
    <t>41</t>
  </si>
  <si>
    <t>871161141</t>
  </si>
  <si>
    <t>Montáž vodovodního potrubí z plastů v otevřeném výkopu z polyetylenu PE 100 svařovaných na tupo SDR 11/PN16 D 32 x 3,0 mm</t>
  </si>
  <si>
    <t>540877246</t>
  </si>
  <si>
    <t>VODOVODNI POTRUBI</t>
  </si>
  <si>
    <t>42,00</t>
  </si>
  <si>
    <t>42</t>
  </si>
  <si>
    <t>28613170</t>
  </si>
  <si>
    <t>potrubí vodovodní PE100 SDR11 se signalizační vrstvou 100m 32x3,0mm</t>
  </si>
  <si>
    <t>-136088801</t>
  </si>
  <si>
    <t>42*1,015 'Přepočtené koeficientem množství</t>
  </si>
  <si>
    <t>43</t>
  </si>
  <si>
    <t>87116114R</t>
  </si>
  <si>
    <t>Montáž vodovodního potrubí z plastů v otevřeném výkopu z polyetylenu PE 100 svařovaných na tupo SDR 11/PN16 D 20 x 2,3 mm</t>
  </si>
  <si>
    <t>964397181</t>
  </si>
  <si>
    <t>3,00</t>
  </si>
  <si>
    <t>44</t>
  </si>
  <si>
    <t>2861317R</t>
  </si>
  <si>
    <t>potrubí vodovodní PE100 SDR11 se signalizační vrstvou 100m 20x2,3mm</t>
  </si>
  <si>
    <t>-1994773121</t>
  </si>
  <si>
    <t>3*1,015 'Přepočtené koeficientem množství</t>
  </si>
  <si>
    <t>45</t>
  </si>
  <si>
    <t>899722112</t>
  </si>
  <si>
    <t>Krytí potrubí z plastů výstražnou fólií z PVC šířky 25 cm popis voda</t>
  </si>
  <si>
    <t>-982914556</t>
  </si>
  <si>
    <t>89</t>
  </si>
  <si>
    <t>Ostatní konstrukce na trubním vedení</t>
  </si>
  <si>
    <t>46</t>
  </si>
  <si>
    <t>892241111</t>
  </si>
  <si>
    <t>Tlakové zkoušky vodou na potrubí DN do 80</t>
  </si>
  <si>
    <t>-323906896</t>
  </si>
  <si>
    <t>47</t>
  </si>
  <si>
    <t>892233122</t>
  </si>
  <si>
    <t>Proplach a dezinfekce vodovodního potrubí DN od 40 do 70</t>
  </si>
  <si>
    <t>-1313338684</t>
  </si>
  <si>
    <t>48</t>
  </si>
  <si>
    <t>892372111</t>
  </si>
  <si>
    <t>Tlakové zkoušky vodou zabezpečení konců potrubí při tlakových zkouškách DN do 300</t>
  </si>
  <si>
    <t>-1357021256</t>
  </si>
  <si>
    <t>49</t>
  </si>
  <si>
    <t>879171111</t>
  </si>
  <si>
    <t>Montáž napojení vodovodní přípojky v otevřeném výkopu ve sklonu přes 20 % DN 32</t>
  </si>
  <si>
    <t>-1640916190</t>
  </si>
  <si>
    <t>50</t>
  </si>
  <si>
    <t>879151111</t>
  </si>
  <si>
    <t>Montáž napojení vodovodní přípojky v otevřeném výkopu ve sklonu přes 20 % DN 20</t>
  </si>
  <si>
    <t>-817431660</t>
  </si>
  <si>
    <t>51</t>
  </si>
  <si>
    <t>R POL 1</t>
  </si>
  <si>
    <t>Základní rozbor pitné vody</t>
  </si>
  <si>
    <t>kpl</t>
  </si>
  <si>
    <t>-1496486495</t>
  </si>
  <si>
    <t>52</t>
  </si>
  <si>
    <t>899713111</t>
  </si>
  <si>
    <t>Orientační tabulky na vodovodních a kanalizačních řadech na sloupku ocelovém nebo betonovém</t>
  </si>
  <si>
    <t>2014439081</t>
  </si>
  <si>
    <t>53</t>
  </si>
  <si>
    <t>89381111R</t>
  </si>
  <si>
    <t>Osazení vodoměrné šachty z polypropylenu PP samonosné pro běžné zatížení hranaté, půdorysné plochy do 1,1 m2 vč.osazení poklopu</t>
  </si>
  <si>
    <t>1453828834</t>
  </si>
  <si>
    <t>VODOMERNA SACHTA</t>
  </si>
  <si>
    <t>54</t>
  </si>
  <si>
    <t>R POL 2</t>
  </si>
  <si>
    <t>šachta vodoměrná hranatá např.AS VODO A5 90/120 - kompletní dodávka vč.dopravy a poklopu 600/600 mm</t>
  </si>
  <si>
    <t>296010356</t>
  </si>
  <si>
    <t>55</t>
  </si>
  <si>
    <t>722270102</t>
  </si>
  <si>
    <t>Vodoměrové sestavy závitové G 1"</t>
  </si>
  <si>
    <t>soubor</t>
  </si>
  <si>
    <t>-803201091</t>
  </si>
  <si>
    <t>56</t>
  </si>
  <si>
    <t>891249111</t>
  </si>
  <si>
    <t>Montáž vodovodních armatur na potrubí navrtávacích pasů s ventilem Jt 1 MPa, na potrubí z trub litinových, ocelových nebo plastických hmot DN 80</t>
  </si>
  <si>
    <t>-1754633021</t>
  </si>
  <si>
    <t>57</t>
  </si>
  <si>
    <t>4227356R</t>
  </si>
  <si>
    <t>pás navrtávací např.Hawle č.3800</t>
  </si>
  <si>
    <t>1428113928</t>
  </si>
  <si>
    <t>58</t>
  </si>
  <si>
    <t>4229108R</t>
  </si>
  <si>
    <t>souprava zemní pro šoupátka např.Hawle č. 9601</t>
  </si>
  <si>
    <t>-1141997429</t>
  </si>
  <si>
    <t>59</t>
  </si>
  <si>
    <t>899401112</t>
  </si>
  <si>
    <t>Osazení poklopů litinových šoupátkových</t>
  </si>
  <si>
    <t>1124630452</t>
  </si>
  <si>
    <t>60</t>
  </si>
  <si>
    <t>4229135R</t>
  </si>
  <si>
    <t>poklop litinový šoupátkový pro zemní soupravy např.Hawle č.1650</t>
  </si>
  <si>
    <t>1994705274</t>
  </si>
  <si>
    <t>61</t>
  </si>
  <si>
    <t>891163111</t>
  </si>
  <si>
    <t>Montáž vodovodních armatur na potrubí ventilů hlavních pro přípojky DN 25</t>
  </si>
  <si>
    <t>-1261391834</t>
  </si>
  <si>
    <t>62</t>
  </si>
  <si>
    <t>R POL 3</t>
  </si>
  <si>
    <t>Šoupátko např.Hawle č.2681</t>
  </si>
  <si>
    <t>1102141051</t>
  </si>
  <si>
    <t>63</t>
  </si>
  <si>
    <t>89481231R</t>
  </si>
  <si>
    <t>Revizní a čistící šachta z polypropylenu PP (např.TEGRA) pro hladké trouby DN 600 šachtové dno (DN šachty / DN trubního vedení) DN 600/160 průtočné</t>
  </si>
  <si>
    <t>181487173</t>
  </si>
  <si>
    <t>VYPOUSTECI SACHTA</t>
  </si>
  <si>
    <t>64</t>
  </si>
  <si>
    <t>89481225R</t>
  </si>
  <si>
    <t>Revizní a čistící šachta z polypropylenu PP pro hladké trouby DN 425 poklop betonový (pro třídu zatížení - např.TEGRA)) s betonovým konusem (B125)</t>
  </si>
  <si>
    <t>1275929722</t>
  </si>
  <si>
    <t>65</t>
  </si>
  <si>
    <t>894412411</t>
  </si>
  <si>
    <t>Osazení betonových nebo železobetonových dílců pro šachty skruží přechodových</t>
  </si>
  <si>
    <t>389569270</t>
  </si>
  <si>
    <t>66</t>
  </si>
  <si>
    <t>59224161</t>
  </si>
  <si>
    <t>skruž kanalizační s ocelovými stupadly 100x50x12cm</t>
  </si>
  <si>
    <t>-470146766</t>
  </si>
  <si>
    <t>1*1,01 'Přepočtené koeficientem množství</t>
  </si>
  <si>
    <t>67</t>
  </si>
  <si>
    <t>211531111</t>
  </si>
  <si>
    <t>Výplň kamenivem do rýh odvodňovacích žeber nebo trativodů bez zhutnění, s úpravou povrchu výplně kamenivem hrubým drceným frakce 16 až 63 mm</t>
  </si>
  <si>
    <t>1585323418</t>
  </si>
  <si>
    <t>STERKOVY PODSYP POD SACHTU</t>
  </si>
  <si>
    <t>3,14*0,50*0,50*0,50</t>
  </si>
  <si>
    <t>68</t>
  </si>
  <si>
    <t>722232063</t>
  </si>
  <si>
    <t>Armatury se dvěma závity kulové kohouty PN 42 do 185 °C přímé vnitřní závit s vypouštěním G 1"</t>
  </si>
  <si>
    <t>1668799173</t>
  </si>
  <si>
    <t>69</t>
  </si>
  <si>
    <t>R POL 4</t>
  </si>
  <si>
    <t>Stojánková pitná betonová fontána (pítko) vandaluvzdorná - kompl.D+ M vč.patky, kotvení, povrch.úpravy a kompozit.roštu</t>
  </si>
  <si>
    <t>768036449</t>
  </si>
  <si>
    <t>998</t>
  </si>
  <si>
    <t>Přesun hmot</t>
  </si>
  <si>
    <t>70</t>
  </si>
  <si>
    <t>998276101</t>
  </si>
  <si>
    <t>Přesun hmot pro trubní vedení hloubené z trub z plastických hmot nebo sklolaminátových pro vodovody nebo kanalizace v otevřeném výkopu dopravní vzdálenost do 15 m</t>
  </si>
  <si>
    <t>-12844082</t>
  </si>
  <si>
    <t>2 -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</si>
  <si>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</si>
  <si>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</si>
  <si>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</si>
  <si>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</si>
  <si>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</si>
  <si>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</si>
  <si>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</si>
  <si>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</si>
  <si>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</si>
  <si>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</si>
  <si>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</si>
  <si>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-1067029179</t>
  </si>
  <si>
    <t>VRN3</t>
  </si>
  <si>
    <t>Zařízení staveniště</t>
  </si>
  <si>
    <t>030001000</t>
  </si>
  <si>
    <t>Zařízení staveniště - zřízení, provoz, zrušení</t>
  </si>
  <si>
    <t>1971017704</t>
  </si>
  <si>
    <t>034002000</t>
  </si>
  <si>
    <t>Zabezpečení staveniště</t>
  </si>
  <si>
    <t>-1978405459</t>
  </si>
  <si>
    <t>034303000</t>
  </si>
  <si>
    <t>Dopravní značení na staveništi - dočasné dopravní značení</t>
  </si>
  <si>
    <t>-2068397457</t>
  </si>
  <si>
    <t>VRN4</t>
  </si>
  <si>
    <t>Inženýrská činnost</t>
  </si>
  <si>
    <t>045002000</t>
  </si>
  <si>
    <t>Kompletační a koordinační činnost</t>
  </si>
  <si>
    <t>-1240360805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</si>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</sst>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18" t="s">
        <v>6</v>
      </c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84" t="s">
        <v>15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R5" s="22"/>
      <c r="BE5" s="281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286" t="s">
        <v>18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R6" s="22"/>
      <c r="BE6" s="282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282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282"/>
      <c r="BS8" s="19" t="s">
        <v>7</v>
      </c>
    </row>
    <row r="9" spans="2:71" s="1" customFormat="1" ht="14.45" customHeight="1">
      <c r="B9" s="22"/>
      <c r="AR9" s="22"/>
      <c r="BE9" s="282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282"/>
      <c r="BS10" s="19" t="s">
        <v>7</v>
      </c>
    </row>
    <row r="11" spans="2:71" s="1" customFormat="1" ht="18.4" customHeight="1">
      <c r="B11" s="22"/>
      <c r="E11" s="27" t="s">
        <v>27</v>
      </c>
      <c r="AK11" s="29" t="s">
        <v>28</v>
      </c>
      <c r="AN11" s="27" t="s">
        <v>3</v>
      </c>
      <c r="AR11" s="22"/>
      <c r="BE11" s="282"/>
      <c r="BS11" s="19" t="s">
        <v>7</v>
      </c>
    </row>
    <row r="12" spans="2:71" s="1" customFormat="1" ht="6.95" customHeight="1">
      <c r="B12" s="22"/>
      <c r="AR12" s="22"/>
      <c r="BE12" s="282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282"/>
      <c r="BS13" s="19" t="s">
        <v>7</v>
      </c>
    </row>
    <row r="14" spans="2:71" ht="12.75">
      <c r="B14" s="22"/>
      <c r="E14" s="287" t="s">
        <v>30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9" t="s">
        <v>28</v>
      </c>
      <c r="AN14" s="31" t="s">
        <v>30</v>
      </c>
      <c r="AR14" s="22"/>
      <c r="BE14" s="282"/>
      <c r="BS14" s="19" t="s">
        <v>7</v>
      </c>
    </row>
    <row r="15" spans="2:71" s="1" customFormat="1" ht="6.95" customHeight="1">
      <c r="B15" s="22"/>
      <c r="AR15" s="22"/>
      <c r="BE15" s="282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282"/>
      <c r="BS16" s="19" t="s">
        <v>4</v>
      </c>
    </row>
    <row r="17" spans="2:71" s="1" customFormat="1" ht="18.4" customHeight="1">
      <c r="B17" s="22"/>
      <c r="E17" s="27" t="s">
        <v>32</v>
      </c>
      <c r="AK17" s="29" t="s">
        <v>28</v>
      </c>
      <c r="AN17" s="27" t="s">
        <v>3</v>
      </c>
      <c r="AR17" s="22"/>
      <c r="BE17" s="282"/>
      <c r="BS17" s="19" t="s">
        <v>33</v>
      </c>
    </row>
    <row r="18" spans="2:71" s="1" customFormat="1" ht="6.95" customHeight="1">
      <c r="B18" s="22"/>
      <c r="AR18" s="22"/>
      <c r="BE18" s="282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282"/>
      <c r="BS19" s="19" t="s">
        <v>7</v>
      </c>
    </row>
    <row r="20" spans="2:71" s="1" customFormat="1" ht="18.4" customHeight="1">
      <c r="B20" s="22"/>
      <c r="E20" s="27" t="s">
        <v>35</v>
      </c>
      <c r="AK20" s="29" t="s">
        <v>28</v>
      </c>
      <c r="AN20" s="27" t="s">
        <v>3</v>
      </c>
      <c r="AR20" s="22"/>
      <c r="BE20" s="282"/>
      <c r="BS20" s="19" t="s">
        <v>4</v>
      </c>
    </row>
    <row r="21" spans="2:57" s="1" customFormat="1" ht="6.95" customHeight="1">
      <c r="B21" s="22"/>
      <c r="AR21" s="22"/>
      <c r="BE21" s="282"/>
    </row>
    <row r="22" spans="2:57" s="1" customFormat="1" ht="12" customHeight="1">
      <c r="B22" s="22"/>
      <c r="D22" s="29" t="s">
        <v>36</v>
      </c>
      <c r="AR22" s="22"/>
      <c r="BE22" s="282"/>
    </row>
    <row r="23" spans="2:57" s="1" customFormat="1" ht="47.25" customHeight="1">
      <c r="B23" s="22"/>
      <c r="E23" s="289" t="s">
        <v>37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R23" s="22"/>
      <c r="BE23" s="282"/>
    </row>
    <row r="24" spans="2:57" s="1" customFormat="1" ht="6.95" customHeight="1">
      <c r="B24" s="22"/>
      <c r="AR24" s="22"/>
      <c r="BE24" s="282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282"/>
    </row>
    <row r="26" spans="1:57" s="2" customFormat="1" ht="25.9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0">
        <f>ROUND(AG54,2)</f>
        <v>0</v>
      </c>
      <c r="AL26" s="291"/>
      <c r="AM26" s="291"/>
      <c r="AN26" s="291"/>
      <c r="AO26" s="291"/>
      <c r="AP26" s="34"/>
      <c r="AQ26" s="34"/>
      <c r="AR26" s="35"/>
      <c r="BE26" s="282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82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292" t="s">
        <v>39</v>
      </c>
      <c r="M28" s="292"/>
      <c r="N28" s="292"/>
      <c r="O28" s="292"/>
      <c r="P28" s="292"/>
      <c r="Q28" s="34"/>
      <c r="R28" s="34"/>
      <c r="S28" s="34"/>
      <c r="T28" s="34"/>
      <c r="U28" s="34"/>
      <c r="V28" s="34"/>
      <c r="W28" s="292" t="s">
        <v>40</v>
      </c>
      <c r="X28" s="292"/>
      <c r="Y28" s="292"/>
      <c r="Z28" s="292"/>
      <c r="AA28" s="292"/>
      <c r="AB28" s="292"/>
      <c r="AC28" s="292"/>
      <c r="AD28" s="292"/>
      <c r="AE28" s="292"/>
      <c r="AF28" s="34"/>
      <c r="AG28" s="34"/>
      <c r="AH28" s="34"/>
      <c r="AI28" s="34"/>
      <c r="AJ28" s="34"/>
      <c r="AK28" s="292" t="s">
        <v>41</v>
      </c>
      <c r="AL28" s="292"/>
      <c r="AM28" s="292"/>
      <c r="AN28" s="292"/>
      <c r="AO28" s="292"/>
      <c r="AP28" s="34"/>
      <c r="AQ28" s="34"/>
      <c r="AR28" s="35"/>
      <c r="BE28" s="282"/>
    </row>
    <row r="29" spans="2:57" s="3" customFormat="1" ht="14.45" customHeight="1">
      <c r="B29" s="39"/>
      <c r="D29" s="29" t="s">
        <v>42</v>
      </c>
      <c r="F29" s="29" t="s">
        <v>43</v>
      </c>
      <c r="L29" s="295">
        <v>0.21</v>
      </c>
      <c r="M29" s="294"/>
      <c r="N29" s="294"/>
      <c r="O29" s="294"/>
      <c r="P29" s="294"/>
      <c r="W29" s="293">
        <f>ROUND(AZ54,2)</f>
        <v>0</v>
      </c>
      <c r="X29" s="294"/>
      <c r="Y29" s="294"/>
      <c r="Z29" s="294"/>
      <c r="AA29" s="294"/>
      <c r="AB29" s="294"/>
      <c r="AC29" s="294"/>
      <c r="AD29" s="294"/>
      <c r="AE29" s="294"/>
      <c r="AK29" s="293">
        <f>ROUND(AV54,2)</f>
        <v>0</v>
      </c>
      <c r="AL29" s="294"/>
      <c r="AM29" s="294"/>
      <c r="AN29" s="294"/>
      <c r="AO29" s="294"/>
      <c r="AR29" s="39"/>
      <c r="BE29" s="283"/>
    </row>
    <row r="30" spans="2:57" s="3" customFormat="1" ht="14.45" customHeight="1">
      <c r="B30" s="39"/>
      <c r="F30" s="29" t="s">
        <v>44</v>
      </c>
      <c r="L30" s="295">
        <v>0.15</v>
      </c>
      <c r="M30" s="294"/>
      <c r="N30" s="294"/>
      <c r="O30" s="294"/>
      <c r="P30" s="294"/>
      <c r="W30" s="293">
        <f>ROUND(BA54,2)</f>
        <v>0</v>
      </c>
      <c r="X30" s="294"/>
      <c r="Y30" s="294"/>
      <c r="Z30" s="294"/>
      <c r="AA30" s="294"/>
      <c r="AB30" s="294"/>
      <c r="AC30" s="294"/>
      <c r="AD30" s="294"/>
      <c r="AE30" s="294"/>
      <c r="AK30" s="293">
        <f>ROUND(AW54,2)</f>
        <v>0</v>
      </c>
      <c r="AL30" s="294"/>
      <c r="AM30" s="294"/>
      <c r="AN30" s="294"/>
      <c r="AO30" s="294"/>
      <c r="AR30" s="39"/>
      <c r="BE30" s="283"/>
    </row>
    <row r="31" spans="2:57" s="3" customFormat="1" ht="14.45" customHeight="1" hidden="1">
      <c r="B31" s="39"/>
      <c r="F31" s="29" t="s">
        <v>45</v>
      </c>
      <c r="L31" s="295">
        <v>0.21</v>
      </c>
      <c r="M31" s="294"/>
      <c r="N31" s="294"/>
      <c r="O31" s="294"/>
      <c r="P31" s="294"/>
      <c r="W31" s="293">
        <f>ROUND(BB54,2)</f>
        <v>0</v>
      </c>
      <c r="X31" s="294"/>
      <c r="Y31" s="294"/>
      <c r="Z31" s="294"/>
      <c r="AA31" s="294"/>
      <c r="AB31" s="294"/>
      <c r="AC31" s="294"/>
      <c r="AD31" s="294"/>
      <c r="AE31" s="294"/>
      <c r="AK31" s="293">
        <v>0</v>
      </c>
      <c r="AL31" s="294"/>
      <c r="AM31" s="294"/>
      <c r="AN31" s="294"/>
      <c r="AO31" s="294"/>
      <c r="AR31" s="39"/>
      <c r="BE31" s="283"/>
    </row>
    <row r="32" spans="2:57" s="3" customFormat="1" ht="14.45" customHeight="1" hidden="1">
      <c r="B32" s="39"/>
      <c r="F32" s="29" t="s">
        <v>46</v>
      </c>
      <c r="L32" s="295">
        <v>0.15</v>
      </c>
      <c r="M32" s="294"/>
      <c r="N32" s="294"/>
      <c r="O32" s="294"/>
      <c r="P32" s="294"/>
      <c r="W32" s="293">
        <f>ROUND(BC54,2)</f>
        <v>0</v>
      </c>
      <c r="X32" s="294"/>
      <c r="Y32" s="294"/>
      <c r="Z32" s="294"/>
      <c r="AA32" s="294"/>
      <c r="AB32" s="294"/>
      <c r="AC32" s="294"/>
      <c r="AD32" s="294"/>
      <c r="AE32" s="294"/>
      <c r="AK32" s="293">
        <v>0</v>
      </c>
      <c r="AL32" s="294"/>
      <c r="AM32" s="294"/>
      <c r="AN32" s="294"/>
      <c r="AO32" s="294"/>
      <c r="AR32" s="39"/>
      <c r="BE32" s="283"/>
    </row>
    <row r="33" spans="2:44" s="3" customFormat="1" ht="14.45" customHeight="1" hidden="1">
      <c r="B33" s="39"/>
      <c r="F33" s="29" t="s">
        <v>47</v>
      </c>
      <c r="L33" s="295">
        <v>0</v>
      </c>
      <c r="M33" s="294"/>
      <c r="N33" s="294"/>
      <c r="O33" s="294"/>
      <c r="P33" s="294"/>
      <c r="W33" s="293">
        <f>ROUND(BD54,2)</f>
        <v>0</v>
      </c>
      <c r="X33" s="294"/>
      <c r="Y33" s="294"/>
      <c r="Z33" s="294"/>
      <c r="AA33" s="294"/>
      <c r="AB33" s="294"/>
      <c r="AC33" s="294"/>
      <c r="AD33" s="294"/>
      <c r="AE33" s="294"/>
      <c r="AK33" s="293">
        <v>0</v>
      </c>
      <c r="AL33" s="294"/>
      <c r="AM33" s="294"/>
      <c r="AN33" s="294"/>
      <c r="AO33" s="294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296" t="s">
        <v>50</v>
      </c>
      <c r="Y35" s="297"/>
      <c r="Z35" s="297"/>
      <c r="AA35" s="297"/>
      <c r="AB35" s="297"/>
      <c r="AC35" s="42"/>
      <c r="AD35" s="42"/>
      <c r="AE35" s="42"/>
      <c r="AF35" s="42"/>
      <c r="AG35" s="42"/>
      <c r="AH35" s="42"/>
      <c r="AI35" s="42"/>
      <c r="AJ35" s="42"/>
      <c r="AK35" s="298">
        <f>SUM(AK26:AK33)</f>
        <v>0</v>
      </c>
      <c r="AL35" s="297"/>
      <c r="AM35" s="297"/>
      <c r="AN35" s="297"/>
      <c r="AO35" s="299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3844</v>
      </c>
      <c r="AR44" s="48"/>
    </row>
    <row r="45" spans="2:44" s="5" customFormat="1" ht="36.95" customHeight="1">
      <c r="B45" s="49"/>
      <c r="C45" s="50" t="s">
        <v>17</v>
      </c>
      <c r="L45" s="300" t="str">
        <f>K6</f>
        <v>NYMBURK - HŘIŠTĚ JANKOVICE - VODOVOD</v>
      </c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NYMBURK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02" t="str">
        <f>IF(AN8="","",AN8)</f>
        <v>3. 12. 2020</v>
      </c>
      <c r="AN47" s="302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MĚSTO NYMBURK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03" t="str">
        <f>IF(E17="","",E17)</f>
        <v>VERSATILE s.r.o.</v>
      </c>
      <c r="AN49" s="304"/>
      <c r="AO49" s="304"/>
      <c r="AP49" s="304"/>
      <c r="AQ49" s="34"/>
      <c r="AR49" s="35"/>
      <c r="AS49" s="305" t="s">
        <v>52</v>
      </c>
      <c r="AT49" s="306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25.7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03" t="str">
        <f>IF(E20="","",E20)</f>
        <v>B.HROTKOVÁ, V.RENČOVÁ</v>
      </c>
      <c r="AN50" s="304"/>
      <c r="AO50" s="304"/>
      <c r="AP50" s="304"/>
      <c r="AQ50" s="34"/>
      <c r="AR50" s="35"/>
      <c r="AS50" s="307"/>
      <c r="AT50" s="308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07"/>
      <c r="AT51" s="308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09" t="s">
        <v>53</v>
      </c>
      <c r="D52" s="310"/>
      <c r="E52" s="310"/>
      <c r="F52" s="310"/>
      <c r="G52" s="310"/>
      <c r="H52" s="57"/>
      <c r="I52" s="311" t="s">
        <v>54</v>
      </c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2" t="s">
        <v>55</v>
      </c>
      <c r="AH52" s="310"/>
      <c r="AI52" s="310"/>
      <c r="AJ52" s="310"/>
      <c r="AK52" s="310"/>
      <c r="AL52" s="310"/>
      <c r="AM52" s="310"/>
      <c r="AN52" s="311" t="s">
        <v>56</v>
      </c>
      <c r="AO52" s="310"/>
      <c r="AP52" s="310"/>
      <c r="AQ52" s="58" t="s">
        <v>57</v>
      </c>
      <c r="AR52" s="35"/>
      <c r="AS52" s="59" t="s">
        <v>58</v>
      </c>
      <c r="AT52" s="60" t="s">
        <v>59</v>
      </c>
      <c r="AU52" s="60" t="s">
        <v>60</v>
      </c>
      <c r="AV52" s="60" t="s">
        <v>61</v>
      </c>
      <c r="AW52" s="60" t="s">
        <v>62</v>
      </c>
      <c r="AX52" s="60" t="s">
        <v>63</v>
      </c>
      <c r="AY52" s="60" t="s">
        <v>64</v>
      </c>
      <c r="AZ52" s="60" t="s">
        <v>65</v>
      </c>
      <c r="BA52" s="60" t="s">
        <v>66</v>
      </c>
      <c r="BB52" s="60" t="s">
        <v>67</v>
      </c>
      <c r="BC52" s="60" t="s">
        <v>68</v>
      </c>
      <c r="BD52" s="61" t="s">
        <v>69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70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16">
        <f>ROUND(SUM(AG55:AG56),2)</f>
        <v>0</v>
      </c>
      <c r="AH54" s="316"/>
      <c r="AI54" s="316"/>
      <c r="AJ54" s="316"/>
      <c r="AK54" s="316"/>
      <c r="AL54" s="316"/>
      <c r="AM54" s="316"/>
      <c r="AN54" s="317">
        <f>SUM(AG54,AT54)</f>
        <v>0</v>
      </c>
      <c r="AO54" s="317"/>
      <c r="AP54" s="317"/>
      <c r="AQ54" s="69" t="s">
        <v>3</v>
      </c>
      <c r="AR54" s="65"/>
      <c r="AS54" s="70">
        <f>ROUND(SUM(AS55:AS56),2)</f>
        <v>0</v>
      </c>
      <c r="AT54" s="71">
        <f>ROUND(SUM(AV54:AW54),2)</f>
        <v>0</v>
      </c>
      <c r="AU54" s="72">
        <f>ROUND(SUM(AU55:AU56),5)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ROUND(SUM(AZ55:AZ56),2)</f>
        <v>0</v>
      </c>
      <c r="BA54" s="71">
        <f>ROUND(SUM(BA55:BA56),2)</f>
        <v>0</v>
      </c>
      <c r="BB54" s="71">
        <f>ROUND(SUM(BB55:BB56),2)</f>
        <v>0</v>
      </c>
      <c r="BC54" s="71">
        <f>ROUND(SUM(BC55:BC56),2)</f>
        <v>0</v>
      </c>
      <c r="BD54" s="73">
        <f>ROUND(SUM(BD55:BD56),2)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5</v>
      </c>
      <c r="BX54" s="74" t="s">
        <v>75</v>
      </c>
      <c r="CL54" s="74" t="s">
        <v>3</v>
      </c>
    </row>
    <row r="55" spans="1:91" s="7" customFormat="1" ht="16.5" customHeight="1">
      <c r="A55" s="76" t="s">
        <v>76</v>
      </c>
      <c r="B55" s="77"/>
      <c r="C55" s="78"/>
      <c r="D55" s="315" t="s">
        <v>77</v>
      </c>
      <c r="E55" s="315"/>
      <c r="F55" s="315"/>
      <c r="G55" s="315"/>
      <c r="H55" s="315"/>
      <c r="I55" s="79"/>
      <c r="J55" s="315" t="s">
        <v>78</v>
      </c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3">
        <f>'SO 04 - VODOVOD'!J30</f>
        <v>0</v>
      </c>
      <c r="AH55" s="314"/>
      <c r="AI55" s="314"/>
      <c r="AJ55" s="314"/>
      <c r="AK55" s="314"/>
      <c r="AL55" s="314"/>
      <c r="AM55" s="314"/>
      <c r="AN55" s="313">
        <f>SUM(AG55,AT55)</f>
        <v>0</v>
      </c>
      <c r="AO55" s="314"/>
      <c r="AP55" s="314"/>
      <c r="AQ55" s="80" t="s">
        <v>79</v>
      </c>
      <c r="AR55" s="77"/>
      <c r="AS55" s="81">
        <v>0</v>
      </c>
      <c r="AT55" s="82">
        <f>ROUND(SUM(AV55:AW55),2)</f>
        <v>0</v>
      </c>
      <c r="AU55" s="83">
        <f>'SO 04 - VODOVOD'!P88</f>
        <v>0</v>
      </c>
      <c r="AV55" s="82">
        <f>'SO 04 - VODOVOD'!J33</f>
        <v>0</v>
      </c>
      <c r="AW55" s="82">
        <f>'SO 04 - VODOVOD'!J34</f>
        <v>0</v>
      </c>
      <c r="AX55" s="82">
        <f>'SO 04 - VODOVOD'!J35</f>
        <v>0</v>
      </c>
      <c r="AY55" s="82">
        <f>'SO 04 - VODOVOD'!J36</f>
        <v>0</v>
      </c>
      <c r="AZ55" s="82">
        <f>'SO 04 - VODOVOD'!F33</f>
        <v>0</v>
      </c>
      <c r="BA55" s="82">
        <f>'SO 04 - VODOVOD'!F34</f>
        <v>0</v>
      </c>
      <c r="BB55" s="82">
        <f>'SO 04 - VODOVOD'!F35</f>
        <v>0</v>
      </c>
      <c r="BC55" s="82">
        <f>'SO 04 - VODOVOD'!F36</f>
        <v>0</v>
      </c>
      <c r="BD55" s="84">
        <f>'SO 04 - VODOVOD'!F37</f>
        <v>0</v>
      </c>
      <c r="BT55" s="85" t="s">
        <v>80</v>
      </c>
      <c r="BV55" s="85" t="s">
        <v>74</v>
      </c>
      <c r="BW55" s="85" t="s">
        <v>81</v>
      </c>
      <c r="BX55" s="85" t="s">
        <v>5</v>
      </c>
      <c r="CL55" s="85" t="s">
        <v>82</v>
      </c>
      <c r="CM55" s="85" t="s">
        <v>83</v>
      </c>
    </row>
    <row r="56" spans="1:91" s="7" customFormat="1" ht="16.5" customHeight="1">
      <c r="A56" s="76" t="s">
        <v>76</v>
      </c>
      <c r="B56" s="77"/>
      <c r="C56" s="78"/>
      <c r="D56" s="315" t="s">
        <v>83</v>
      </c>
      <c r="E56" s="315"/>
      <c r="F56" s="315"/>
      <c r="G56" s="315"/>
      <c r="H56" s="315"/>
      <c r="I56" s="79"/>
      <c r="J56" s="315" t="s">
        <v>84</v>
      </c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3">
        <f>'2 - VEDLEJŠÍ ROZPOČTOVÉ N...'!J30</f>
        <v>0</v>
      </c>
      <c r="AH56" s="314"/>
      <c r="AI56" s="314"/>
      <c r="AJ56" s="314"/>
      <c r="AK56" s="314"/>
      <c r="AL56" s="314"/>
      <c r="AM56" s="314"/>
      <c r="AN56" s="313">
        <f>SUM(AG56,AT56)</f>
        <v>0</v>
      </c>
      <c r="AO56" s="314"/>
      <c r="AP56" s="314"/>
      <c r="AQ56" s="80" t="s">
        <v>79</v>
      </c>
      <c r="AR56" s="77"/>
      <c r="AS56" s="86">
        <v>0</v>
      </c>
      <c r="AT56" s="87">
        <f>ROUND(SUM(AV56:AW56),2)</f>
        <v>0</v>
      </c>
      <c r="AU56" s="88">
        <f>'2 - VEDLEJŠÍ ROZPOČTOVÉ N...'!P83</f>
        <v>0</v>
      </c>
      <c r="AV56" s="87">
        <f>'2 - VEDLEJŠÍ ROZPOČTOVÉ N...'!J33</f>
        <v>0</v>
      </c>
      <c r="AW56" s="87">
        <f>'2 - VEDLEJŠÍ ROZPOČTOVÉ N...'!J34</f>
        <v>0</v>
      </c>
      <c r="AX56" s="87">
        <f>'2 - VEDLEJŠÍ ROZPOČTOVÉ N...'!J35</f>
        <v>0</v>
      </c>
      <c r="AY56" s="87">
        <f>'2 - VEDLEJŠÍ ROZPOČTOVÉ N...'!J36</f>
        <v>0</v>
      </c>
      <c r="AZ56" s="87">
        <f>'2 - VEDLEJŠÍ ROZPOČTOVÉ N...'!F33</f>
        <v>0</v>
      </c>
      <c r="BA56" s="87">
        <f>'2 - VEDLEJŠÍ ROZPOČTOVÉ N...'!F34</f>
        <v>0</v>
      </c>
      <c r="BB56" s="87">
        <f>'2 - VEDLEJŠÍ ROZPOČTOVÉ N...'!F35</f>
        <v>0</v>
      </c>
      <c r="BC56" s="87">
        <f>'2 - VEDLEJŠÍ ROZPOČTOVÉ N...'!F36</f>
        <v>0</v>
      </c>
      <c r="BD56" s="89">
        <f>'2 - VEDLEJŠÍ ROZPOČTOVÉ N...'!F37</f>
        <v>0</v>
      </c>
      <c r="BT56" s="85" t="s">
        <v>80</v>
      </c>
      <c r="BV56" s="85" t="s">
        <v>74</v>
      </c>
      <c r="BW56" s="85" t="s">
        <v>85</v>
      </c>
      <c r="BX56" s="85" t="s">
        <v>5</v>
      </c>
      <c r="CL56" s="85" t="s">
        <v>82</v>
      </c>
      <c r="CM56" s="85" t="s">
        <v>83</v>
      </c>
    </row>
    <row r="57" spans="1:57" s="2" customFormat="1" ht="30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5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35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4 - VODOVOD'!C2" display="/"/>
    <hyperlink ref="A56" location="'2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8" t="s">
        <v>6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9" t="s">
        <v>81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83</v>
      </c>
    </row>
    <row r="4" spans="2:46" s="1" customFormat="1" ht="24.95" customHeight="1">
      <c r="B4" s="22"/>
      <c r="D4" s="23" t="s">
        <v>86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19" t="str">
        <f>'Rekapitulace stavby'!K6</f>
        <v>NYMBURK - HŘIŠTĚ JANKOVICE - VODOVOD</v>
      </c>
      <c r="F7" s="320"/>
      <c r="G7" s="320"/>
      <c r="H7" s="320"/>
      <c r="L7" s="22"/>
    </row>
    <row r="8" spans="1:31" s="2" customFormat="1" ht="12" customHeight="1">
      <c r="A8" s="34"/>
      <c r="B8" s="35"/>
      <c r="C8" s="34"/>
      <c r="D8" s="29" t="s">
        <v>87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0" t="s">
        <v>88</v>
      </c>
      <c r="F9" s="321"/>
      <c r="G9" s="321"/>
      <c r="H9" s="32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82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3. 12. 2020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2" t="str">
        <f>'Rekapitulace stavby'!E14</f>
        <v>Vyplň údaj</v>
      </c>
      <c r="F18" s="284"/>
      <c r="G18" s="284"/>
      <c r="H18" s="284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92"/>
      <c r="B27" s="93"/>
      <c r="C27" s="92"/>
      <c r="D27" s="92"/>
      <c r="E27" s="289" t="s">
        <v>89</v>
      </c>
      <c r="F27" s="289"/>
      <c r="G27" s="289"/>
      <c r="H27" s="2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ROUND(J88,2)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ROUND((SUM(BE88:BE290)),2)</f>
        <v>0</v>
      </c>
      <c r="G33" s="34"/>
      <c r="H33" s="34"/>
      <c r="I33" s="98">
        <v>0.21</v>
      </c>
      <c r="J33" s="97">
        <f>ROUND(((SUM(BE88:BE290))*I33),2)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ROUND((SUM(BF88:BF290)),2)</f>
        <v>0</v>
      </c>
      <c r="G34" s="34"/>
      <c r="H34" s="34"/>
      <c r="I34" s="98">
        <v>0.15</v>
      </c>
      <c r="J34" s="97">
        <f>ROUND(((SUM(BF88:BF290))*I34),2)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ROUND((SUM(BG88:BG290)),2)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ROUND((SUM(BH88:BH290)),2)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ROUND((SUM(BI88:BI290)),2)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90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19" t="str">
        <f>E7</f>
        <v>NYMBURK - HŘIŠTĚ JANKOVICE - VODOVOD</v>
      </c>
      <c r="F48" s="320"/>
      <c r="G48" s="320"/>
      <c r="H48" s="32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0" t="str">
        <f>E9</f>
        <v>SO 04 - VODOVOD</v>
      </c>
      <c r="F50" s="321"/>
      <c r="G50" s="321"/>
      <c r="H50" s="32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NYMBURK</v>
      </c>
      <c r="G52" s="34"/>
      <c r="H52" s="34"/>
      <c r="I52" s="29" t="s">
        <v>23</v>
      </c>
      <c r="J52" s="52" t="str">
        <f>IF(J12="","",J12)</f>
        <v>3. 12. 2020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MĚSTO NYMBURK</v>
      </c>
      <c r="G54" s="34"/>
      <c r="H54" s="34"/>
      <c r="I54" s="29" t="s">
        <v>31</v>
      </c>
      <c r="J54" s="32" t="str">
        <f>E21</f>
        <v>VERSATILE s.r.o.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5.7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B.HROTKOVÁ, V.RENČOVÁ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91</v>
      </c>
      <c r="D57" s="99"/>
      <c r="E57" s="99"/>
      <c r="F57" s="99"/>
      <c r="G57" s="99"/>
      <c r="H57" s="99"/>
      <c r="I57" s="99"/>
      <c r="J57" s="106" t="s">
        <v>92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J88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93</v>
      </c>
    </row>
    <row r="60" spans="2:12" s="9" customFormat="1" ht="24.95" customHeight="1">
      <c r="B60" s="108"/>
      <c r="D60" s="109" t="s">
        <v>94</v>
      </c>
      <c r="E60" s="110"/>
      <c r="F60" s="110"/>
      <c r="G60" s="110"/>
      <c r="H60" s="110"/>
      <c r="I60" s="110"/>
      <c r="J60" s="111">
        <f>J89</f>
        <v>0</v>
      </c>
      <c r="L60" s="108"/>
    </row>
    <row r="61" spans="2:12" s="10" customFormat="1" ht="19.9" customHeight="1">
      <c r="B61" s="112"/>
      <c r="D61" s="113" t="s">
        <v>95</v>
      </c>
      <c r="E61" s="114"/>
      <c r="F61" s="114"/>
      <c r="G61" s="114"/>
      <c r="H61" s="114"/>
      <c r="I61" s="114"/>
      <c r="J61" s="115">
        <f>J90</f>
        <v>0</v>
      </c>
      <c r="L61" s="112"/>
    </row>
    <row r="62" spans="2:12" s="10" customFormat="1" ht="19.9" customHeight="1">
      <c r="B62" s="112"/>
      <c r="D62" s="113" t="s">
        <v>96</v>
      </c>
      <c r="E62" s="114"/>
      <c r="F62" s="114"/>
      <c r="G62" s="114"/>
      <c r="H62" s="114"/>
      <c r="I62" s="114"/>
      <c r="J62" s="115">
        <f>J174</f>
        <v>0</v>
      </c>
      <c r="L62" s="112"/>
    </row>
    <row r="63" spans="2:12" s="10" customFormat="1" ht="19.9" customHeight="1">
      <c r="B63" s="112"/>
      <c r="D63" s="113" t="s">
        <v>97</v>
      </c>
      <c r="E63" s="114"/>
      <c r="F63" s="114"/>
      <c r="G63" s="114"/>
      <c r="H63" s="114"/>
      <c r="I63" s="114"/>
      <c r="J63" s="115">
        <f>J204</f>
        <v>0</v>
      </c>
      <c r="L63" s="112"/>
    </row>
    <row r="64" spans="2:12" s="10" customFormat="1" ht="19.9" customHeight="1">
      <c r="B64" s="112"/>
      <c r="D64" s="113" t="s">
        <v>98</v>
      </c>
      <c r="E64" s="114"/>
      <c r="F64" s="114"/>
      <c r="G64" s="114"/>
      <c r="H64" s="114"/>
      <c r="I64" s="114"/>
      <c r="J64" s="115">
        <f>J227</f>
        <v>0</v>
      </c>
      <c r="L64" s="112"/>
    </row>
    <row r="65" spans="2:12" s="10" customFormat="1" ht="19.9" customHeight="1">
      <c r="B65" s="112"/>
      <c r="D65" s="113" t="s">
        <v>99</v>
      </c>
      <c r="E65" s="114"/>
      <c r="F65" s="114"/>
      <c r="G65" s="114"/>
      <c r="H65" s="114"/>
      <c r="I65" s="114"/>
      <c r="J65" s="115">
        <f>J234</f>
        <v>0</v>
      </c>
      <c r="L65" s="112"/>
    </row>
    <row r="66" spans="2:12" s="10" customFormat="1" ht="19.9" customHeight="1">
      <c r="B66" s="112"/>
      <c r="D66" s="113" t="s">
        <v>100</v>
      </c>
      <c r="E66" s="114"/>
      <c r="F66" s="114"/>
      <c r="G66" s="114"/>
      <c r="H66" s="114"/>
      <c r="I66" s="114"/>
      <c r="J66" s="115">
        <f>J243</f>
        <v>0</v>
      </c>
      <c r="L66" s="112"/>
    </row>
    <row r="67" spans="2:12" s="10" customFormat="1" ht="19.9" customHeight="1">
      <c r="B67" s="112"/>
      <c r="D67" s="113" t="s">
        <v>101</v>
      </c>
      <c r="E67" s="114"/>
      <c r="F67" s="114"/>
      <c r="G67" s="114"/>
      <c r="H67" s="114"/>
      <c r="I67" s="114"/>
      <c r="J67" s="115">
        <f>J255</f>
        <v>0</v>
      </c>
      <c r="L67" s="112"/>
    </row>
    <row r="68" spans="2:12" s="10" customFormat="1" ht="19.9" customHeight="1">
      <c r="B68" s="112"/>
      <c r="D68" s="113" t="s">
        <v>102</v>
      </c>
      <c r="E68" s="114"/>
      <c r="F68" s="114"/>
      <c r="G68" s="114"/>
      <c r="H68" s="114"/>
      <c r="I68" s="114"/>
      <c r="J68" s="115">
        <f>J289</f>
        <v>0</v>
      </c>
      <c r="L68" s="112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103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19" t="str">
        <f>E7</f>
        <v>NYMBURK - HŘIŠTĚ JANKOVICE - VODOVOD</v>
      </c>
      <c r="F78" s="320"/>
      <c r="G78" s="320"/>
      <c r="H78" s="320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87</v>
      </c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00" t="str">
        <f>E9</f>
        <v>SO 04 - VODOVOD</v>
      </c>
      <c r="F80" s="321"/>
      <c r="G80" s="321"/>
      <c r="H80" s="321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4"/>
      <c r="E82" s="34"/>
      <c r="F82" s="27" t="str">
        <f>F12</f>
        <v>NYMBURK</v>
      </c>
      <c r="G82" s="34"/>
      <c r="H82" s="34"/>
      <c r="I82" s="29" t="s">
        <v>23</v>
      </c>
      <c r="J82" s="52" t="str">
        <f>IF(J12="","",J12)</f>
        <v>3. 12. 2020</v>
      </c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25</v>
      </c>
      <c r="D84" s="34"/>
      <c r="E84" s="34"/>
      <c r="F84" s="27" t="str">
        <f>E15</f>
        <v>MĚSTO NYMBURK</v>
      </c>
      <c r="G84" s="34"/>
      <c r="H84" s="34"/>
      <c r="I84" s="29" t="s">
        <v>31</v>
      </c>
      <c r="J84" s="32" t="str">
        <f>E21</f>
        <v>VERSATILE s.r.o.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5.7" customHeight="1">
      <c r="A85" s="34"/>
      <c r="B85" s="35"/>
      <c r="C85" s="29" t="s">
        <v>29</v>
      </c>
      <c r="D85" s="34"/>
      <c r="E85" s="34"/>
      <c r="F85" s="27" t="str">
        <f>IF(E18="","",E18)</f>
        <v>Vyplň údaj</v>
      </c>
      <c r="G85" s="34"/>
      <c r="H85" s="34"/>
      <c r="I85" s="29" t="s">
        <v>34</v>
      </c>
      <c r="J85" s="32" t="str">
        <f>E24</f>
        <v>B.HROTKOVÁ, V.RENČOVÁ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16"/>
      <c r="B87" s="117"/>
      <c r="C87" s="118" t="s">
        <v>104</v>
      </c>
      <c r="D87" s="119" t="s">
        <v>57</v>
      </c>
      <c r="E87" s="119" t="s">
        <v>53</v>
      </c>
      <c r="F87" s="119" t="s">
        <v>54</v>
      </c>
      <c r="G87" s="119" t="s">
        <v>105</v>
      </c>
      <c r="H87" s="119" t="s">
        <v>106</v>
      </c>
      <c r="I87" s="119" t="s">
        <v>107</v>
      </c>
      <c r="J87" s="119" t="s">
        <v>92</v>
      </c>
      <c r="K87" s="120" t="s">
        <v>108</v>
      </c>
      <c r="L87" s="121"/>
      <c r="M87" s="59" t="s">
        <v>3</v>
      </c>
      <c r="N87" s="60" t="s">
        <v>42</v>
      </c>
      <c r="O87" s="60" t="s">
        <v>109</v>
      </c>
      <c r="P87" s="60" t="s">
        <v>110</v>
      </c>
      <c r="Q87" s="60" t="s">
        <v>111</v>
      </c>
      <c r="R87" s="60" t="s">
        <v>112</v>
      </c>
      <c r="S87" s="60" t="s">
        <v>113</v>
      </c>
      <c r="T87" s="61" t="s">
        <v>114</v>
      </c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63" s="2" customFormat="1" ht="22.9" customHeight="1">
      <c r="A88" s="34"/>
      <c r="B88" s="35"/>
      <c r="C88" s="66" t="s">
        <v>115</v>
      </c>
      <c r="D88" s="34"/>
      <c r="E88" s="34"/>
      <c r="F88" s="34"/>
      <c r="G88" s="34"/>
      <c r="H88" s="34"/>
      <c r="I88" s="34"/>
      <c r="J88" s="122">
        <f>BK88</f>
        <v>0</v>
      </c>
      <c r="K88" s="34"/>
      <c r="L88" s="35"/>
      <c r="M88" s="62"/>
      <c r="N88" s="53"/>
      <c r="O88" s="63"/>
      <c r="P88" s="123">
        <f>P89</f>
        <v>0</v>
      </c>
      <c r="Q88" s="63"/>
      <c r="R88" s="123">
        <f>R89</f>
        <v>67.04253079999998</v>
      </c>
      <c r="S88" s="63"/>
      <c r="T88" s="124">
        <f>T89</f>
        <v>1.4544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71</v>
      </c>
      <c r="AU88" s="19" t="s">
        <v>93</v>
      </c>
      <c r="BK88" s="125">
        <f>BK89</f>
        <v>0</v>
      </c>
    </row>
    <row r="89" spans="2:63" s="12" customFormat="1" ht="25.9" customHeight="1">
      <c r="B89" s="126"/>
      <c r="D89" s="127" t="s">
        <v>71</v>
      </c>
      <c r="E89" s="128" t="s">
        <v>116</v>
      </c>
      <c r="F89" s="128" t="s">
        <v>117</v>
      </c>
      <c r="I89" s="129"/>
      <c r="J89" s="130">
        <f>BK89</f>
        <v>0</v>
      </c>
      <c r="L89" s="126"/>
      <c r="M89" s="131"/>
      <c r="N89" s="132"/>
      <c r="O89" s="132"/>
      <c r="P89" s="133">
        <f>P90+P174+P204+P227+P234+P243+P255+P289</f>
        <v>0</v>
      </c>
      <c r="Q89" s="132"/>
      <c r="R89" s="133">
        <f>R90+R174+R204+R227+R234+R243+R255+R289</f>
        <v>67.04253079999998</v>
      </c>
      <c r="S89" s="132"/>
      <c r="T89" s="134">
        <f>T90+T174+T204+T227+T234+T243+T255+T289</f>
        <v>1.4544</v>
      </c>
      <c r="AR89" s="127" t="s">
        <v>80</v>
      </c>
      <c r="AT89" s="135" t="s">
        <v>71</v>
      </c>
      <c r="AU89" s="135" t="s">
        <v>72</v>
      </c>
      <c r="AY89" s="127" t="s">
        <v>118</v>
      </c>
      <c r="BK89" s="136">
        <f>BK90+BK174+BK204+BK227+BK234+BK243+BK255+BK289</f>
        <v>0</v>
      </c>
    </row>
    <row r="90" spans="2:63" s="12" customFormat="1" ht="22.9" customHeight="1">
      <c r="B90" s="126"/>
      <c r="D90" s="127" t="s">
        <v>71</v>
      </c>
      <c r="E90" s="137" t="s">
        <v>80</v>
      </c>
      <c r="F90" s="137" t="s">
        <v>119</v>
      </c>
      <c r="I90" s="129"/>
      <c r="J90" s="138">
        <f>BK90</f>
        <v>0</v>
      </c>
      <c r="L90" s="126"/>
      <c r="M90" s="131"/>
      <c r="N90" s="132"/>
      <c r="O90" s="132"/>
      <c r="P90" s="133">
        <f>SUM(P91:P173)</f>
        <v>0</v>
      </c>
      <c r="Q90" s="132"/>
      <c r="R90" s="133">
        <f>SUM(R91:R173)</f>
        <v>34.1134659</v>
      </c>
      <c r="S90" s="132"/>
      <c r="T90" s="134">
        <f>SUM(T91:T173)</f>
        <v>0</v>
      </c>
      <c r="AR90" s="127" t="s">
        <v>80</v>
      </c>
      <c r="AT90" s="135" t="s">
        <v>71</v>
      </c>
      <c r="AU90" s="135" t="s">
        <v>80</v>
      </c>
      <c r="AY90" s="127" t="s">
        <v>118</v>
      </c>
      <c r="BK90" s="136">
        <f>SUM(BK91:BK173)</f>
        <v>0</v>
      </c>
    </row>
    <row r="91" spans="1:65" s="2" customFormat="1" ht="24.2" customHeight="1">
      <c r="A91" s="34"/>
      <c r="B91" s="139"/>
      <c r="C91" s="140" t="s">
        <v>80</v>
      </c>
      <c r="D91" s="140" t="s">
        <v>120</v>
      </c>
      <c r="E91" s="141" t="s">
        <v>121</v>
      </c>
      <c r="F91" s="142" t="s">
        <v>122</v>
      </c>
      <c r="G91" s="143" t="s">
        <v>123</v>
      </c>
      <c r="H91" s="144">
        <v>76.371</v>
      </c>
      <c r="I91" s="145"/>
      <c r="J91" s="146">
        <f>ROUND(I91*H91,2)</f>
        <v>0</v>
      </c>
      <c r="K91" s="142" t="s">
        <v>124</v>
      </c>
      <c r="L91" s="35"/>
      <c r="M91" s="147" t="s">
        <v>3</v>
      </c>
      <c r="N91" s="148" t="s">
        <v>43</v>
      </c>
      <c r="O91" s="55"/>
      <c r="P91" s="149">
        <f>O91*H91</f>
        <v>0</v>
      </c>
      <c r="Q91" s="149">
        <v>0</v>
      </c>
      <c r="R91" s="149">
        <f>Q91*H91</f>
        <v>0</v>
      </c>
      <c r="S91" s="149">
        <v>0</v>
      </c>
      <c r="T91" s="150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125</v>
      </c>
      <c r="AT91" s="151" t="s">
        <v>120</v>
      </c>
      <c r="AU91" s="151" t="s">
        <v>83</v>
      </c>
      <c r="AY91" s="19" t="s">
        <v>118</v>
      </c>
      <c r="BE91" s="152">
        <f>IF(N91="základní",J91,0)</f>
        <v>0</v>
      </c>
      <c r="BF91" s="152">
        <f>IF(N91="snížená",J91,0)</f>
        <v>0</v>
      </c>
      <c r="BG91" s="152">
        <f>IF(N91="zákl. přenesená",J91,0)</f>
        <v>0</v>
      </c>
      <c r="BH91" s="152">
        <f>IF(N91="sníž. přenesená",J91,0)</f>
        <v>0</v>
      </c>
      <c r="BI91" s="152">
        <f>IF(N91="nulová",J91,0)</f>
        <v>0</v>
      </c>
      <c r="BJ91" s="19" t="s">
        <v>80</v>
      </c>
      <c r="BK91" s="152">
        <f>ROUND(I91*H91,2)</f>
        <v>0</v>
      </c>
      <c r="BL91" s="19" t="s">
        <v>125</v>
      </c>
      <c r="BM91" s="151" t="s">
        <v>126</v>
      </c>
    </row>
    <row r="92" spans="2:51" s="13" customFormat="1" ht="11.25">
      <c r="B92" s="153"/>
      <c r="D92" s="154" t="s">
        <v>127</v>
      </c>
      <c r="E92" s="155" t="s">
        <v>3</v>
      </c>
      <c r="F92" s="156" t="s">
        <v>128</v>
      </c>
      <c r="H92" s="155" t="s">
        <v>3</v>
      </c>
      <c r="I92" s="157"/>
      <c r="L92" s="153"/>
      <c r="M92" s="158"/>
      <c r="N92" s="159"/>
      <c r="O92" s="159"/>
      <c r="P92" s="159"/>
      <c r="Q92" s="159"/>
      <c r="R92" s="159"/>
      <c r="S92" s="159"/>
      <c r="T92" s="160"/>
      <c r="AT92" s="155" t="s">
        <v>127</v>
      </c>
      <c r="AU92" s="155" t="s">
        <v>83</v>
      </c>
      <c r="AV92" s="13" t="s">
        <v>80</v>
      </c>
      <c r="AW92" s="13" t="s">
        <v>33</v>
      </c>
      <c r="AX92" s="13" t="s">
        <v>72</v>
      </c>
      <c r="AY92" s="155" t="s">
        <v>118</v>
      </c>
    </row>
    <row r="93" spans="2:51" s="13" customFormat="1" ht="11.25">
      <c r="B93" s="153"/>
      <c r="D93" s="154" t="s">
        <v>127</v>
      </c>
      <c r="E93" s="155" t="s">
        <v>3</v>
      </c>
      <c r="F93" s="156" t="s">
        <v>129</v>
      </c>
      <c r="H93" s="155" t="s">
        <v>3</v>
      </c>
      <c r="I93" s="157"/>
      <c r="L93" s="153"/>
      <c r="M93" s="158"/>
      <c r="N93" s="159"/>
      <c r="O93" s="159"/>
      <c r="P93" s="159"/>
      <c r="Q93" s="159"/>
      <c r="R93" s="159"/>
      <c r="S93" s="159"/>
      <c r="T93" s="160"/>
      <c r="AT93" s="155" t="s">
        <v>127</v>
      </c>
      <c r="AU93" s="155" t="s">
        <v>83</v>
      </c>
      <c r="AV93" s="13" t="s">
        <v>80</v>
      </c>
      <c r="AW93" s="13" t="s">
        <v>33</v>
      </c>
      <c r="AX93" s="13" t="s">
        <v>72</v>
      </c>
      <c r="AY93" s="155" t="s">
        <v>118</v>
      </c>
    </row>
    <row r="94" spans="2:51" s="14" customFormat="1" ht="11.25">
      <c r="B94" s="161"/>
      <c r="D94" s="154" t="s">
        <v>127</v>
      </c>
      <c r="E94" s="162" t="s">
        <v>3</v>
      </c>
      <c r="F94" s="163" t="s">
        <v>130</v>
      </c>
      <c r="H94" s="164">
        <v>3.12</v>
      </c>
      <c r="I94" s="165"/>
      <c r="L94" s="161"/>
      <c r="M94" s="166"/>
      <c r="N94" s="167"/>
      <c r="O94" s="167"/>
      <c r="P94" s="167"/>
      <c r="Q94" s="167"/>
      <c r="R94" s="167"/>
      <c r="S94" s="167"/>
      <c r="T94" s="168"/>
      <c r="AT94" s="162" t="s">
        <v>127</v>
      </c>
      <c r="AU94" s="162" t="s">
        <v>83</v>
      </c>
      <c r="AV94" s="14" t="s">
        <v>83</v>
      </c>
      <c r="AW94" s="14" t="s">
        <v>33</v>
      </c>
      <c r="AX94" s="14" t="s">
        <v>72</v>
      </c>
      <c r="AY94" s="162" t="s">
        <v>118</v>
      </c>
    </row>
    <row r="95" spans="2:51" s="13" customFormat="1" ht="11.25">
      <c r="B95" s="153"/>
      <c r="D95" s="154" t="s">
        <v>127</v>
      </c>
      <c r="E95" s="155" t="s">
        <v>3</v>
      </c>
      <c r="F95" s="156" t="s">
        <v>131</v>
      </c>
      <c r="H95" s="155" t="s">
        <v>3</v>
      </c>
      <c r="I95" s="157"/>
      <c r="L95" s="153"/>
      <c r="M95" s="158"/>
      <c r="N95" s="159"/>
      <c r="O95" s="159"/>
      <c r="P95" s="159"/>
      <c r="Q95" s="159"/>
      <c r="R95" s="159"/>
      <c r="S95" s="159"/>
      <c r="T95" s="160"/>
      <c r="AT95" s="155" t="s">
        <v>127</v>
      </c>
      <c r="AU95" s="155" t="s">
        <v>83</v>
      </c>
      <c r="AV95" s="13" t="s">
        <v>80</v>
      </c>
      <c r="AW95" s="13" t="s">
        <v>33</v>
      </c>
      <c r="AX95" s="13" t="s">
        <v>72</v>
      </c>
      <c r="AY95" s="155" t="s">
        <v>118</v>
      </c>
    </row>
    <row r="96" spans="2:51" s="14" customFormat="1" ht="11.25">
      <c r="B96" s="161"/>
      <c r="D96" s="154" t="s">
        <v>127</v>
      </c>
      <c r="E96" s="162" t="s">
        <v>3</v>
      </c>
      <c r="F96" s="163" t="s">
        <v>132</v>
      </c>
      <c r="H96" s="164">
        <v>40.635</v>
      </c>
      <c r="I96" s="165"/>
      <c r="L96" s="161"/>
      <c r="M96" s="166"/>
      <c r="N96" s="167"/>
      <c r="O96" s="167"/>
      <c r="P96" s="167"/>
      <c r="Q96" s="167"/>
      <c r="R96" s="167"/>
      <c r="S96" s="167"/>
      <c r="T96" s="168"/>
      <c r="AT96" s="162" t="s">
        <v>127</v>
      </c>
      <c r="AU96" s="162" t="s">
        <v>83</v>
      </c>
      <c r="AV96" s="14" t="s">
        <v>83</v>
      </c>
      <c r="AW96" s="14" t="s">
        <v>33</v>
      </c>
      <c r="AX96" s="14" t="s">
        <v>72</v>
      </c>
      <c r="AY96" s="162" t="s">
        <v>118</v>
      </c>
    </row>
    <row r="97" spans="2:51" s="14" customFormat="1" ht="11.25">
      <c r="B97" s="161"/>
      <c r="D97" s="154" t="s">
        <v>127</v>
      </c>
      <c r="E97" s="162" t="s">
        <v>3</v>
      </c>
      <c r="F97" s="163" t="s">
        <v>133</v>
      </c>
      <c r="H97" s="164">
        <v>32.616</v>
      </c>
      <c r="I97" s="165"/>
      <c r="L97" s="161"/>
      <c r="M97" s="166"/>
      <c r="N97" s="167"/>
      <c r="O97" s="167"/>
      <c r="P97" s="167"/>
      <c r="Q97" s="167"/>
      <c r="R97" s="167"/>
      <c r="S97" s="167"/>
      <c r="T97" s="168"/>
      <c r="AT97" s="162" t="s">
        <v>127</v>
      </c>
      <c r="AU97" s="162" t="s">
        <v>83</v>
      </c>
      <c r="AV97" s="14" t="s">
        <v>83</v>
      </c>
      <c r="AW97" s="14" t="s">
        <v>33</v>
      </c>
      <c r="AX97" s="14" t="s">
        <v>72</v>
      </c>
      <c r="AY97" s="162" t="s">
        <v>118</v>
      </c>
    </row>
    <row r="98" spans="2:51" s="15" customFormat="1" ht="11.25">
      <c r="B98" s="169"/>
      <c r="D98" s="154" t="s">
        <v>127</v>
      </c>
      <c r="E98" s="170" t="s">
        <v>3</v>
      </c>
      <c r="F98" s="171" t="s">
        <v>134</v>
      </c>
      <c r="H98" s="172">
        <v>76.371</v>
      </c>
      <c r="I98" s="173"/>
      <c r="L98" s="169"/>
      <c r="M98" s="174"/>
      <c r="N98" s="175"/>
      <c r="O98" s="175"/>
      <c r="P98" s="175"/>
      <c r="Q98" s="175"/>
      <c r="R98" s="175"/>
      <c r="S98" s="175"/>
      <c r="T98" s="176"/>
      <c r="AT98" s="170" t="s">
        <v>127</v>
      </c>
      <c r="AU98" s="170" t="s">
        <v>83</v>
      </c>
      <c r="AV98" s="15" t="s">
        <v>125</v>
      </c>
      <c r="AW98" s="15" t="s">
        <v>33</v>
      </c>
      <c r="AX98" s="15" t="s">
        <v>80</v>
      </c>
      <c r="AY98" s="170" t="s">
        <v>118</v>
      </c>
    </row>
    <row r="99" spans="1:65" s="2" customFormat="1" ht="24.2" customHeight="1">
      <c r="A99" s="34"/>
      <c r="B99" s="139"/>
      <c r="C99" s="140" t="s">
        <v>83</v>
      </c>
      <c r="D99" s="140" t="s">
        <v>120</v>
      </c>
      <c r="E99" s="141" t="s">
        <v>135</v>
      </c>
      <c r="F99" s="142" t="s">
        <v>136</v>
      </c>
      <c r="G99" s="143" t="s">
        <v>123</v>
      </c>
      <c r="H99" s="144">
        <v>25.12</v>
      </c>
      <c r="I99" s="145"/>
      <c r="J99" s="146">
        <f>ROUND(I99*H99,2)</f>
        <v>0</v>
      </c>
      <c r="K99" s="142" t="s">
        <v>124</v>
      </c>
      <c r="L99" s="35"/>
      <c r="M99" s="147" t="s">
        <v>3</v>
      </c>
      <c r="N99" s="148" t="s">
        <v>43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125</v>
      </c>
      <c r="AT99" s="151" t="s">
        <v>120</v>
      </c>
      <c r="AU99" s="151" t="s">
        <v>83</v>
      </c>
      <c r="AY99" s="19" t="s">
        <v>118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80</v>
      </c>
      <c r="BK99" s="152">
        <f>ROUND(I99*H99,2)</f>
        <v>0</v>
      </c>
      <c r="BL99" s="19" t="s">
        <v>125</v>
      </c>
      <c r="BM99" s="151" t="s">
        <v>137</v>
      </c>
    </row>
    <row r="100" spans="2:51" s="13" customFormat="1" ht="11.25">
      <c r="B100" s="153"/>
      <c r="D100" s="154" t="s">
        <v>127</v>
      </c>
      <c r="E100" s="155" t="s">
        <v>3</v>
      </c>
      <c r="F100" s="156" t="s">
        <v>138</v>
      </c>
      <c r="H100" s="155" t="s">
        <v>3</v>
      </c>
      <c r="I100" s="157"/>
      <c r="L100" s="153"/>
      <c r="M100" s="158"/>
      <c r="N100" s="159"/>
      <c r="O100" s="159"/>
      <c r="P100" s="159"/>
      <c r="Q100" s="159"/>
      <c r="R100" s="159"/>
      <c r="S100" s="159"/>
      <c r="T100" s="160"/>
      <c r="AT100" s="155" t="s">
        <v>127</v>
      </c>
      <c r="AU100" s="155" t="s">
        <v>83</v>
      </c>
      <c r="AV100" s="13" t="s">
        <v>80</v>
      </c>
      <c r="AW100" s="13" t="s">
        <v>33</v>
      </c>
      <c r="AX100" s="13" t="s">
        <v>72</v>
      </c>
      <c r="AY100" s="155" t="s">
        <v>118</v>
      </c>
    </row>
    <row r="101" spans="2:51" s="14" customFormat="1" ht="11.25">
      <c r="B101" s="161"/>
      <c r="D101" s="154" t="s">
        <v>127</v>
      </c>
      <c r="E101" s="162" t="s">
        <v>3</v>
      </c>
      <c r="F101" s="163" t="s">
        <v>139</v>
      </c>
      <c r="H101" s="164">
        <v>6.408</v>
      </c>
      <c r="I101" s="165"/>
      <c r="L101" s="161"/>
      <c r="M101" s="166"/>
      <c r="N101" s="167"/>
      <c r="O101" s="167"/>
      <c r="P101" s="167"/>
      <c r="Q101" s="167"/>
      <c r="R101" s="167"/>
      <c r="S101" s="167"/>
      <c r="T101" s="168"/>
      <c r="AT101" s="162" t="s">
        <v>127</v>
      </c>
      <c r="AU101" s="162" t="s">
        <v>83</v>
      </c>
      <c r="AV101" s="14" t="s">
        <v>83</v>
      </c>
      <c r="AW101" s="14" t="s">
        <v>33</v>
      </c>
      <c r="AX101" s="14" t="s">
        <v>72</v>
      </c>
      <c r="AY101" s="162" t="s">
        <v>118</v>
      </c>
    </row>
    <row r="102" spans="2:51" s="14" customFormat="1" ht="11.25">
      <c r="B102" s="161"/>
      <c r="D102" s="154" t="s">
        <v>127</v>
      </c>
      <c r="E102" s="162" t="s">
        <v>3</v>
      </c>
      <c r="F102" s="163" t="s">
        <v>140</v>
      </c>
      <c r="H102" s="164">
        <v>6.192</v>
      </c>
      <c r="I102" s="165"/>
      <c r="L102" s="161"/>
      <c r="M102" s="166"/>
      <c r="N102" s="167"/>
      <c r="O102" s="167"/>
      <c r="P102" s="167"/>
      <c r="Q102" s="167"/>
      <c r="R102" s="167"/>
      <c r="S102" s="167"/>
      <c r="T102" s="168"/>
      <c r="AT102" s="162" t="s">
        <v>127</v>
      </c>
      <c r="AU102" s="162" t="s">
        <v>83</v>
      </c>
      <c r="AV102" s="14" t="s">
        <v>83</v>
      </c>
      <c r="AW102" s="14" t="s">
        <v>33</v>
      </c>
      <c r="AX102" s="14" t="s">
        <v>72</v>
      </c>
      <c r="AY102" s="162" t="s">
        <v>118</v>
      </c>
    </row>
    <row r="103" spans="2:51" s="16" customFormat="1" ht="11.25">
      <c r="B103" s="177"/>
      <c r="D103" s="154" t="s">
        <v>127</v>
      </c>
      <c r="E103" s="178" t="s">
        <v>3</v>
      </c>
      <c r="F103" s="179" t="s">
        <v>141</v>
      </c>
      <c r="H103" s="180">
        <v>12.6</v>
      </c>
      <c r="I103" s="181"/>
      <c r="L103" s="177"/>
      <c r="M103" s="182"/>
      <c r="N103" s="183"/>
      <c r="O103" s="183"/>
      <c r="P103" s="183"/>
      <c r="Q103" s="183"/>
      <c r="R103" s="183"/>
      <c r="S103" s="183"/>
      <c r="T103" s="184"/>
      <c r="AT103" s="178" t="s">
        <v>127</v>
      </c>
      <c r="AU103" s="178" t="s">
        <v>83</v>
      </c>
      <c r="AV103" s="16" t="s">
        <v>142</v>
      </c>
      <c r="AW103" s="16" t="s">
        <v>33</v>
      </c>
      <c r="AX103" s="16" t="s">
        <v>72</v>
      </c>
      <c r="AY103" s="178" t="s">
        <v>118</v>
      </c>
    </row>
    <row r="104" spans="2:51" s="13" customFormat="1" ht="11.25">
      <c r="B104" s="153"/>
      <c r="D104" s="154" t="s">
        <v>127</v>
      </c>
      <c r="E104" s="155" t="s">
        <v>3</v>
      </c>
      <c r="F104" s="156" t="s">
        <v>143</v>
      </c>
      <c r="H104" s="155" t="s">
        <v>3</v>
      </c>
      <c r="I104" s="157"/>
      <c r="L104" s="153"/>
      <c r="M104" s="158"/>
      <c r="N104" s="159"/>
      <c r="O104" s="159"/>
      <c r="P104" s="159"/>
      <c r="Q104" s="159"/>
      <c r="R104" s="159"/>
      <c r="S104" s="159"/>
      <c r="T104" s="160"/>
      <c r="AT104" s="155" t="s">
        <v>127</v>
      </c>
      <c r="AU104" s="155" t="s">
        <v>83</v>
      </c>
      <c r="AV104" s="13" t="s">
        <v>80</v>
      </c>
      <c r="AW104" s="13" t="s">
        <v>33</v>
      </c>
      <c r="AX104" s="13" t="s">
        <v>72</v>
      </c>
      <c r="AY104" s="155" t="s">
        <v>118</v>
      </c>
    </row>
    <row r="105" spans="2:51" s="14" customFormat="1" ht="11.25">
      <c r="B105" s="161"/>
      <c r="D105" s="154" t="s">
        <v>127</v>
      </c>
      <c r="E105" s="162" t="s">
        <v>3</v>
      </c>
      <c r="F105" s="163" t="s">
        <v>144</v>
      </c>
      <c r="H105" s="164">
        <v>4.964</v>
      </c>
      <c r="I105" s="165"/>
      <c r="L105" s="161"/>
      <c r="M105" s="166"/>
      <c r="N105" s="167"/>
      <c r="O105" s="167"/>
      <c r="P105" s="167"/>
      <c r="Q105" s="167"/>
      <c r="R105" s="167"/>
      <c r="S105" s="167"/>
      <c r="T105" s="168"/>
      <c r="AT105" s="162" t="s">
        <v>127</v>
      </c>
      <c r="AU105" s="162" t="s">
        <v>83</v>
      </c>
      <c r="AV105" s="14" t="s">
        <v>83</v>
      </c>
      <c r="AW105" s="14" t="s">
        <v>33</v>
      </c>
      <c r="AX105" s="14" t="s">
        <v>72</v>
      </c>
      <c r="AY105" s="162" t="s">
        <v>118</v>
      </c>
    </row>
    <row r="106" spans="2:51" s="14" customFormat="1" ht="11.25">
      <c r="B106" s="161"/>
      <c r="D106" s="154" t="s">
        <v>127</v>
      </c>
      <c r="E106" s="162" t="s">
        <v>3</v>
      </c>
      <c r="F106" s="163" t="s">
        <v>145</v>
      </c>
      <c r="H106" s="164">
        <v>4.255</v>
      </c>
      <c r="I106" s="165"/>
      <c r="L106" s="161"/>
      <c r="M106" s="166"/>
      <c r="N106" s="167"/>
      <c r="O106" s="167"/>
      <c r="P106" s="167"/>
      <c r="Q106" s="167"/>
      <c r="R106" s="167"/>
      <c r="S106" s="167"/>
      <c r="T106" s="168"/>
      <c r="AT106" s="162" t="s">
        <v>127</v>
      </c>
      <c r="AU106" s="162" t="s">
        <v>83</v>
      </c>
      <c r="AV106" s="14" t="s">
        <v>83</v>
      </c>
      <c r="AW106" s="14" t="s">
        <v>33</v>
      </c>
      <c r="AX106" s="14" t="s">
        <v>72</v>
      </c>
      <c r="AY106" s="162" t="s">
        <v>118</v>
      </c>
    </row>
    <row r="107" spans="2:51" s="14" customFormat="1" ht="11.25">
      <c r="B107" s="161"/>
      <c r="D107" s="154" t="s">
        <v>127</v>
      </c>
      <c r="E107" s="162" t="s">
        <v>3</v>
      </c>
      <c r="F107" s="163" t="s">
        <v>146</v>
      </c>
      <c r="H107" s="164">
        <v>1.613</v>
      </c>
      <c r="I107" s="165"/>
      <c r="L107" s="161"/>
      <c r="M107" s="166"/>
      <c r="N107" s="167"/>
      <c r="O107" s="167"/>
      <c r="P107" s="167"/>
      <c r="Q107" s="167"/>
      <c r="R107" s="167"/>
      <c r="S107" s="167"/>
      <c r="T107" s="168"/>
      <c r="AT107" s="162" t="s">
        <v>127</v>
      </c>
      <c r="AU107" s="162" t="s">
        <v>83</v>
      </c>
      <c r="AV107" s="14" t="s">
        <v>83</v>
      </c>
      <c r="AW107" s="14" t="s">
        <v>33</v>
      </c>
      <c r="AX107" s="14" t="s">
        <v>72</v>
      </c>
      <c r="AY107" s="162" t="s">
        <v>118</v>
      </c>
    </row>
    <row r="108" spans="2:51" s="16" customFormat="1" ht="11.25">
      <c r="B108" s="177"/>
      <c r="D108" s="154" t="s">
        <v>127</v>
      </c>
      <c r="E108" s="178" t="s">
        <v>3</v>
      </c>
      <c r="F108" s="179" t="s">
        <v>141</v>
      </c>
      <c r="H108" s="180">
        <v>10.832</v>
      </c>
      <c r="I108" s="181"/>
      <c r="L108" s="177"/>
      <c r="M108" s="182"/>
      <c r="N108" s="183"/>
      <c r="O108" s="183"/>
      <c r="P108" s="183"/>
      <c r="Q108" s="183"/>
      <c r="R108" s="183"/>
      <c r="S108" s="183"/>
      <c r="T108" s="184"/>
      <c r="AT108" s="178" t="s">
        <v>127</v>
      </c>
      <c r="AU108" s="178" t="s">
        <v>83</v>
      </c>
      <c r="AV108" s="16" t="s">
        <v>142</v>
      </c>
      <c r="AW108" s="16" t="s">
        <v>33</v>
      </c>
      <c r="AX108" s="16" t="s">
        <v>72</v>
      </c>
      <c r="AY108" s="178" t="s">
        <v>118</v>
      </c>
    </row>
    <row r="109" spans="2:51" s="13" customFormat="1" ht="11.25">
      <c r="B109" s="153"/>
      <c r="D109" s="154" t="s">
        <v>127</v>
      </c>
      <c r="E109" s="155" t="s">
        <v>3</v>
      </c>
      <c r="F109" s="156" t="s">
        <v>147</v>
      </c>
      <c r="H109" s="155" t="s">
        <v>3</v>
      </c>
      <c r="I109" s="157"/>
      <c r="L109" s="153"/>
      <c r="M109" s="158"/>
      <c r="N109" s="159"/>
      <c r="O109" s="159"/>
      <c r="P109" s="159"/>
      <c r="Q109" s="159"/>
      <c r="R109" s="159"/>
      <c r="S109" s="159"/>
      <c r="T109" s="160"/>
      <c r="AT109" s="155" t="s">
        <v>127</v>
      </c>
      <c r="AU109" s="155" t="s">
        <v>83</v>
      </c>
      <c r="AV109" s="13" t="s">
        <v>80</v>
      </c>
      <c r="AW109" s="13" t="s">
        <v>33</v>
      </c>
      <c r="AX109" s="13" t="s">
        <v>72</v>
      </c>
      <c r="AY109" s="155" t="s">
        <v>118</v>
      </c>
    </row>
    <row r="110" spans="2:51" s="14" customFormat="1" ht="11.25">
      <c r="B110" s="161"/>
      <c r="D110" s="154" t="s">
        <v>127</v>
      </c>
      <c r="E110" s="162" t="s">
        <v>3</v>
      </c>
      <c r="F110" s="163" t="s">
        <v>148</v>
      </c>
      <c r="H110" s="164">
        <v>1.688</v>
      </c>
      <c r="I110" s="165"/>
      <c r="L110" s="161"/>
      <c r="M110" s="166"/>
      <c r="N110" s="167"/>
      <c r="O110" s="167"/>
      <c r="P110" s="167"/>
      <c r="Q110" s="167"/>
      <c r="R110" s="167"/>
      <c r="S110" s="167"/>
      <c r="T110" s="168"/>
      <c r="AT110" s="162" t="s">
        <v>127</v>
      </c>
      <c r="AU110" s="162" t="s">
        <v>83</v>
      </c>
      <c r="AV110" s="14" t="s">
        <v>83</v>
      </c>
      <c r="AW110" s="14" t="s">
        <v>33</v>
      </c>
      <c r="AX110" s="14" t="s">
        <v>72</v>
      </c>
      <c r="AY110" s="162" t="s">
        <v>118</v>
      </c>
    </row>
    <row r="111" spans="2:51" s="16" customFormat="1" ht="11.25">
      <c r="B111" s="177"/>
      <c r="D111" s="154" t="s">
        <v>127</v>
      </c>
      <c r="E111" s="178" t="s">
        <v>3</v>
      </c>
      <c r="F111" s="179" t="s">
        <v>141</v>
      </c>
      <c r="H111" s="180">
        <v>1.688</v>
      </c>
      <c r="I111" s="181"/>
      <c r="L111" s="177"/>
      <c r="M111" s="182"/>
      <c r="N111" s="183"/>
      <c r="O111" s="183"/>
      <c r="P111" s="183"/>
      <c r="Q111" s="183"/>
      <c r="R111" s="183"/>
      <c r="S111" s="183"/>
      <c r="T111" s="184"/>
      <c r="AT111" s="178" t="s">
        <v>127</v>
      </c>
      <c r="AU111" s="178" t="s">
        <v>83</v>
      </c>
      <c r="AV111" s="16" t="s">
        <v>142</v>
      </c>
      <c r="AW111" s="16" t="s">
        <v>33</v>
      </c>
      <c r="AX111" s="16" t="s">
        <v>72</v>
      </c>
      <c r="AY111" s="178" t="s">
        <v>118</v>
      </c>
    </row>
    <row r="112" spans="2:51" s="15" customFormat="1" ht="11.25">
      <c r="B112" s="169"/>
      <c r="D112" s="154" t="s">
        <v>127</v>
      </c>
      <c r="E112" s="170" t="s">
        <v>3</v>
      </c>
      <c r="F112" s="171" t="s">
        <v>134</v>
      </c>
      <c r="H112" s="172">
        <v>25.12</v>
      </c>
      <c r="I112" s="173"/>
      <c r="L112" s="169"/>
      <c r="M112" s="174"/>
      <c r="N112" s="175"/>
      <c r="O112" s="175"/>
      <c r="P112" s="175"/>
      <c r="Q112" s="175"/>
      <c r="R112" s="175"/>
      <c r="S112" s="175"/>
      <c r="T112" s="176"/>
      <c r="AT112" s="170" t="s">
        <v>127</v>
      </c>
      <c r="AU112" s="170" t="s">
        <v>83</v>
      </c>
      <c r="AV112" s="15" t="s">
        <v>125</v>
      </c>
      <c r="AW112" s="15" t="s">
        <v>33</v>
      </c>
      <c r="AX112" s="15" t="s">
        <v>80</v>
      </c>
      <c r="AY112" s="170" t="s">
        <v>118</v>
      </c>
    </row>
    <row r="113" spans="1:65" s="2" customFormat="1" ht="14.45" customHeight="1">
      <c r="A113" s="34"/>
      <c r="B113" s="139"/>
      <c r="C113" s="140" t="s">
        <v>142</v>
      </c>
      <c r="D113" s="140" t="s">
        <v>120</v>
      </c>
      <c r="E113" s="141" t="s">
        <v>149</v>
      </c>
      <c r="F113" s="142" t="s">
        <v>150</v>
      </c>
      <c r="G113" s="143" t="s">
        <v>151</v>
      </c>
      <c r="H113" s="144">
        <v>128.685</v>
      </c>
      <c r="I113" s="145"/>
      <c r="J113" s="146">
        <f>ROUND(I113*H113,2)</f>
        <v>0</v>
      </c>
      <c r="K113" s="142" t="s">
        <v>124</v>
      </c>
      <c r="L113" s="35"/>
      <c r="M113" s="147" t="s">
        <v>3</v>
      </c>
      <c r="N113" s="148" t="s">
        <v>43</v>
      </c>
      <c r="O113" s="55"/>
      <c r="P113" s="149">
        <f>O113*H113</f>
        <v>0</v>
      </c>
      <c r="Q113" s="149">
        <v>0.00084</v>
      </c>
      <c r="R113" s="149">
        <f>Q113*H113</f>
        <v>0.10809540000000001</v>
      </c>
      <c r="S113" s="149">
        <v>0</v>
      </c>
      <c r="T113" s="150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125</v>
      </c>
      <c r="AT113" s="151" t="s">
        <v>120</v>
      </c>
      <c r="AU113" s="151" t="s">
        <v>83</v>
      </c>
      <c r="AY113" s="19" t="s">
        <v>118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9" t="s">
        <v>80</v>
      </c>
      <c r="BK113" s="152">
        <f>ROUND(I113*H113,2)</f>
        <v>0</v>
      </c>
      <c r="BL113" s="19" t="s">
        <v>125</v>
      </c>
      <c r="BM113" s="151" t="s">
        <v>152</v>
      </c>
    </row>
    <row r="114" spans="2:51" s="13" customFormat="1" ht="11.25">
      <c r="B114" s="153"/>
      <c r="D114" s="154" t="s">
        <v>127</v>
      </c>
      <c r="E114" s="155" t="s">
        <v>3</v>
      </c>
      <c r="F114" s="156" t="s">
        <v>153</v>
      </c>
      <c r="H114" s="155" t="s">
        <v>3</v>
      </c>
      <c r="I114" s="157"/>
      <c r="L114" s="153"/>
      <c r="M114" s="158"/>
      <c r="N114" s="159"/>
      <c r="O114" s="159"/>
      <c r="P114" s="159"/>
      <c r="Q114" s="159"/>
      <c r="R114" s="159"/>
      <c r="S114" s="159"/>
      <c r="T114" s="160"/>
      <c r="AT114" s="155" t="s">
        <v>127</v>
      </c>
      <c r="AU114" s="155" t="s">
        <v>83</v>
      </c>
      <c r="AV114" s="13" t="s">
        <v>80</v>
      </c>
      <c r="AW114" s="13" t="s">
        <v>33</v>
      </c>
      <c r="AX114" s="13" t="s">
        <v>72</v>
      </c>
      <c r="AY114" s="155" t="s">
        <v>118</v>
      </c>
    </row>
    <row r="115" spans="2:51" s="14" customFormat="1" ht="11.25">
      <c r="B115" s="161"/>
      <c r="D115" s="154" t="s">
        <v>127</v>
      </c>
      <c r="E115" s="162" t="s">
        <v>3</v>
      </c>
      <c r="F115" s="163" t="s">
        <v>154</v>
      </c>
      <c r="H115" s="164">
        <v>6.6</v>
      </c>
      <c r="I115" s="165"/>
      <c r="L115" s="161"/>
      <c r="M115" s="166"/>
      <c r="N115" s="167"/>
      <c r="O115" s="167"/>
      <c r="P115" s="167"/>
      <c r="Q115" s="167"/>
      <c r="R115" s="167"/>
      <c r="S115" s="167"/>
      <c r="T115" s="168"/>
      <c r="AT115" s="162" t="s">
        <v>127</v>
      </c>
      <c r="AU115" s="162" t="s">
        <v>83</v>
      </c>
      <c r="AV115" s="14" t="s">
        <v>83</v>
      </c>
      <c r="AW115" s="14" t="s">
        <v>33</v>
      </c>
      <c r="AX115" s="14" t="s">
        <v>72</v>
      </c>
      <c r="AY115" s="162" t="s">
        <v>118</v>
      </c>
    </row>
    <row r="116" spans="2:51" s="14" customFormat="1" ht="11.25">
      <c r="B116" s="161"/>
      <c r="D116" s="154" t="s">
        <v>127</v>
      </c>
      <c r="E116" s="162" t="s">
        <v>3</v>
      </c>
      <c r="F116" s="163" t="s">
        <v>155</v>
      </c>
      <c r="H116" s="164">
        <v>67.725</v>
      </c>
      <c r="I116" s="165"/>
      <c r="L116" s="161"/>
      <c r="M116" s="166"/>
      <c r="N116" s="167"/>
      <c r="O116" s="167"/>
      <c r="P116" s="167"/>
      <c r="Q116" s="167"/>
      <c r="R116" s="167"/>
      <c r="S116" s="167"/>
      <c r="T116" s="168"/>
      <c r="AT116" s="162" t="s">
        <v>127</v>
      </c>
      <c r="AU116" s="162" t="s">
        <v>83</v>
      </c>
      <c r="AV116" s="14" t="s">
        <v>83</v>
      </c>
      <c r="AW116" s="14" t="s">
        <v>33</v>
      </c>
      <c r="AX116" s="14" t="s">
        <v>72</v>
      </c>
      <c r="AY116" s="162" t="s">
        <v>118</v>
      </c>
    </row>
    <row r="117" spans="2:51" s="14" customFormat="1" ht="11.25">
      <c r="B117" s="161"/>
      <c r="D117" s="154" t="s">
        <v>127</v>
      </c>
      <c r="E117" s="162" t="s">
        <v>3</v>
      </c>
      <c r="F117" s="163" t="s">
        <v>156</v>
      </c>
      <c r="H117" s="164">
        <v>54.36</v>
      </c>
      <c r="I117" s="165"/>
      <c r="L117" s="161"/>
      <c r="M117" s="166"/>
      <c r="N117" s="167"/>
      <c r="O117" s="167"/>
      <c r="P117" s="167"/>
      <c r="Q117" s="167"/>
      <c r="R117" s="167"/>
      <c r="S117" s="167"/>
      <c r="T117" s="168"/>
      <c r="AT117" s="162" t="s">
        <v>127</v>
      </c>
      <c r="AU117" s="162" t="s">
        <v>83</v>
      </c>
      <c r="AV117" s="14" t="s">
        <v>83</v>
      </c>
      <c r="AW117" s="14" t="s">
        <v>33</v>
      </c>
      <c r="AX117" s="14" t="s">
        <v>72</v>
      </c>
      <c r="AY117" s="162" t="s">
        <v>118</v>
      </c>
    </row>
    <row r="118" spans="2:51" s="15" customFormat="1" ht="11.25">
      <c r="B118" s="169"/>
      <c r="D118" s="154" t="s">
        <v>127</v>
      </c>
      <c r="E118" s="170" t="s">
        <v>3</v>
      </c>
      <c r="F118" s="171" t="s">
        <v>134</v>
      </c>
      <c r="H118" s="172">
        <v>128.685</v>
      </c>
      <c r="I118" s="173"/>
      <c r="L118" s="169"/>
      <c r="M118" s="174"/>
      <c r="N118" s="175"/>
      <c r="O118" s="175"/>
      <c r="P118" s="175"/>
      <c r="Q118" s="175"/>
      <c r="R118" s="175"/>
      <c r="S118" s="175"/>
      <c r="T118" s="176"/>
      <c r="AT118" s="170" t="s">
        <v>127</v>
      </c>
      <c r="AU118" s="170" t="s">
        <v>83</v>
      </c>
      <c r="AV118" s="15" t="s">
        <v>125</v>
      </c>
      <c r="AW118" s="15" t="s">
        <v>33</v>
      </c>
      <c r="AX118" s="15" t="s">
        <v>80</v>
      </c>
      <c r="AY118" s="170" t="s">
        <v>118</v>
      </c>
    </row>
    <row r="119" spans="1:65" s="2" customFormat="1" ht="24.2" customHeight="1">
      <c r="A119" s="34"/>
      <c r="B119" s="139"/>
      <c r="C119" s="140" t="s">
        <v>125</v>
      </c>
      <c r="D119" s="140" t="s">
        <v>120</v>
      </c>
      <c r="E119" s="141" t="s">
        <v>157</v>
      </c>
      <c r="F119" s="142" t="s">
        <v>158</v>
      </c>
      <c r="G119" s="143" t="s">
        <v>151</v>
      </c>
      <c r="H119" s="144">
        <v>128.685</v>
      </c>
      <c r="I119" s="145"/>
      <c r="J119" s="146">
        <f>ROUND(I119*H119,2)</f>
        <v>0</v>
      </c>
      <c r="K119" s="142" t="s">
        <v>124</v>
      </c>
      <c r="L119" s="35"/>
      <c r="M119" s="147" t="s">
        <v>3</v>
      </c>
      <c r="N119" s="148" t="s">
        <v>43</v>
      </c>
      <c r="O119" s="55"/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125</v>
      </c>
      <c r="AT119" s="151" t="s">
        <v>120</v>
      </c>
      <c r="AU119" s="151" t="s">
        <v>83</v>
      </c>
      <c r="AY119" s="19" t="s">
        <v>118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9" t="s">
        <v>80</v>
      </c>
      <c r="BK119" s="152">
        <f>ROUND(I119*H119,2)</f>
        <v>0</v>
      </c>
      <c r="BL119" s="19" t="s">
        <v>125</v>
      </c>
      <c r="BM119" s="151" t="s">
        <v>159</v>
      </c>
    </row>
    <row r="120" spans="1:65" s="2" customFormat="1" ht="14.45" customHeight="1">
      <c r="A120" s="34"/>
      <c r="B120" s="139"/>
      <c r="C120" s="140" t="s">
        <v>160</v>
      </c>
      <c r="D120" s="140" t="s">
        <v>120</v>
      </c>
      <c r="E120" s="141" t="s">
        <v>161</v>
      </c>
      <c r="F120" s="142" t="s">
        <v>162</v>
      </c>
      <c r="G120" s="143" t="s">
        <v>151</v>
      </c>
      <c r="H120" s="144">
        <v>30.45</v>
      </c>
      <c r="I120" s="145"/>
      <c r="J120" s="146">
        <f>ROUND(I120*H120,2)</f>
        <v>0</v>
      </c>
      <c r="K120" s="142" t="s">
        <v>124</v>
      </c>
      <c r="L120" s="35"/>
      <c r="M120" s="147" t="s">
        <v>3</v>
      </c>
      <c r="N120" s="148" t="s">
        <v>43</v>
      </c>
      <c r="O120" s="55"/>
      <c r="P120" s="149">
        <f>O120*H120</f>
        <v>0</v>
      </c>
      <c r="Q120" s="149">
        <v>0.0007</v>
      </c>
      <c r="R120" s="149">
        <f>Q120*H120</f>
        <v>0.021315</v>
      </c>
      <c r="S120" s="149">
        <v>0</v>
      </c>
      <c r="T120" s="150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1" t="s">
        <v>125</v>
      </c>
      <c r="AT120" s="151" t="s">
        <v>120</v>
      </c>
      <c r="AU120" s="151" t="s">
        <v>83</v>
      </c>
      <c r="AY120" s="19" t="s">
        <v>118</v>
      </c>
      <c r="BE120" s="152">
        <f>IF(N120="základní",J120,0)</f>
        <v>0</v>
      </c>
      <c r="BF120" s="152">
        <f>IF(N120="snížená",J120,0)</f>
        <v>0</v>
      </c>
      <c r="BG120" s="152">
        <f>IF(N120="zákl. přenesená",J120,0)</f>
        <v>0</v>
      </c>
      <c r="BH120" s="152">
        <f>IF(N120="sníž. přenesená",J120,0)</f>
        <v>0</v>
      </c>
      <c r="BI120" s="152">
        <f>IF(N120="nulová",J120,0)</f>
        <v>0</v>
      </c>
      <c r="BJ120" s="19" t="s">
        <v>80</v>
      </c>
      <c r="BK120" s="152">
        <f>ROUND(I120*H120,2)</f>
        <v>0</v>
      </c>
      <c r="BL120" s="19" t="s">
        <v>125</v>
      </c>
      <c r="BM120" s="151" t="s">
        <v>163</v>
      </c>
    </row>
    <row r="121" spans="2:51" s="13" customFormat="1" ht="11.25">
      <c r="B121" s="153"/>
      <c r="D121" s="154" t="s">
        <v>127</v>
      </c>
      <c r="E121" s="155" t="s">
        <v>3</v>
      </c>
      <c r="F121" s="156" t="s">
        <v>164</v>
      </c>
      <c r="H121" s="155" t="s">
        <v>3</v>
      </c>
      <c r="I121" s="157"/>
      <c r="L121" s="153"/>
      <c r="M121" s="158"/>
      <c r="N121" s="159"/>
      <c r="O121" s="159"/>
      <c r="P121" s="159"/>
      <c r="Q121" s="159"/>
      <c r="R121" s="159"/>
      <c r="S121" s="159"/>
      <c r="T121" s="160"/>
      <c r="AT121" s="155" t="s">
        <v>127</v>
      </c>
      <c r="AU121" s="155" t="s">
        <v>83</v>
      </c>
      <c r="AV121" s="13" t="s">
        <v>80</v>
      </c>
      <c r="AW121" s="13" t="s">
        <v>33</v>
      </c>
      <c r="AX121" s="13" t="s">
        <v>72</v>
      </c>
      <c r="AY121" s="155" t="s">
        <v>118</v>
      </c>
    </row>
    <row r="122" spans="2:51" s="14" customFormat="1" ht="11.25">
      <c r="B122" s="161"/>
      <c r="D122" s="154" t="s">
        <v>127</v>
      </c>
      <c r="E122" s="162" t="s">
        <v>3</v>
      </c>
      <c r="F122" s="163" t="s">
        <v>165</v>
      </c>
      <c r="H122" s="164">
        <v>17.73</v>
      </c>
      <c r="I122" s="165"/>
      <c r="L122" s="161"/>
      <c r="M122" s="166"/>
      <c r="N122" s="167"/>
      <c r="O122" s="167"/>
      <c r="P122" s="167"/>
      <c r="Q122" s="167"/>
      <c r="R122" s="167"/>
      <c r="S122" s="167"/>
      <c r="T122" s="168"/>
      <c r="AT122" s="162" t="s">
        <v>127</v>
      </c>
      <c r="AU122" s="162" t="s">
        <v>83</v>
      </c>
      <c r="AV122" s="14" t="s">
        <v>83</v>
      </c>
      <c r="AW122" s="14" t="s">
        <v>33</v>
      </c>
      <c r="AX122" s="14" t="s">
        <v>72</v>
      </c>
      <c r="AY122" s="162" t="s">
        <v>118</v>
      </c>
    </row>
    <row r="123" spans="2:51" s="14" customFormat="1" ht="11.25">
      <c r="B123" s="161"/>
      <c r="D123" s="154" t="s">
        <v>127</v>
      </c>
      <c r="E123" s="162" t="s">
        <v>3</v>
      </c>
      <c r="F123" s="163" t="s">
        <v>166</v>
      </c>
      <c r="H123" s="164">
        <v>12.72</v>
      </c>
      <c r="I123" s="165"/>
      <c r="L123" s="161"/>
      <c r="M123" s="166"/>
      <c r="N123" s="167"/>
      <c r="O123" s="167"/>
      <c r="P123" s="167"/>
      <c r="Q123" s="167"/>
      <c r="R123" s="167"/>
      <c r="S123" s="167"/>
      <c r="T123" s="168"/>
      <c r="AT123" s="162" t="s">
        <v>127</v>
      </c>
      <c r="AU123" s="162" t="s">
        <v>83</v>
      </c>
      <c r="AV123" s="14" t="s">
        <v>83</v>
      </c>
      <c r="AW123" s="14" t="s">
        <v>33</v>
      </c>
      <c r="AX123" s="14" t="s">
        <v>72</v>
      </c>
      <c r="AY123" s="162" t="s">
        <v>118</v>
      </c>
    </row>
    <row r="124" spans="2:51" s="15" customFormat="1" ht="11.25">
      <c r="B124" s="169"/>
      <c r="D124" s="154" t="s">
        <v>127</v>
      </c>
      <c r="E124" s="170" t="s">
        <v>3</v>
      </c>
      <c r="F124" s="171" t="s">
        <v>134</v>
      </c>
      <c r="H124" s="172">
        <v>30.45</v>
      </c>
      <c r="I124" s="173"/>
      <c r="L124" s="169"/>
      <c r="M124" s="174"/>
      <c r="N124" s="175"/>
      <c r="O124" s="175"/>
      <c r="P124" s="175"/>
      <c r="Q124" s="175"/>
      <c r="R124" s="175"/>
      <c r="S124" s="175"/>
      <c r="T124" s="176"/>
      <c r="AT124" s="170" t="s">
        <v>127</v>
      </c>
      <c r="AU124" s="170" t="s">
        <v>83</v>
      </c>
      <c r="AV124" s="15" t="s">
        <v>125</v>
      </c>
      <c r="AW124" s="15" t="s">
        <v>33</v>
      </c>
      <c r="AX124" s="15" t="s">
        <v>80</v>
      </c>
      <c r="AY124" s="170" t="s">
        <v>118</v>
      </c>
    </row>
    <row r="125" spans="1:65" s="2" customFormat="1" ht="24.2" customHeight="1">
      <c r="A125" s="34"/>
      <c r="B125" s="139"/>
      <c r="C125" s="140" t="s">
        <v>167</v>
      </c>
      <c r="D125" s="140" t="s">
        <v>120</v>
      </c>
      <c r="E125" s="141" t="s">
        <v>168</v>
      </c>
      <c r="F125" s="142" t="s">
        <v>169</v>
      </c>
      <c r="G125" s="143" t="s">
        <v>151</v>
      </c>
      <c r="H125" s="144">
        <v>30.45</v>
      </c>
      <c r="I125" s="145"/>
      <c r="J125" s="146">
        <f>ROUND(I125*H125,2)</f>
        <v>0</v>
      </c>
      <c r="K125" s="142" t="s">
        <v>124</v>
      </c>
      <c r="L125" s="35"/>
      <c r="M125" s="147" t="s">
        <v>3</v>
      </c>
      <c r="N125" s="148" t="s">
        <v>43</v>
      </c>
      <c r="O125" s="55"/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1" t="s">
        <v>125</v>
      </c>
      <c r="AT125" s="151" t="s">
        <v>120</v>
      </c>
      <c r="AU125" s="151" t="s">
        <v>83</v>
      </c>
      <c r="AY125" s="19" t="s">
        <v>118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9" t="s">
        <v>80</v>
      </c>
      <c r="BK125" s="152">
        <f>ROUND(I125*H125,2)</f>
        <v>0</v>
      </c>
      <c r="BL125" s="19" t="s">
        <v>125</v>
      </c>
      <c r="BM125" s="151" t="s">
        <v>170</v>
      </c>
    </row>
    <row r="126" spans="1:65" s="2" customFormat="1" ht="14.45" customHeight="1">
      <c r="A126" s="34"/>
      <c r="B126" s="139"/>
      <c r="C126" s="140" t="s">
        <v>171</v>
      </c>
      <c r="D126" s="140" t="s">
        <v>120</v>
      </c>
      <c r="E126" s="141" t="s">
        <v>172</v>
      </c>
      <c r="F126" s="142" t="s">
        <v>173</v>
      </c>
      <c r="G126" s="143" t="s">
        <v>151</v>
      </c>
      <c r="H126" s="144">
        <v>30.45</v>
      </c>
      <c r="I126" s="145"/>
      <c r="J126" s="146">
        <f>ROUND(I126*H126,2)</f>
        <v>0</v>
      </c>
      <c r="K126" s="142" t="s">
        <v>124</v>
      </c>
      <c r="L126" s="35"/>
      <c r="M126" s="147" t="s">
        <v>3</v>
      </c>
      <c r="N126" s="148" t="s">
        <v>43</v>
      </c>
      <c r="O126" s="55"/>
      <c r="P126" s="149">
        <f>O126*H126</f>
        <v>0</v>
      </c>
      <c r="Q126" s="149">
        <v>0.00079</v>
      </c>
      <c r="R126" s="149">
        <f>Q126*H126</f>
        <v>0.0240555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125</v>
      </c>
      <c r="AT126" s="151" t="s">
        <v>120</v>
      </c>
      <c r="AU126" s="151" t="s">
        <v>83</v>
      </c>
      <c r="AY126" s="19" t="s">
        <v>118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9" t="s">
        <v>80</v>
      </c>
      <c r="BK126" s="152">
        <f>ROUND(I126*H126,2)</f>
        <v>0</v>
      </c>
      <c r="BL126" s="19" t="s">
        <v>125</v>
      </c>
      <c r="BM126" s="151" t="s">
        <v>174</v>
      </c>
    </row>
    <row r="127" spans="1:65" s="2" customFormat="1" ht="24.2" customHeight="1">
      <c r="A127" s="34"/>
      <c r="B127" s="139"/>
      <c r="C127" s="140" t="s">
        <v>175</v>
      </c>
      <c r="D127" s="140" t="s">
        <v>120</v>
      </c>
      <c r="E127" s="141" t="s">
        <v>176</v>
      </c>
      <c r="F127" s="142" t="s">
        <v>177</v>
      </c>
      <c r="G127" s="143" t="s">
        <v>151</v>
      </c>
      <c r="H127" s="144">
        <v>30.45</v>
      </c>
      <c r="I127" s="145"/>
      <c r="J127" s="146">
        <f>ROUND(I127*H127,2)</f>
        <v>0</v>
      </c>
      <c r="K127" s="142" t="s">
        <v>124</v>
      </c>
      <c r="L127" s="35"/>
      <c r="M127" s="147" t="s">
        <v>3</v>
      </c>
      <c r="N127" s="148" t="s">
        <v>43</v>
      </c>
      <c r="O127" s="55"/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1" t="s">
        <v>125</v>
      </c>
      <c r="AT127" s="151" t="s">
        <v>120</v>
      </c>
      <c r="AU127" s="151" t="s">
        <v>83</v>
      </c>
      <c r="AY127" s="19" t="s">
        <v>118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9" t="s">
        <v>80</v>
      </c>
      <c r="BK127" s="152">
        <f>ROUND(I127*H127,2)</f>
        <v>0</v>
      </c>
      <c r="BL127" s="19" t="s">
        <v>125</v>
      </c>
      <c r="BM127" s="151" t="s">
        <v>178</v>
      </c>
    </row>
    <row r="128" spans="1:65" s="2" customFormat="1" ht="37.9" customHeight="1">
      <c r="A128" s="34"/>
      <c r="B128" s="139"/>
      <c r="C128" s="140" t="s">
        <v>179</v>
      </c>
      <c r="D128" s="140" t="s">
        <v>120</v>
      </c>
      <c r="E128" s="141" t="s">
        <v>180</v>
      </c>
      <c r="F128" s="142" t="s">
        <v>181</v>
      </c>
      <c r="G128" s="143" t="s">
        <v>123</v>
      </c>
      <c r="H128" s="144">
        <v>14.94</v>
      </c>
      <c r="I128" s="145"/>
      <c r="J128" s="146">
        <f>ROUND(I128*H128,2)</f>
        <v>0</v>
      </c>
      <c r="K128" s="142" t="s">
        <v>124</v>
      </c>
      <c r="L128" s="35"/>
      <c r="M128" s="147" t="s">
        <v>3</v>
      </c>
      <c r="N128" s="148" t="s">
        <v>43</v>
      </c>
      <c r="O128" s="55"/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1" t="s">
        <v>125</v>
      </c>
      <c r="AT128" s="151" t="s">
        <v>120</v>
      </c>
      <c r="AU128" s="151" t="s">
        <v>83</v>
      </c>
      <c r="AY128" s="19" t="s">
        <v>118</v>
      </c>
      <c r="BE128" s="152">
        <f>IF(N128="základní",J128,0)</f>
        <v>0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19" t="s">
        <v>80</v>
      </c>
      <c r="BK128" s="152">
        <f>ROUND(I128*H128,2)</f>
        <v>0</v>
      </c>
      <c r="BL128" s="19" t="s">
        <v>125</v>
      </c>
      <c r="BM128" s="151" t="s">
        <v>182</v>
      </c>
    </row>
    <row r="129" spans="2:51" s="13" customFormat="1" ht="11.25">
      <c r="B129" s="153"/>
      <c r="D129" s="154" t="s">
        <v>127</v>
      </c>
      <c r="E129" s="155" t="s">
        <v>3</v>
      </c>
      <c r="F129" s="156" t="s">
        <v>183</v>
      </c>
      <c r="H129" s="155" t="s">
        <v>3</v>
      </c>
      <c r="I129" s="157"/>
      <c r="L129" s="153"/>
      <c r="M129" s="158"/>
      <c r="N129" s="159"/>
      <c r="O129" s="159"/>
      <c r="P129" s="159"/>
      <c r="Q129" s="159"/>
      <c r="R129" s="159"/>
      <c r="S129" s="159"/>
      <c r="T129" s="160"/>
      <c r="AT129" s="155" t="s">
        <v>127</v>
      </c>
      <c r="AU129" s="155" t="s">
        <v>83</v>
      </c>
      <c r="AV129" s="13" t="s">
        <v>80</v>
      </c>
      <c r="AW129" s="13" t="s">
        <v>33</v>
      </c>
      <c r="AX129" s="13" t="s">
        <v>72</v>
      </c>
      <c r="AY129" s="155" t="s">
        <v>118</v>
      </c>
    </row>
    <row r="130" spans="2:51" s="14" customFormat="1" ht="11.25">
      <c r="B130" s="161"/>
      <c r="D130" s="154" t="s">
        <v>127</v>
      </c>
      <c r="E130" s="162" t="s">
        <v>3</v>
      </c>
      <c r="F130" s="163" t="s">
        <v>184</v>
      </c>
      <c r="H130" s="164">
        <v>0.72</v>
      </c>
      <c r="I130" s="165"/>
      <c r="L130" s="161"/>
      <c r="M130" s="166"/>
      <c r="N130" s="167"/>
      <c r="O130" s="167"/>
      <c r="P130" s="167"/>
      <c r="Q130" s="167"/>
      <c r="R130" s="167"/>
      <c r="S130" s="167"/>
      <c r="T130" s="168"/>
      <c r="AT130" s="162" t="s">
        <v>127</v>
      </c>
      <c r="AU130" s="162" t="s">
        <v>83</v>
      </c>
      <c r="AV130" s="14" t="s">
        <v>83</v>
      </c>
      <c r="AW130" s="14" t="s">
        <v>33</v>
      </c>
      <c r="AX130" s="14" t="s">
        <v>72</v>
      </c>
      <c r="AY130" s="162" t="s">
        <v>118</v>
      </c>
    </row>
    <row r="131" spans="2:51" s="14" customFormat="1" ht="11.25">
      <c r="B131" s="161"/>
      <c r="D131" s="154" t="s">
        <v>127</v>
      </c>
      <c r="E131" s="162" t="s">
        <v>3</v>
      </c>
      <c r="F131" s="163" t="s">
        <v>185</v>
      </c>
      <c r="H131" s="164">
        <v>7.74</v>
      </c>
      <c r="I131" s="165"/>
      <c r="L131" s="161"/>
      <c r="M131" s="166"/>
      <c r="N131" s="167"/>
      <c r="O131" s="167"/>
      <c r="P131" s="167"/>
      <c r="Q131" s="167"/>
      <c r="R131" s="167"/>
      <c r="S131" s="167"/>
      <c r="T131" s="168"/>
      <c r="AT131" s="162" t="s">
        <v>127</v>
      </c>
      <c r="AU131" s="162" t="s">
        <v>83</v>
      </c>
      <c r="AV131" s="14" t="s">
        <v>83</v>
      </c>
      <c r="AW131" s="14" t="s">
        <v>33</v>
      </c>
      <c r="AX131" s="14" t="s">
        <v>72</v>
      </c>
      <c r="AY131" s="162" t="s">
        <v>118</v>
      </c>
    </row>
    <row r="132" spans="2:51" s="14" customFormat="1" ht="11.25">
      <c r="B132" s="161"/>
      <c r="D132" s="154" t="s">
        <v>127</v>
      </c>
      <c r="E132" s="162" t="s">
        <v>3</v>
      </c>
      <c r="F132" s="163" t="s">
        <v>186</v>
      </c>
      <c r="H132" s="164">
        <v>6.48</v>
      </c>
      <c r="I132" s="165"/>
      <c r="L132" s="161"/>
      <c r="M132" s="166"/>
      <c r="N132" s="167"/>
      <c r="O132" s="167"/>
      <c r="P132" s="167"/>
      <c r="Q132" s="167"/>
      <c r="R132" s="167"/>
      <c r="S132" s="167"/>
      <c r="T132" s="168"/>
      <c r="AT132" s="162" t="s">
        <v>127</v>
      </c>
      <c r="AU132" s="162" t="s">
        <v>83</v>
      </c>
      <c r="AV132" s="14" t="s">
        <v>83</v>
      </c>
      <c r="AW132" s="14" t="s">
        <v>33</v>
      </c>
      <c r="AX132" s="14" t="s">
        <v>72</v>
      </c>
      <c r="AY132" s="162" t="s">
        <v>118</v>
      </c>
    </row>
    <row r="133" spans="2:51" s="15" customFormat="1" ht="11.25">
      <c r="B133" s="169"/>
      <c r="D133" s="154" t="s">
        <v>127</v>
      </c>
      <c r="E133" s="170" t="s">
        <v>3</v>
      </c>
      <c r="F133" s="171" t="s">
        <v>134</v>
      </c>
      <c r="H133" s="172">
        <v>14.940000000000001</v>
      </c>
      <c r="I133" s="173"/>
      <c r="L133" s="169"/>
      <c r="M133" s="174"/>
      <c r="N133" s="175"/>
      <c r="O133" s="175"/>
      <c r="P133" s="175"/>
      <c r="Q133" s="175"/>
      <c r="R133" s="175"/>
      <c r="S133" s="175"/>
      <c r="T133" s="176"/>
      <c r="AT133" s="170" t="s">
        <v>127</v>
      </c>
      <c r="AU133" s="170" t="s">
        <v>83</v>
      </c>
      <c r="AV133" s="15" t="s">
        <v>125</v>
      </c>
      <c r="AW133" s="15" t="s">
        <v>33</v>
      </c>
      <c r="AX133" s="15" t="s">
        <v>80</v>
      </c>
      <c r="AY133" s="170" t="s">
        <v>118</v>
      </c>
    </row>
    <row r="134" spans="1:65" s="2" customFormat="1" ht="14.45" customHeight="1">
      <c r="A134" s="34"/>
      <c r="B134" s="139"/>
      <c r="C134" s="185" t="s">
        <v>187</v>
      </c>
      <c r="D134" s="185" t="s">
        <v>188</v>
      </c>
      <c r="E134" s="186" t="s">
        <v>189</v>
      </c>
      <c r="F134" s="187" t="s">
        <v>190</v>
      </c>
      <c r="G134" s="188" t="s">
        <v>191</v>
      </c>
      <c r="H134" s="189">
        <v>29.88</v>
      </c>
      <c r="I134" s="190"/>
      <c r="J134" s="191">
        <f>ROUND(I134*H134,2)</f>
        <v>0</v>
      </c>
      <c r="K134" s="187" t="s">
        <v>124</v>
      </c>
      <c r="L134" s="192"/>
      <c r="M134" s="193" t="s">
        <v>3</v>
      </c>
      <c r="N134" s="194" t="s">
        <v>43</v>
      </c>
      <c r="O134" s="55"/>
      <c r="P134" s="149">
        <f>O134*H134</f>
        <v>0</v>
      </c>
      <c r="Q134" s="149">
        <v>1</v>
      </c>
      <c r="R134" s="149">
        <f>Q134*H134</f>
        <v>29.88</v>
      </c>
      <c r="S134" s="149">
        <v>0</v>
      </c>
      <c r="T134" s="15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1" t="s">
        <v>175</v>
      </c>
      <c r="AT134" s="151" t="s">
        <v>188</v>
      </c>
      <c r="AU134" s="151" t="s">
        <v>83</v>
      </c>
      <c r="AY134" s="19" t="s">
        <v>118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9" t="s">
        <v>80</v>
      </c>
      <c r="BK134" s="152">
        <f>ROUND(I134*H134,2)</f>
        <v>0</v>
      </c>
      <c r="BL134" s="19" t="s">
        <v>125</v>
      </c>
      <c r="BM134" s="151" t="s">
        <v>192</v>
      </c>
    </row>
    <row r="135" spans="2:51" s="14" customFormat="1" ht="11.25">
      <c r="B135" s="161"/>
      <c r="D135" s="154" t="s">
        <v>127</v>
      </c>
      <c r="F135" s="163" t="s">
        <v>193</v>
      </c>
      <c r="H135" s="164">
        <v>29.88</v>
      </c>
      <c r="I135" s="165"/>
      <c r="L135" s="161"/>
      <c r="M135" s="166"/>
      <c r="N135" s="167"/>
      <c r="O135" s="167"/>
      <c r="P135" s="167"/>
      <c r="Q135" s="167"/>
      <c r="R135" s="167"/>
      <c r="S135" s="167"/>
      <c r="T135" s="168"/>
      <c r="AT135" s="162" t="s">
        <v>127</v>
      </c>
      <c r="AU135" s="162" t="s">
        <v>83</v>
      </c>
      <c r="AV135" s="14" t="s">
        <v>83</v>
      </c>
      <c r="AW135" s="14" t="s">
        <v>4</v>
      </c>
      <c r="AX135" s="14" t="s">
        <v>80</v>
      </c>
      <c r="AY135" s="162" t="s">
        <v>118</v>
      </c>
    </row>
    <row r="136" spans="1:65" s="2" customFormat="1" ht="24.2" customHeight="1">
      <c r="A136" s="34"/>
      <c r="B136" s="139"/>
      <c r="C136" s="140" t="s">
        <v>194</v>
      </c>
      <c r="D136" s="140" t="s">
        <v>120</v>
      </c>
      <c r="E136" s="141" t="s">
        <v>195</v>
      </c>
      <c r="F136" s="142" t="s">
        <v>196</v>
      </c>
      <c r="G136" s="143" t="s">
        <v>123</v>
      </c>
      <c r="H136" s="144">
        <v>2.04</v>
      </c>
      <c r="I136" s="145"/>
      <c r="J136" s="146">
        <f>ROUND(I136*H136,2)</f>
        <v>0</v>
      </c>
      <c r="K136" s="142" t="s">
        <v>124</v>
      </c>
      <c r="L136" s="35"/>
      <c r="M136" s="147" t="s">
        <v>3</v>
      </c>
      <c r="N136" s="148" t="s">
        <v>43</v>
      </c>
      <c r="O136" s="55"/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1" t="s">
        <v>125</v>
      </c>
      <c r="AT136" s="151" t="s">
        <v>120</v>
      </c>
      <c r="AU136" s="151" t="s">
        <v>83</v>
      </c>
      <c r="AY136" s="19" t="s">
        <v>118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9" t="s">
        <v>80</v>
      </c>
      <c r="BK136" s="152">
        <f>ROUND(I136*H136,2)</f>
        <v>0</v>
      </c>
      <c r="BL136" s="19" t="s">
        <v>125</v>
      </c>
      <c r="BM136" s="151" t="s">
        <v>197</v>
      </c>
    </row>
    <row r="137" spans="2:51" s="13" customFormat="1" ht="11.25">
      <c r="B137" s="153"/>
      <c r="D137" s="154" t="s">
        <v>127</v>
      </c>
      <c r="E137" s="155" t="s">
        <v>3</v>
      </c>
      <c r="F137" s="156" t="s">
        <v>198</v>
      </c>
      <c r="H137" s="155" t="s">
        <v>3</v>
      </c>
      <c r="I137" s="157"/>
      <c r="L137" s="153"/>
      <c r="M137" s="158"/>
      <c r="N137" s="159"/>
      <c r="O137" s="159"/>
      <c r="P137" s="159"/>
      <c r="Q137" s="159"/>
      <c r="R137" s="159"/>
      <c r="S137" s="159"/>
      <c r="T137" s="160"/>
      <c r="AT137" s="155" t="s">
        <v>127</v>
      </c>
      <c r="AU137" s="155" t="s">
        <v>83</v>
      </c>
      <c r="AV137" s="13" t="s">
        <v>80</v>
      </c>
      <c r="AW137" s="13" t="s">
        <v>33</v>
      </c>
      <c r="AX137" s="13" t="s">
        <v>72</v>
      </c>
      <c r="AY137" s="155" t="s">
        <v>118</v>
      </c>
    </row>
    <row r="138" spans="2:51" s="13" customFormat="1" ht="11.25">
      <c r="B138" s="153"/>
      <c r="D138" s="154" t="s">
        <v>127</v>
      </c>
      <c r="E138" s="155" t="s">
        <v>3</v>
      </c>
      <c r="F138" s="156" t="s">
        <v>199</v>
      </c>
      <c r="H138" s="155" t="s">
        <v>3</v>
      </c>
      <c r="I138" s="157"/>
      <c r="L138" s="153"/>
      <c r="M138" s="158"/>
      <c r="N138" s="159"/>
      <c r="O138" s="159"/>
      <c r="P138" s="159"/>
      <c r="Q138" s="159"/>
      <c r="R138" s="159"/>
      <c r="S138" s="159"/>
      <c r="T138" s="160"/>
      <c r="AT138" s="155" t="s">
        <v>127</v>
      </c>
      <c r="AU138" s="155" t="s">
        <v>83</v>
      </c>
      <c r="AV138" s="13" t="s">
        <v>80</v>
      </c>
      <c r="AW138" s="13" t="s">
        <v>33</v>
      </c>
      <c r="AX138" s="13" t="s">
        <v>72</v>
      </c>
      <c r="AY138" s="155" t="s">
        <v>118</v>
      </c>
    </row>
    <row r="139" spans="2:51" s="14" customFormat="1" ht="11.25">
      <c r="B139" s="161"/>
      <c r="D139" s="154" t="s">
        <v>127</v>
      </c>
      <c r="E139" s="162" t="s">
        <v>3</v>
      </c>
      <c r="F139" s="163" t="s">
        <v>200</v>
      </c>
      <c r="H139" s="164">
        <v>2.04</v>
      </c>
      <c r="I139" s="165"/>
      <c r="L139" s="161"/>
      <c r="M139" s="166"/>
      <c r="N139" s="167"/>
      <c r="O139" s="167"/>
      <c r="P139" s="167"/>
      <c r="Q139" s="167"/>
      <c r="R139" s="167"/>
      <c r="S139" s="167"/>
      <c r="T139" s="168"/>
      <c r="AT139" s="162" t="s">
        <v>127</v>
      </c>
      <c r="AU139" s="162" t="s">
        <v>83</v>
      </c>
      <c r="AV139" s="14" t="s">
        <v>83</v>
      </c>
      <c r="AW139" s="14" t="s">
        <v>33</v>
      </c>
      <c r="AX139" s="14" t="s">
        <v>80</v>
      </c>
      <c r="AY139" s="162" t="s">
        <v>118</v>
      </c>
    </row>
    <row r="140" spans="1:65" s="2" customFormat="1" ht="14.45" customHeight="1">
      <c r="A140" s="34"/>
      <c r="B140" s="139"/>
      <c r="C140" s="185" t="s">
        <v>201</v>
      </c>
      <c r="D140" s="185" t="s">
        <v>188</v>
      </c>
      <c r="E140" s="186" t="s">
        <v>202</v>
      </c>
      <c r="F140" s="187" t="s">
        <v>203</v>
      </c>
      <c r="G140" s="188" t="s">
        <v>191</v>
      </c>
      <c r="H140" s="189">
        <v>4.08</v>
      </c>
      <c r="I140" s="190"/>
      <c r="J140" s="191">
        <f>ROUND(I140*H140,2)</f>
        <v>0</v>
      </c>
      <c r="K140" s="187" t="s">
        <v>124</v>
      </c>
      <c r="L140" s="192"/>
      <c r="M140" s="193" t="s">
        <v>3</v>
      </c>
      <c r="N140" s="194" t="s">
        <v>43</v>
      </c>
      <c r="O140" s="55"/>
      <c r="P140" s="149">
        <f>O140*H140</f>
        <v>0</v>
      </c>
      <c r="Q140" s="149">
        <v>1</v>
      </c>
      <c r="R140" s="149">
        <f>Q140*H140</f>
        <v>4.08</v>
      </c>
      <c r="S140" s="149">
        <v>0</v>
      </c>
      <c r="T140" s="15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1" t="s">
        <v>175</v>
      </c>
      <c r="AT140" s="151" t="s">
        <v>188</v>
      </c>
      <c r="AU140" s="151" t="s">
        <v>83</v>
      </c>
      <c r="AY140" s="19" t="s">
        <v>118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9" t="s">
        <v>80</v>
      </c>
      <c r="BK140" s="152">
        <f>ROUND(I140*H140,2)</f>
        <v>0</v>
      </c>
      <c r="BL140" s="19" t="s">
        <v>125</v>
      </c>
      <c r="BM140" s="151" t="s">
        <v>204</v>
      </c>
    </row>
    <row r="141" spans="2:51" s="14" customFormat="1" ht="11.25">
      <c r="B141" s="161"/>
      <c r="D141" s="154" t="s">
        <v>127</v>
      </c>
      <c r="E141" s="162" t="s">
        <v>3</v>
      </c>
      <c r="F141" s="163" t="s">
        <v>205</v>
      </c>
      <c r="H141" s="164">
        <v>2.04</v>
      </c>
      <c r="I141" s="165"/>
      <c r="L141" s="161"/>
      <c r="M141" s="166"/>
      <c r="N141" s="167"/>
      <c r="O141" s="167"/>
      <c r="P141" s="167"/>
      <c r="Q141" s="167"/>
      <c r="R141" s="167"/>
      <c r="S141" s="167"/>
      <c r="T141" s="168"/>
      <c r="AT141" s="162" t="s">
        <v>127</v>
      </c>
      <c r="AU141" s="162" t="s">
        <v>83</v>
      </c>
      <c r="AV141" s="14" t="s">
        <v>83</v>
      </c>
      <c r="AW141" s="14" t="s">
        <v>33</v>
      </c>
      <c r="AX141" s="14" t="s">
        <v>80</v>
      </c>
      <c r="AY141" s="162" t="s">
        <v>118</v>
      </c>
    </row>
    <row r="142" spans="2:51" s="14" customFormat="1" ht="11.25">
      <c r="B142" s="161"/>
      <c r="D142" s="154" t="s">
        <v>127</v>
      </c>
      <c r="F142" s="163" t="s">
        <v>206</v>
      </c>
      <c r="H142" s="164">
        <v>4.08</v>
      </c>
      <c r="I142" s="165"/>
      <c r="L142" s="161"/>
      <c r="M142" s="166"/>
      <c r="N142" s="167"/>
      <c r="O142" s="167"/>
      <c r="P142" s="167"/>
      <c r="Q142" s="167"/>
      <c r="R142" s="167"/>
      <c r="S142" s="167"/>
      <c r="T142" s="168"/>
      <c r="AT142" s="162" t="s">
        <v>127</v>
      </c>
      <c r="AU142" s="162" t="s">
        <v>83</v>
      </c>
      <c r="AV142" s="14" t="s">
        <v>83</v>
      </c>
      <c r="AW142" s="14" t="s">
        <v>4</v>
      </c>
      <c r="AX142" s="14" t="s">
        <v>80</v>
      </c>
      <c r="AY142" s="162" t="s">
        <v>118</v>
      </c>
    </row>
    <row r="143" spans="1:65" s="2" customFormat="1" ht="24.2" customHeight="1">
      <c r="A143" s="34"/>
      <c r="B143" s="139"/>
      <c r="C143" s="140" t="s">
        <v>207</v>
      </c>
      <c r="D143" s="140" t="s">
        <v>120</v>
      </c>
      <c r="E143" s="141" t="s">
        <v>208</v>
      </c>
      <c r="F143" s="142" t="s">
        <v>209</v>
      </c>
      <c r="G143" s="143" t="s">
        <v>123</v>
      </c>
      <c r="H143" s="144">
        <v>66.54</v>
      </c>
      <c r="I143" s="145"/>
      <c r="J143" s="146">
        <f>ROUND(I143*H143,2)</f>
        <v>0</v>
      </c>
      <c r="K143" s="142" t="s">
        <v>124</v>
      </c>
      <c r="L143" s="35"/>
      <c r="M143" s="147" t="s">
        <v>3</v>
      </c>
      <c r="N143" s="148" t="s">
        <v>43</v>
      </c>
      <c r="O143" s="55"/>
      <c r="P143" s="149">
        <f>O143*H143</f>
        <v>0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1" t="s">
        <v>125</v>
      </c>
      <c r="AT143" s="151" t="s">
        <v>120</v>
      </c>
      <c r="AU143" s="151" t="s">
        <v>83</v>
      </c>
      <c r="AY143" s="19" t="s">
        <v>118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9" t="s">
        <v>80</v>
      </c>
      <c r="BK143" s="152">
        <f>ROUND(I143*H143,2)</f>
        <v>0</v>
      </c>
      <c r="BL143" s="19" t="s">
        <v>125</v>
      </c>
      <c r="BM143" s="151" t="s">
        <v>210</v>
      </c>
    </row>
    <row r="144" spans="2:51" s="13" customFormat="1" ht="11.25">
      <c r="B144" s="153"/>
      <c r="D144" s="154" t="s">
        <v>127</v>
      </c>
      <c r="E144" s="155" t="s">
        <v>3</v>
      </c>
      <c r="F144" s="156" t="s">
        <v>211</v>
      </c>
      <c r="H144" s="155" t="s">
        <v>3</v>
      </c>
      <c r="I144" s="157"/>
      <c r="L144" s="153"/>
      <c r="M144" s="158"/>
      <c r="N144" s="159"/>
      <c r="O144" s="159"/>
      <c r="P144" s="159"/>
      <c r="Q144" s="159"/>
      <c r="R144" s="159"/>
      <c r="S144" s="159"/>
      <c r="T144" s="160"/>
      <c r="AT144" s="155" t="s">
        <v>127</v>
      </c>
      <c r="AU144" s="155" t="s">
        <v>83</v>
      </c>
      <c r="AV144" s="13" t="s">
        <v>80</v>
      </c>
      <c r="AW144" s="13" t="s">
        <v>33</v>
      </c>
      <c r="AX144" s="13" t="s">
        <v>72</v>
      </c>
      <c r="AY144" s="155" t="s">
        <v>118</v>
      </c>
    </row>
    <row r="145" spans="2:51" s="13" customFormat="1" ht="11.25">
      <c r="B145" s="153"/>
      <c r="D145" s="154" t="s">
        <v>127</v>
      </c>
      <c r="E145" s="155" t="s">
        <v>3</v>
      </c>
      <c r="F145" s="156" t="s">
        <v>212</v>
      </c>
      <c r="H145" s="155" t="s">
        <v>3</v>
      </c>
      <c r="I145" s="157"/>
      <c r="L145" s="153"/>
      <c r="M145" s="158"/>
      <c r="N145" s="159"/>
      <c r="O145" s="159"/>
      <c r="P145" s="159"/>
      <c r="Q145" s="159"/>
      <c r="R145" s="159"/>
      <c r="S145" s="159"/>
      <c r="T145" s="160"/>
      <c r="AT145" s="155" t="s">
        <v>127</v>
      </c>
      <c r="AU145" s="155" t="s">
        <v>83</v>
      </c>
      <c r="AV145" s="13" t="s">
        <v>80</v>
      </c>
      <c r="AW145" s="13" t="s">
        <v>33</v>
      </c>
      <c r="AX145" s="13" t="s">
        <v>72</v>
      </c>
      <c r="AY145" s="155" t="s">
        <v>118</v>
      </c>
    </row>
    <row r="146" spans="2:51" s="14" customFormat="1" ht="11.25">
      <c r="B146" s="161"/>
      <c r="D146" s="154" t="s">
        <v>127</v>
      </c>
      <c r="E146" s="162" t="s">
        <v>3</v>
      </c>
      <c r="F146" s="163" t="s">
        <v>213</v>
      </c>
      <c r="H146" s="164">
        <v>29.025</v>
      </c>
      <c r="I146" s="165"/>
      <c r="L146" s="161"/>
      <c r="M146" s="166"/>
      <c r="N146" s="167"/>
      <c r="O146" s="167"/>
      <c r="P146" s="167"/>
      <c r="Q146" s="167"/>
      <c r="R146" s="167"/>
      <c r="S146" s="167"/>
      <c r="T146" s="168"/>
      <c r="AT146" s="162" t="s">
        <v>127</v>
      </c>
      <c r="AU146" s="162" t="s">
        <v>83</v>
      </c>
      <c r="AV146" s="14" t="s">
        <v>83</v>
      </c>
      <c r="AW146" s="14" t="s">
        <v>33</v>
      </c>
      <c r="AX146" s="14" t="s">
        <v>72</v>
      </c>
      <c r="AY146" s="162" t="s">
        <v>118</v>
      </c>
    </row>
    <row r="147" spans="2:51" s="14" customFormat="1" ht="11.25">
      <c r="B147" s="161"/>
      <c r="D147" s="154" t="s">
        <v>127</v>
      </c>
      <c r="E147" s="162" t="s">
        <v>3</v>
      </c>
      <c r="F147" s="163" t="s">
        <v>214</v>
      </c>
      <c r="H147" s="164">
        <v>22.896</v>
      </c>
      <c r="I147" s="165"/>
      <c r="L147" s="161"/>
      <c r="M147" s="166"/>
      <c r="N147" s="167"/>
      <c r="O147" s="167"/>
      <c r="P147" s="167"/>
      <c r="Q147" s="167"/>
      <c r="R147" s="167"/>
      <c r="S147" s="167"/>
      <c r="T147" s="168"/>
      <c r="AT147" s="162" t="s">
        <v>127</v>
      </c>
      <c r="AU147" s="162" t="s">
        <v>83</v>
      </c>
      <c r="AV147" s="14" t="s">
        <v>83</v>
      </c>
      <c r="AW147" s="14" t="s">
        <v>33</v>
      </c>
      <c r="AX147" s="14" t="s">
        <v>72</v>
      </c>
      <c r="AY147" s="162" t="s">
        <v>118</v>
      </c>
    </row>
    <row r="148" spans="2:51" s="13" customFormat="1" ht="11.25">
      <c r="B148" s="153"/>
      <c r="D148" s="154" t="s">
        <v>127</v>
      </c>
      <c r="E148" s="155" t="s">
        <v>3</v>
      </c>
      <c r="F148" s="156" t="s">
        <v>215</v>
      </c>
      <c r="H148" s="155" t="s">
        <v>3</v>
      </c>
      <c r="I148" s="157"/>
      <c r="L148" s="153"/>
      <c r="M148" s="158"/>
      <c r="N148" s="159"/>
      <c r="O148" s="159"/>
      <c r="P148" s="159"/>
      <c r="Q148" s="159"/>
      <c r="R148" s="159"/>
      <c r="S148" s="159"/>
      <c r="T148" s="160"/>
      <c r="AT148" s="155" t="s">
        <v>127</v>
      </c>
      <c r="AU148" s="155" t="s">
        <v>83</v>
      </c>
      <c r="AV148" s="13" t="s">
        <v>80</v>
      </c>
      <c r="AW148" s="13" t="s">
        <v>33</v>
      </c>
      <c r="AX148" s="13" t="s">
        <v>72</v>
      </c>
      <c r="AY148" s="155" t="s">
        <v>118</v>
      </c>
    </row>
    <row r="149" spans="2:51" s="14" customFormat="1" ht="11.25">
      <c r="B149" s="161"/>
      <c r="D149" s="154" t="s">
        <v>127</v>
      </c>
      <c r="E149" s="162" t="s">
        <v>3</v>
      </c>
      <c r="F149" s="163" t="s">
        <v>216</v>
      </c>
      <c r="H149" s="164">
        <v>2.808</v>
      </c>
      <c r="I149" s="165"/>
      <c r="L149" s="161"/>
      <c r="M149" s="166"/>
      <c r="N149" s="167"/>
      <c r="O149" s="167"/>
      <c r="P149" s="167"/>
      <c r="Q149" s="167"/>
      <c r="R149" s="167"/>
      <c r="S149" s="167"/>
      <c r="T149" s="168"/>
      <c r="AT149" s="162" t="s">
        <v>127</v>
      </c>
      <c r="AU149" s="162" t="s">
        <v>83</v>
      </c>
      <c r="AV149" s="14" t="s">
        <v>83</v>
      </c>
      <c r="AW149" s="14" t="s">
        <v>33</v>
      </c>
      <c r="AX149" s="14" t="s">
        <v>72</v>
      </c>
      <c r="AY149" s="162" t="s">
        <v>118</v>
      </c>
    </row>
    <row r="150" spans="2:51" s="14" customFormat="1" ht="11.25">
      <c r="B150" s="161"/>
      <c r="D150" s="154" t="s">
        <v>127</v>
      </c>
      <c r="E150" s="162" t="s">
        <v>3</v>
      </c>
      <c r="F150" s="163" t="s">
        <v>217</v>
      </c>
      <c r="H150" s="164">
        <v>2.592</v>
      </c>
      <c r="I150" s="165"/>
      <c r="L150" s="161"/>
      <c r="M150" s="166"/>
      <c r="N150" s="167"/>
      <c r="O150" s="167"/>
      <c r="P150" s="167"/>
      <c r="Q150" s="167"/>
      <c r="R150" s="167"/>
      <c r="S150" s="167"/>
      <c r="T150" s="168"/>
      <c r="AT150" s="162" t="s">
        <v>127</v>
      </c>
      <c r="AU150" s="162" t="s">
        <v>83</v>
      </c>
      <c r="AV150" s="14" t="s">
        <v>83</v>
      </c>
      <c r="AW150" s="14" t="s">
        <v>33</v>
      </c>
      <c r="AX150" s="14" t="s">
        <v>72</v>
      </c>
      <c r="AY150" s="162" t="s">
        <v>118</v>
      </c>
    </row>
    <row r="151" spans="2:51" s="13" customFormat="1" ht="11.25">
      <c r="B151" s="153"/>
      <c r="D151" s="154" t="s">
        <v>127</v>
      </c>
      <c r="E151" s="155" t="s">
        <v>3</v>
      </c>
      <c r="F151" s="156" t="s">
        <v>143</v>
      </c>
      <c r="H151" s="155" t="s">
        <v>3</v>
      </c>
      <c r="I151" s="157"/>
      <c r="L151" s="153"/>
      <c r="M151" s="158"/>
      <c r="N151" s="159"/>
      <c r="O151" s="159"/>
      <c r="P151" s="159"/>
      <c r="Q151" s="159"/>
      <c r="R151" s="159"/>
      <c r="S151" s="159"/>
      <c r="T151" s="160"/>
      <c r="AT151" s="155" t="s">
        <v>127</v>
      </c>
      <c r="AU151" s="155" t="s">
        <v>83</v>
      </c>
      <c r="AV151" s="13" t="s">
        <v>80</v>
      </c>
      <c r="AW151" s="13" t="s">
        <v>33</v>
      </c>
      <c r="AX151" s="13" t="s">
        <v>72</v>
      </c>
      <c r="AY151" s="155" t="s">
        <v>118</v>
      </c>
    </row>
    <row r="152" spans="2:51" s="14" customFormat="1" ht="11.25">
      <c r="B152" s="161"/>
      <c r="D152" s="154" t="s">
        <v>127</v>
      </c>
      <c r="E152" s="162" t="s">
        <v>3</v>
      </c>
      <c r="F152" s="163" t="s">
        <v>144</v>
      </c>
      <c r="H152" s="164">
        <v>4.964</v>
      </c>
      <c r="I152" s="165"/>
      <c r="L152" s="161"/>
      <c r="M152" s="166"/>
      <c r="N152" s="167"/>
      <c r="O152" s="167"/>
      <c r="P152" s="167"/>
      <c r="Q152" s="167"/>
      <c r="R152" s="167"/>
      <c r="S152" s="167"/>
      <c r="T152" s="168"/>
      <c r="AT152" s="162" t="s">
        <v>127</v>
      </c>
      <c r="AU152" s="162" t="s">
        <v>83</v>
      </c>
      <c r="AV152" s="14" t="s">
        <v>83</v>
      </c>
      <c r="AW152" s="14" t="s">
        <v>33</v>
      </c>
      <c r="AX152" s="14" t="s">
        <v>72</v>
      </c>
      <c r="AY152" s="162" t="s">
        <v>118</v>
      </c>
    </row>
    <row r="153" spans="2:51" s="14" customFormat="1" ht="11.25">
      <c r="B153" s="161"/>
      <c r="D153" s="154" t="s">
        <v>127</v>
      </c>
      <c r="E153" s="162" t="s">
        <v>3</v>
      </c>
      <c r="F153" s="163" t="s">
        <v>145</v>
      </c>
      <c r="H153" s="164">
        <v>4.255</v>
      </c>
      <c r="I153" s="165"/>
      <c r="L153" s="161"/>
      <c r="M153" s="166"/>
      <c r="N153" s="167"/>
      <c r="O153" s="167"/>
      <c r="P153" s="167"/>
      <c r="Q153" s="167"/>
      <c r="R153" s="167"/>
      <c r="S153" s="167"/>
      <c r="T153" s="168"/>
      <c r="AT153" s="162" t="s">
        <v>127</v>
      </c>
      <c r="AU153" s="162" t="s">
        <v>83</v>
      </c>
      <c r="AV153" s="14" t="s">
        <v>83</v>
      </c>
      <c r="AW153" s="14" t="s">
        <v>33</v>
      </c>
      <c r="AX153" s="14" t="s">
        <v>72</v>
      </c>
      <c r="AY153" s="162" t="s">
        <v>118</v>
      </c>
    </row>
    <row r="154" spans="2:51" s="15" customFormat="1" ht="11.25">
      <c r="B154" s="169"/>
      <c r="D154" s="154" t="s">
        <v>127</v>
      </c>
      <c r="E154" s="170" t="s">
        <v>3</v>
      </c>
      <c r="F154" s="171" t="s">
        <v>134</v>
      </c>
      <c r="H154" s="172">
        <v>66.54</v>
      </c>
      <c r="I154" s="173"/>
      <c r="L154" s="169"/>
      <c r="M154" s="174"/>
      <c r="N154" s="175"/>
      <c r="O154" s="175"/>
      <c r="P154" s="175"/>
      <c r="Q154" s="175"/>
      <c r="R154" s="175"/>
      <c r="S154" s="175"/>
      <c r="T154" s="176"/>
      <c r="AT154" s="170" t="s">
        <v>127</v>
      </c>
      <c r="AU154" s="170" t="s">
        <v>83</v>
      </c>
      <c r="AV154" s="15" t="s">
        <v>125</v>
      </c>
      <c r="AW154" s="15" t="s">
        <v>33</v>
      </c>
      <c r="AX154" s="15" t="s">
        <v>80</v>
      </c>
      <c r="AY154" s="170" t="s">
        <v>118</v>
      </c>
    </row>
    <row r="155" spans="1:65" s="2" customFormat="1" ht="14.45" customHeight="1">
      <c r="A155" s="34"/>
      <c r="B155" s="139"/>
      <c r="C155" s="140" t="s">
        <v>218</v>
      </c>
      <c r="D155" s="140" t="s">
        <v>120</v>
      </c>
      <c r="E155" s="141" t="s">
        <v>219</v>
      </c>
      <c r="F155" s="142" t="s">
        <v>220</v>
      </c>
      <c r="G155" s="143" t="s">
        <v>123</v>
      </c>
      <c r="H155" s="144">
        <v>66.54</v>
      </c>
      <c r="I155" s="145"/>
      <c r="J155" s="146">
        <f>ROUND(I155*H155,2)</f>
        <v>0</v>
      </c>
      <c r="K155" s="142" t="s">
        <v>124</v>
      </c>
      <c r="L155" s="35"/>
      <c r="M155" s="147" t="s">
        <v>3</v>
      </c>
      <c r="N155" s="148" t="s">
        <v>43</v>
      </c>
      <c r="O155" s="55"/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125</v>
      </c>
      <c r="AT155" s="151" t="s">
        <v>120</v>
      </c>
      <c r="AU155" s="151" t="s">
        <v>83</v>
      </c>
      <c r="AY155" s="19" t="s">
        <v>118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9" t="s">
        <v>80</v>
      </c>
      <c r="BK155" s="152">
        <f>ROUND(I155*H155,2)</f>
        <v>0</v>
      </c>
      <c r="BL155" s="19" t="s">
        <v>125</v>
      </c>
      <c r="BM155" s="151" t="s">
        <v>221</v>
      </c>
    </row>
    <row r="156" spans="2:51" s="13" customFormat="1" ht="11.25">
      <c r="B156" s="153"/>
      <c r="D156" s="154" t="s">
        <v>127</v>
      </c>
      <c r="E156" s="155" t="s">
        <v>3</v>
      </c>
      <c r="F156" s="156" t="s">
        <v>222</v>
      </c>
      <c r="H156" s="155" t="s">
        <v>3</v>
      </c>
      <c r="I156" s="157"/>
      <c r="L156" s="153"/>
      <c r="M156" s="158"/>
      <c r="N156" s="159"/>
      <c r="O156" s="159"/>
      <c r="P156" s="159"/>
      <c r="Q156" s="159"/>
      <c r="R156" s="159"/>
      <c r="S156" s="159"/>
      <c r="T156" s="160"/>
      <c r="AT156" s="155" t="s">
        <v>127</v>
      </c>
      <c r="AU156" s="155" t="s">
        <v>83</v>
      </c>
      <c r="AV156" s="13" t="s">
        <v>80</v>
      </c>
      <c r="AW156" s="13" t="s">
        <v>33</v>
      </c>
      <c r="AX156" s="13" t="s">
        <v>72</v>
      </c>
      <c r="AY156" s="155" t="s">
        <v>118</v>
      </c>
    </row>
    <row r="157" spans="2:51" s="14" customFormat="1" ht="11.25">
      <c r="B157" s="161"/>
      <c r="D157" s="154" t="s">
        <v>127</v>
      </c>
      <c r="E157" s="162" t="s">
        <v>3</v>
      </c>
      <c r="F157" s="163" t="s">
        <v>223</v>
      </c>
      <c r="H157" s="164">
        <v>66.54</v>
      </c>
      <c r="I157" s="165"/>
      <c r="L157" s="161"/>
      <c r="M157" s="166"/>
      <c r="N157" s="167"/>
      <c r="O157" s="167"/>
      <c r="P157" s="167"/>
      <c r="Q157" s="167"/>
      <c r="R157" s="167"/>
      <c r="S157" s="167"/>
      <c r="T157" s="168"/>
      <c r="AT157" s="162" t="s">
        <v>127</v>
      </c>
      <c r="AU157" s="162" t="s">
        <v>83</v>
      </c>
      <c r="AV157" s="14" t="s">
        <v>83</v>
      </c>
      <c r="AW157" s="14" t="s">
        <v>33</v>
      </c>
      <c r="AX157" s="14" t="s">
        <v>80</v>
      </c>
      <c r="AY157" s="162" t="s">
        <v>118</v>
      </c>
    </row>
    <row r="158" spans="1:65" s="2" customFormat="1" ht="37.9" customHeight="1">
      <c r="A158" s="34"/>
      <c r="B158" s="139"/>
      <c r="C158" s="140" t="s">
        <v>9</v>
      </c>
      <c r="D158" s="140" t="s">
        <v>120</v>
      </c>
      <c r="E158" s="141" t="s">
        <v>224</v>
      </c>
      <c r="F158" s="142" t="s">
        <v>225</v>
      </c>
      <c r="G158" s="143" t="s">
        <v>123</v>
      </c>
      <c r="H158" s="144">
        <v>34.951</v>
      </c>
      <c r="I158" s="145"/>
      <c r="J158" s="146">
        <f>ROUND(I158*H158,2)</f>
        <v>0</v>
      </c>
      <c r="K158" s="142" t="s">
        <v>124</v>
      </c>
      <c r="L158" s="35"/>
      <c r="M158" s="147" t="s">
        <v>3</v>
      </c>
      <c r="N158" s="148" t="s">
        <v>43</v>
      </c>
      <c r="O158" s="55"/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1" t="s">
        <v>125</v>
      </c>
      <c r="AT158" s="151" t="s">
        <v>120</v>
      </c>
      <c r="AU158" s="151" t="s">
        <v>83</v>
      </c>
      <c r="AY158" s="19" t="s">
        <v>118</v>
      </c>
      <c r="BE158" s="152">
        <f>IF(N158="základní",J158,0)</f>
        <v>0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9" t="s">
        <v>80</v>
      </c>
      <c r="BK158" s="152">
        <f>ROUND(I158*H158,2)</f>
        <v>0</v>
      </c>
      <c r="BL158" s="19" t="s">
        <v>125</v>
      </c>
      <c r="BM158" s="151" t="s">
        <v>226</v>
      </c>
    </row>
    <row r="159" spans="2:51" s="13" customFormat="1" ht="11.25">
      <c r="B159" s="153"/>
      <c r="D159" s="154" t="s">
        <v>127</v>
      </c>
      <c r="E159" s="155" t="s">
        <v>3</v>
      </c>
      <c r="F159" s="156" t="s">
        <v>227</v>
      </c>
      <c r="H159" s="155" t="s">
        <v>3</v>
      </c>
      <c r="I159" s="157"/>
      <c r="L159" s="153"/>
      <c r="M159" s="158"/>
      <c r="N159" s="159"/>
      <c r="O159" s="159"/>
      <c r="P159" s="159"/>
      <c r="Q159" s="159"/>
      <c r="R159" s="159"/>
      <c r="S159" s="159"/>
      <c r="T159" s="160"/>
      <c r="AT159" s="155" t="s">
        <v>127</v>
      </c>
      <c r="AU159" s="155" t="s">
        <v>83</v>
      </c>
      <c r="AV159" s="13" t="s">
        <v>80</v>
      </c>
      <c r="AW159" s="13" t="s">
        <v>33</v>
      </c>
      <c r="AX159" s="13" t="s">
        <v>72</v>
      </c>
      <c r="AY159" s="155" t="s">
        <v>118</v>
      </c>
    </row>
    <row r="160" spans="2:51" s="14" customFormat="1" ht="11.25">
      <c r="B160" s="161"/>
      <c r="D160" s="154" t="s">
        <v>127</v>
      </c>
      <c r="E160" s="162" t="s">
        <v>3</v>
      </c>
      <c r="F160" s="163" t="s">
        <v>228</v>
      </c>
      <c r="H160" s="164">
        <v>76.371</v>
      </c>
      <c r="I160" s="165"/>
      <c r="L160" s="161"/>
      <c r="M160" s="166"/>
      <c r="N160" s="167"/>
      <c r="O160" s="167"/>
      <c r="P160" s="167"/>
      <c r="Q160" s="167"/>
      <c r="R160" s="167"/>
      <c r="S160" s="167"/>
      <c r="T160" s="168"/>
      <c r="AT160" s="162" t="s">
        <v>127</v>
      </c>
      <c r="AU160" s="162" t="s">
        <v>83</v>
      </c>
      <c r="AV160" s="14" t="s">
        <v>83</v>
      </c>
      <c r="AW160" s="14" t="s">
        <v>33</v>
      </c>
      <c r="AX160" s="14" t="s">
        <v>72</v>
      </c>
      <c r="AY160" s="162" t="s">
        <v>118</v>
      </c>
    </row>
    <row r="161" spans="2:51" s="14" customFormat="1" ht="11.25">
      <c r="B161" s="161"/>
      <c r="D161" s="154" t="s">
        <v>127</v>
      </c>
      <c r="E161" s="162" t="s">
        <v>3</v>
      </c>
      <c r="F161" s="163" t="s">
        <v>229</v>
      </c>
      <c r="H161" s="164">
        <v>25.12</v>
      </c>
      <c r="I161" s="165"/>
      <c r="L161" s="161"/>
      <c r="M161" s="166"/>
      <c r="N161" s="167"/>
      <c r="O161" s="167"/>
      <c r="P161" s="167"/>
      <c r="Q161" s="167"/>
      <c r="R161" s="167"/>
      <c r="S161" s="167"/>
      <c r="T161" s="168"/>
      <c r="AT161" s="162" t="s">
        <v>127</v>
      </c>
      <c r="AU161" s="162" t="s">
        <v>83</v>
      </c>
      <c r="AV161" s="14" t="s">
        <v>83</v>
      </c>
      <c r="AW161" s="14" t="s">
        <v>33</v>
      </c>
      <c r="AX161" s="14" t="s">
        <v>72</v>
      </c>
      <c r="AY161" s="162" t="s">
        <v>118</v>
      </c>
    </row>
    <row r="162" spans="2:51" s="14" customFormat="1" ht="11.25">
      <c r="B162" s="161"/>
      <c r="D162" s="154" t="s">
        <v>127</v>
      </c>
      <c r="E162" s="162" t="s">
        <v>3</v>
      </c>
      <c r="F162" s="163" t="s">
        <v>230</v>
      </c>
      <c r="H162" s="164">
        <v>-66.54</v>
      </c>
      <c r="I162" s="165"/>
      <c r="L162" s="161"/>
      <c r="M162" s="166"/>
      <c r="N162" s="167"/>
      <c r="O162" s="167"/>
      <c r="P162" s="167"/>
      <c r="Q162" s="167"/>
      <c r="R162" s="167"/>
      <c r="S162" s="167"/>
      <c r="T162" s="168"/>
      <c r="AT162" s="162" t="s">
        <v>127</v>
      </c>
      <c r="AU162" s="162" t="s">
        <v>83</v>
      </c>
      <c r="AV162" s="14" t="s">
        <v>83</v>
      </c>
      <c r="AW162" s="14" t="s">
        <v>33</v>
      </c>
      <c r="AX162" s="14" t="s">
        <v>72</v>
      </c>
      <c r="AY162" s="162" t="s">
        <v>118</v>
      </c>
    </row>
    <row r="163" spans="2:51" s="15" customFormat="1" ht="11.25">
      <c r="B163" s="169"/>
      <c r="D163" s="154" t="s">
        <v>127</v>
      </c>
      <c r="E163" s="170" t="s">
        <v>3</v>
      </c>
      <c r="F163" s="171" t="s">
        <v>134</v>
      </c>
      <c r="H163" s="172">
        <v>34.951</v>
      </c>
      <c r="I163" s="173"/>
      <c r="L163" s="169"/>
      <c r="M163" s="174"/>
      <c r="N163" s="175"/>
      <c r="O163" s="175"/>
      <c r="P163" s="175"/>
      <c r="Q163" s="175"/>
      <c r="R163" s="175"/>
      <c r="S163" s="175"/>
      <c r="T163" s="176"/>
      <c r="AT163" s="170" t="s">
        <v>127</v>
      </c>
      <c r="AU163" s="170" t="s">
        <v>83</v>
      </c>
      <c r="AV163" s="15" t="s">
        <v>125</v>
      </c>
      <c r="AW163" s="15" t="s">
        <v>33</v>
      </c>
      <c r="AX163" s="15" t="s">
        <v>80</v>
      </c>
      <c r="AY163" s="170" t="s">
        <v>118</v>
      </c>
    </row>
    <row r="164" spans="1:65" s="2" customFormat="1" ht="37.9" customHeight="1">
      <c r="A164" s="34"/>
      <c r="B164" s="139"/>
      <c r="C164" s="140" t="s">
        <v>231</v>
      </c>
      <c r="D164" s="140" t="s">
        <v>120</v>
      </c>
      <c r="E164" s="141" t="s">
        <v>232</v>
      </c>
      <c r="F164" s="142" t="s">
        <v>233</v>
      </c>
      <c r="G164" s="143" t="s">
        <v>123</v>
      </c>
      <c r="H164" s="144">
        <v>174.755</v>
      </c>
      <c r="I164" s="145"/>
      <c r="J164" s="146">
        <f>ROUND(I164*H164,2)</f>
        <v>0</v>
      </c>
      <c r="K164" s="142" t="s">
        <v>124</v>
      </c>
      <c r="L164" s="35"/>
      <c r="M164" s="147" t="s">
        <v>3</v>
      </c>
      <c r="N164" s="148" t="s">
        <v>43</v>
      </c>
      <c r="O164" s="55"/>
      <c r="P164" s="149">
        <f>O164*H164</f>
        <v>0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1" t="s">
        <v>125</v>
      </c>
      <c r="AT164" s="151" t="s">
        <v>120</v>
      </c>
      <c r="AU164" s="151" t="s">
        <v>83</v>
      </c>
      <c r="AY164" s="19" t="s">
        <v>118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9" t="s">
        <v>80</v>
      </c>
      <c r="BK164" s="152">
        <f>ROUND(I164*H164,2)</f>
        <v>0</v>
      </c>
      <c r="BL164" s="19" t="s">
        <v>125</v>
      </c>
      <c r="BM164" s="151" t="s">
        <v>234</v>
      </c>
    </row>
    <row r="165" spans="2:51" s="14" customFormat="1" ht="11.25">
      <c r="B165" s="161"/>
      <c r="D165" s="154" t="s">
        <v>127</v>
      </c>
      <c r="E165" s="162" t="s">
        <v>3</v>
      </c>
      <c r="F165" s="163" t="s">
        <v>235</v>
      </c>
      <c r="H165" s="164">
        <v>174.755</v>
      </c>
      <c r="I165" s="165"/>
      <c r="L165" s="161"/>
      <c r="M165" s="166"/>
      <c r="N165" s="167"/>
      <c r="O165" s="167"/>
      <c r="P165" s="167"/>
      <c r="Q165" s="167"/>
      <c r="R165" s="167"/>
      <c r="S165" s="167"/>
      <c r="T165" s="168"/>
      <c r="AT165" s="162" t="s">
        <v>127</v>
      </c>
      <c r="AU165" s="162" t="s">
        <v>83</v>
      </c>
      <c r="AV165" s="14" t="s">
        <v>83</v>
      </c>
      <c r="AW165" s="14" t="s">
        <v>33</v>
      </c>
      <c r="AX165" s="14" t="s">
        <v>80</v>
      </c>
      <c r="AY165" s="162" t="s">
        <v>118</v>
      </c>
    </row>
    <row r="166" spans="1:65" s="2" customFormat="1" ht="24.2" customHeight="1">
      <c r="A166" s="34"/>
      <c r="B166" s="139"/>
      <c r="C166" s="140" t="s">
        <v>236</v>
      </c>
      <c r="D166" s="140" t="s">
        <v>120</v>
      </c>
      <c r="E166" s="141" t="s">
        <v>237</v>
      </c>
      <c r="F166" s="142" t="s">
        <v>238</v>
      </c>
      <c r="G166" s="143" t="s">
        <v>191</v>
      </c>
      <c r="H166" s="144">
        <v>62.912</v>
      </c>
      <c r="I166" s="145"/>
      <c r="J166" s="146">
        <f>ROUND(I166*H166,2)</f>
        <v>0</v>
      </c>
      <c r="K166" s="142" t="s">
        <v>124</v>
      </c>
      <c r="L166" s="35"/>
      <c r="M166" s="147" t="s">
        <v>3</v>
      </c>
      <c r="N166" s="148" t="s">
        <v>43</v>
      </c>
      <c r="O166" s="55"/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1" t="s">
        <v>125</v>
      </c>
      <c r="AT166" s="151" t="s">
        <v>120</v>
      </c>
      <c r="AU166" s="151" t="s">
        <v>83</v>
      </c>
      <c r="AY166" s="19" t="s">
        <v>118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9" t="s">
        <v>80</v>
      </c>
      <c r="BK166" s="152">
        <f>ROUND(I166*H166,2)</f>
        <v>0</v>
      </c>
      <c r="BL166" s="19" t="s">
        <v>125</v>
      </c>
      <c r="BM166" s="151" t="s">
        <v>239</v>
      </c>
    </row>
    <row r="167" spans="2:51" s="14" customFormat="1" ht="11.25">
      <c r="B167" s="161"/>
      <c r="D167" s="154" t="s">
        <v>127</v>
      </c>
      <c r="E167" s="162" t="s">
        <v>3</v>
      </c>
      <c r="F167" s="163" t="s">
        <v>240</v>
      </c>
      <c r="H167" s="164">
        <v>62.912</v>
      </c>
      <c r="I167" s="165"/>
      <c r="L167" s="161"/>
      <c r="M167" s="166"/>
      <c r="N167" s="167"/>
      <c r="O167" s="167"/>
      <c r="P167" s="167"/>
      <c r="Q167" s="167"/>
      <c r="R167" s="167"/>
      <c r="S167" s="167"/>
      <c r="T167" s="168"/>
      <c r="AT167" s="162" t="s">
        <v>127</v>
      </c>
      <c r="AU167" s="162" t="s">
        <v>83</v>
      </c>
      <c r="AV167" s="14" t="s">
        <v>83</v>
      </c>
      <c r="AW167" s="14" t="s">
        <v>33</v>
      </c>
      <c r="AX167" s="14" t="s">
        <v>72</v>
      </c>
      <c r="AY167" s="162" t="s">
        <v>118</v>
      </c>
    </row>
    <row r="168" spans="2:51" s="15" customFormat="1" ht="11.25">
      <c r="B168" s="169"/>
      <c r="D168" s="154" t="s">
        <v>127</v>
      </c>
      <c r="E168" s="170" t="s">
        <v>3</v>
      </c>
      <c r="F168" s="171" t="s">
        <v>134</v>
      </c>
      <c r="H168" s="172">
        <v>62.912</v>
      </c>
      <c r="I168" s="173"/>
      <c r="L168" s="169"/>
      <c r="M168" s="174"/>
      <c r="N168" s="175"/>
      <c r="O168" s="175"/>
      <c r="P168" s="175"/>
      <c r="Q168" s="175"/>
      <c r="R168" s="175"/>
      <c r="S168" s="175"/>
      <c r="T168" s="176"/>
      <c r="AT168" s="170" t="s">
        <v>127</v>
      </c>
      <c r="AU168" s="170" t="s">
        <v>83</v>
      </c>
      <c r="AV168" s="15" t="s">
        <v>125</v>
      </c>
      <c r="AW168" s="15" t="s">
        <v>33</v>
      </c>
      <c r="AX168" s="15" t="s">
        <v>80</v>
      </c>
      <c r="AY168" s="170" t="s">
        <v>118</v>
      </c>
    </row>
    <row r="169" spans="1:65" s="2" customFormat="1" ht="14.45" customHeight="1">
      <c r="A169" s="34"/>
      <c r="B169" s="139"/>
      <c r="C169" s="140" t="s">
        <v>241</v>
      </c>
      <c r="D169" s="140" t="s">
        <v>120</v>
      </c>
      <c r="E169" s="141" t="s">
        <v>242</v>
      </c>
      <c r="F169" s="142" t="s">
        <v>243</v>
      </c>
      <c r="G169" s="143" t="s">
        <v>151</v>
      </c>
      <c r="H169" s="144">
        <v>7.29</v>
      </c>
      <c r="I169" s="145"/>
      <c r="J169" s="146">
        <f>ROUND(I169*H169,2)</f>
        <v>0</v>
      </c>
      <c r="K169" s="142" t="s">
        <v>124</v>
      </c>
      <c r="L169" s="35"/>
      <c r="M169" s="147" t="s">
        <v>3</v>
      </c>
      <c r="N169" s="148" t="s">
        <v>43</v>
      </c>
      <c r="O169" s="55"/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1" t="s">
        <v>125</v>
      </c>
      <c r="AT169" s="151" t="s">
        <v>120</v>
      </c>
      <c r="AU169" s="151" t="s">
        <v>83</v>
      </c>
      <c r="AY169" s="19" t="s">
        <v>118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9" t="s">
        <v>80</v>
      </c>
      <c r="BK169" s="152">
        <f>ROUND(I169*H169,2)</f>
        <v>0</v>
      </c>
      <c r="BL169" s="19" t="s">
        <v>125</v>
      </c>
      <c r="BM169" s="151" t="s">
        <v>244</v>
      </c>
    </row>
    <row r="170" spans="2:51" s="13" customFormat="1" ht="11.25">
      <c r="B170" s="153"/>
      <c r="D170" s="154" t="s">
        <v>127</v>
      </c>
      <c r="E170" s="155" t="s">
        <v>3</v>
      </c>
      <c r="F170" s="156" t="s">
        <v>245</v>
      </c>
      <c r="H170" s="155" t="s">
        <v>3</v>
      </c>
      <c r="I170" s="157"/>
      <c r="L170" s="153"/>
      <c r="M170" s="158"/>
      <c r="N170" s="159"/>
      <c r="O170" s="159"/>
      <c r="P170" s="159"/>
      <c r="Q170" s="159"/>
      <c r="R170" s="159"/>
      <c r="S170" s="159"/>
      <c r="T170" s="160"/>
      <c r="AT170" s="155" t="s">
        <v>127</v>
      </c>
      <c r="AU170" s="155" t="s">
        <v>83</v>
      </c>
      <c r="AV170" s="13" t="s">
        <v>80</v>
      </c>
      <c r="AW170" s="13" t="s">
        <v>33</v>
      </c>
      <c r="AX170" s="13" t="s">
        <v>72</v>
      </c>
      <c r="AY170" s="155" t="s">
        <v>118</v>
      </c>
    </row>
    <row r="171" spans="2:51" s="14" customFormat="1" ht="11.25">
      <c r="B171" s="161"/>
      <c r="D171" s="154" t="s">
        <v>127</v>
      </c>
      <c r="E171" s="162" t="s">
        <v>3</v>
      </c>
      <c r="F171" s="163" t="s">
        <v>246</v>
      </c>
      <c r="H171" s="164">
        <v>5.04</v>
      </c>
      <c r="I171" s="165"/>
      <c r="L171" s="161"/>
      <c r="M171" s="166"/>
      <c r="N171" s="167"/>
      <c r="O171" s="167"/>
      <c r="P171" s="167"/>
      <c r="Q171" s="167"/>
      <c r="R171" s="167"/>
      <c r="S171" s="167"/>
      <c r="T171" s="168"/>
      <c r="AT171" s="162" t="s">
        <v>127</v>
      </c>
      <c r="AU171" s="162" t="s">
        <v>83</v>
      </c>
      <c r="AV171" s="14" t="s">
        <v>83</v>
      </c>
      <c r="AW171" s="14" t="s">
        <v>33</v>
      </c>
      <c r="AX171" s="14" t="s">
        <v>72</v>
      </c>
      <c r="AY171" s="162" t="s">
        <v>118</v>
      </c>
    </row>
    <row r="172" spans="2:51" s="14" customFormat="1" ht="11.25">
      <c r="B172" s="161"/>
      <c r="D172" s="154" t="s">
        <v>127</v>
      </c>
      <c r="E172" s="162" t="s">
        <v>3</v>
      </c>
      <c r="F172" s="163" t="s">
        <v>247</v>
      </c>
      <c r="H172" s="164">
        <v>2.25</v>
      </c>
      <c r="I172" s="165"/>
      <c r="L172" s="161"/>
      <c r="M172" s="166"/>
      <c r="N172" s="167"/>
      <c r="O172" s="167"/>
      <c r="P172" s="167"/>
      <c r="Q172" s="167"/>
      <c r="R172" s="167"/>
      <c r="S172" s="167"/>
      <c r="T172" s="168"/>
      <c r="AT172" s="162" t="s">
        <v>127</v>
      </c>
      <c r="AU172" s="162" t="s">
        <v>83</v>
      </c>
      <c r="AV172" s="14" t="s">
        <v>83</v>
      </c>
      <c r="AW172" s="14" t="s">
        <v>33</v>
      </c>
      <c r="AX172" s="14" t="s">
        <v>72</v>
      </c>
      <c r="AY172" s="162" t="s">
        <v>118</v>
      </c>
    </row>
    <row r="173" spans="2:51" s="15" customFormat="1" ht="11.25">
      <c r="B173" s="169"/>
      <c r="D173" s="154" t="s">
        <v>127</v>
      </c>
      <c r="E173" s="170" t="s">
        <v>3</v>
      </c>
      <c r="F173" s="171" t="s">
        <v>134</v>
      </c>
      <c r="H173" s="172">
        <v>7.29</v>
      </c>
      <c r="I173" s="173"/>
      <c r="L173" s="169"/>
      <c r="M173" s="174"/>
      <c r="N173" s="175"/>
      <c r="O173" s="175"/>
      <c r="P173" s="175"/>
      <c r="Q173" s="175"/>
      <c r="R173" s="175"/>
      <c r="S173" s="175"/>
      <c r="T173" s="176"/>
      <c r="AT173" s="170" t="s">
        <v>127</v>
      </c>
      <c r="AU173" s="170" t="s">
        <v>83</v>
      </c>
      <c r="AV173" s="15" t="s">
        <v>125</v>
      </c>
      <c r="AW173" s="15" t="s">
        <v>33</v>
      </c>
      <c r="AX173" s="15" t="s">
        <v>80</v>
      </c>
      <c r="AY173" s="170" t="s">
        <v>118</v>
      </c>
    </row>
    <row r="174" spans="2:63" s="12" customFormat="1" ht="22.9" customHeight="1">
      <c r="B174" s="126"/>
      <c r="D174" s="127" t="s">
        <v>71</v>
      </c>
      <c r="E174" s="137" t="s">
        <v>187</v>
      </c>
      <c r="F174" s="137" t="s">
        <v>248</v>
      </c>
      <c r="I174" s="129"/>
      <c r="J174" s="138">
        <f>BK174</f>
        <v>0</v>
      </c>
      <c r="L174" s="126"/>
      <c r="M174" s="131"/>
      <c r="N174" s="132"/>
      <c r="O174" s="132"/>
      <c r="P174" s="133">
        <f>SUM(P175:P203)</f>
        <v>0</v>
      </c>
      <c r="Q174" s="132"/>
      <c r="R174" s="133">
        <f>SUM(R175:R203)</f>
        <v>0</v>
      </c>
      <c r="S174" s="132"/>
      <c r="T174" s="134">
        <f>SUM(T175:T203)</f>
        <v>1.4544</v>
      </c>
      <c r="AR174" s="127" t="s">
        <v>80</v>
      </c>
      <c r="AT174" s="135" t="s">
        <v>71</v>
      </c>
      <c r="AU174" s="135" t="s">
        <v>80</v>
      </c>
      <c r="AY174" s="127" t="s">
        <v>118</v>
      </c>
      <c r="BK174" s="136">
        <f>SUM(BK175:BK203)</f>
        <v>0</v>
      </c>
    </row>
    <row r="175" spans="1:65" s="2" customFormat="1" ht="14.45" customHeight="1">
      <c r="A175" s="34"/>
      <c r="B175" s="139"/>
      <c r="C175" s="140" t="s">
        <v>249</v>
      </c>
      <c r="D175" s="140" t="s">
        <v>120</v>
      </c>
      <c r="E175" s="141" t="s">
        <v>250</v>
      </c>
      <c r="F175" s="142" t="s">
        <v>251</v>
      </c>
      <c r="G175" s="143" t="s">
        <v>252</v>
      </c>
      <c r="H175" s="144">
        <v>2.4</v>
      </c>
      <c r="I175" s="145"/>
      <c r="J175" s="146">
        <f>ROUND(I175*H175,2)</f>
        <v>0</v>
      </c>
      <c r="K175" s="142" t="s">
        <v>124</v>
      </c>
      <c r="L175" s="35"/>
      <c r="M175" s="147" t="s">
        <v>3</v>
      </c>
      <c r="N175" s="148" t="s">
        <v>43</v>
      </c>
      <c r="O175" s="55"/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125</v>
      </c>
      <c r="AT175" s="151" t="s">
        <v>120</v>
      </c>
      <c r="AU175" s="151" t="s">
        <v>83</v>
      </c>
      <c r="AY175" s="19" t="s">
        <v>118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9" t="s">
        <v>80</v>
      </c>
      <c r="BK175" s="152">
        <f>ROUND(I175*H175,2)</f>
        <v>0</v>
      </c>
      <c r="BL175" s="19" t="s">
        <v>125</v>
      </c>
      <c r="BM175" s="151" t="s">
        <v>253</v>
      </c>
    </row>
    <row r="176" spans="2:51" s="13" customFormat="1" ht="11.25">
      <c r="B176" s="153"/>
      <c r="D176" s="154" t="s">
        <v>127</v>
      </c>
      <c r="E176" s="155" t="s">
        <v>3</v>
      </c>
      <c r="F176" s="156" t="s">
        <v>254</v>
      </c>
      <c r="H176" s="155" t="s">
        <v>3</v>
      </c>
      <c r="I176" s="157"/>
      <c r="L176" s="153"/>
      <c r="M176" s="158"/>
      <c r="N176" s="159"/>
      <c r="O176" s="159"/>
      <c r="P176" s="159"/>
      <c r="Q176" s="159"/>
      <c r="R176" s="159"/>
      <c r="S176" s="159"/>
      <c r="T176" s="160"/>
      <c r="AT176" s="155" t="s">
        <v>127</v>
      </c>
      <c r="AU176" s="155" t="s">
        <v>83</v>
      </c>
      <c r="AV176" s="13" t="s">
        <v>80</v>
      </c>
      <c r="AW176" s="13" t="s">
        <v>33</v>
      </c>
      <c r="AX176" s="13" t="s">
        <v>72</v>
      </c>
      <c r="AY176" s="155" t="s">
        <v>118</v>
      </c>
    </row>
    <row r="177" spans="2:51" s="14" customFormat="1" ht="11.25">
      <c r="B177" s="161"/>
      <c r="D177" s="154" t="s">
        <v>127</v>
      </c>
      <c r="E177" s="162" t="s">
        <v>3</v>
      </c>
      <c r="F177" s="163" t="s">
        <v>255</v>
      </c>
      <c r="H177" s="164">
        <v>2.4</v>
      </c>
      <c r="I177" s="165"/>
      <c r="L177" s="161"/>
      <c r="M177" s="166"/>
      <c r="N177" s="167"/>
      <c r="O177" s="167"/>
      <c r="P177" s="167"/>
      <c r="Q177" s="167"/>
      <c r="R177" s="167"/>
      <c r="S177" s="167"/>
      <c r="T177" s="168"/>
      <c r="AT177" s="162" t="s">
        <v>127</v>
      </c>
      <c r="AU177" s="162" t="s">
        <v>83</v>
      </c>
      <c r="AV177" s="14" t="s">
        <v>83</v>
      </c>
      <c r="AW177" s="14" t="s">
        <v>33</v>
      </c>
      <c r="AX177" s="14" t="s">
        <v>80</v>
      </c>
      <c r="AY177" s="162" t="s">
        <v>118</v>
      </c>
    </row>
    <row r="178" spans="1:65" s="2" customFormat="1" ht="24.2" customHeight="1">
      <c r="A178" s="34"/>
      <c r="B178" s="139"/>
      <c r="C178" s="140" t="s">
        <v>256</v>
      </c>
      <c r="D178" s="140" t="s">
        <v>120</v>
      </c>
      <c r="E178" s="141" t="s">
        <v>257</v>
      </c>
      <c r="F178" s="142" t="s">
        <v>258</v>
      </c>
      <c r="G178" s="143" t="s">
        <v>151</v>
      </c>
      <c r="H178" s="144">
        <v>2.4</v>
      </c>
      <c r="I178" s="145"/>
      <c r="J178" s="146">
        <f>ROUND(I178*H178,2)</f>
        <v>0</v>
      </c>
      <c r="K178" s="142" t="s">
        <v>124</v>
      </c>
      <c r="L178" s="35"/>
      <c r="M178" s="147" t="s">
        <v>3</v>
      </c>
      <c r="N178" s="148" t="s">
        <v>43</v>
      </c>
      <c r="O178" s="55"/>
      <c r="P178" s="149">
        <f>O178*H178</f>
        <v>0</v>
      </c>
      <c r="Q178" s="149">
        <v>0</v>
      </c>
      <c r="R178" s="149">
        <f>Q178*H178</f>
        <v>0</v>
      </c>
      <c r="S178" s="149">
        <v>0.316</v>
      </c>
      <c r="T178" s="150">
        <f>S178*H178</f>
        <v>0.7584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1" t="s">
        <v>125</v>
      </c>
      <c r="AT178" s="151" t="s">
        <v>120</v>
      </c>
      <c r="AU178" s="151" t="s">
        <v>83</v>
      </c>
      <c r="AY178" s="19" t="s">
        <v>118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9" t="s">
        <v>80</v>
      </c>
      <c r="BK178" s="152">
        <f>ROUND(I178*H178,2)</f>
        <v>0</v>
      </c>
      <c r="BL178" s="19" t="s">
        <v>125</v>
      </c>
      <c r="BM178" s="151" t="s">
        <v>259</v>
      </c>
    </row>
    <row r="179" spans="2:51" s="13" customFormat="1" ht="11.25">
      <c r="B179" s="153"/>
      <c r="D179" s="154" t="s">
        <v>127</v>
      </c>
      <c r="E179" s="155" t="s">
        <v>3</v>
      </c>
      <c r="F179" s="156" t="s">
        <v>260</v>
      </c>
      <c r="H179" s="155" t="s">
        <v>3</v>
      </c>
      <c r="I179" s="157"/>
      <c r="L179" s="153"/>
      <c r="M179" s="158"/>
      <c r="N179" s="159"/>
      <c r="O179" s="159"/>
      <c r="P179" s="159"/>
      <c r="Q179" s="159"/>
      <c r="R179" s="159"/>
      <c r="S179" s="159"/>
      <c r="T179" s="160"/>
      <c r="AT179" s="155" t="s">
        <v>127</v>
      </c>
      <c r="AU179" s="155" t="s">
        <v>83</v>
      </c>
      <c r="AV179" s="13" t="s">
        <v>80</v>
      </c>
      <c r="AW179" s="13" t="s">
        <v>33</v>
      </c>
      <c r="AX179" s="13" t="s">
        <v>72</v>
      </c>
      <c r="AY179" s="155" t="s">
        <v>118</v>
      </c>
    </row>
    <row r="180" spans="2:51" s="14" customFormat="1" ht="11.25">
      <c r="B180" s="161"/>
      <c r="D180" s="154" t="s">
        <v>127</v>
      </c>
      <c r="E180" s="162" t="s">
        <v>3</v>
      </c>
      <c r="F180" s="163" t="s">
        <v>261</v>
      </c>
      <c r="H180" s="164">
        <v>2.4</v>
      </c>
      <c r="I180" s="165"/>
      <c r="L180" s="161"/>
      <c r="M180" s="166"/>
      <c r="N180" s="167"/>
      <c r="O180" s="167"/>
      <c r="P180" s="167"/>
      <c r="Q180" s="167"/>
      <c r="R180" s="167"/>
      <c r="S180" s="167"/>
      <c r="T180" s="168"/>
      <c r="AT180" s="162" t="s">
        <v>127</v>
      </c>
      <c r="AU180" s="162" t="s">
        <v>83</v>
      </c>
      <c r="AV180" s="14" t="s">
        <v>83</v>
      </c>
      <c r="AW180" s="14" t="s">
        <v>33</v>
      </c>
      <c r="AX180" s="14" t="s">
        <v>80</v>
      </c>
      <c r="AY180" s="162" t="s">
        <v>118</v>
      </c>
    </row>
    <row r="181" spans="1:65" s="2" customFormat="1" ht="37.9" customHeight="1">
      <c r="A181" s="34"/>
      <c r="B181" s="139"/>
      <c r="C181" s="140" t="s">
        <v>8</v>
      </c>
      <c r="D181" s="140" t="s">
        <v>120</v>
      </c>
      <c r="E181" s="141" t="s">
        <v>262</v>
      </c>
      <c r="F181" s="142" t="s">
        <v>263</v>
      </c>
      <c r="G181" s="143" t="s">
        <v>151</v>
      </c>
      <c r="H181" s="144">
        <v>2.4</v>
      </c>
      <c r="I181" s="145"/>
      <c r="J181" s="146">
        <f>ROUND(I181*H181,2)</f>
        <v>0</v>
      </c>
      <c r="K181" s="142" t="s">
        <v>124</v>
      </c>
      <c r="L181" s="35"/>
      <c r="M181" s="147" t="s">
        <v>3</v>
      </c>
      <c r="N181" s="148" t="s">
        <v>43</v>
      </c>
      <c r="O181" s="55"/>
      <c r="P181" s="149">
        <f>O181*H181</f>
        <v>0</v>
      </c>
      <c r="Q181" s="149">
        <v>0</v>
      </c>
      <c r="R181" s="149">
        <f>Q181*H181</f>
        <v>0</v>
      </c>
      <c r="S181" s="149">
        <v>0.29</v>
      </c>
      <c r="T181" s="150">
        <f>S181*H181</f>
        <v>0.696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1" t="s">
        <v>125</v>
      </c>
      <c r="AT181" s="151" t="s">
        <v>120</v>
      </c>
      <c r="AU181" s="151" t="s">
        <v>83</v>
      </c>
      <c r="AY181" s="19" t="s">
        <v>118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9" t="s">
        <v>80</v>
      </c>
      <c r="BK181" s="152">
        <f>ROUND(I181*H181,2)</f>
        <v>0</v>
      </c>
      <c r="BL181" s="19" t="s">
        <v>125</v>
      </c>
      <c r="BM181" s="151" t="s">
        <v>264</v>
      </c>
    </row>
    <row r="182" spans="2:51" s="13" customFormat="1" ht="11.25">
      <c r="B182" s="153"/>
      <c r="D182" s="154" t="s">
        <v>127</v>
      </c>
      <c r="E182" s="155" t="s">
        <v>3</v>
      </c>
      <c r="F182" s="156" t="s">
        <v>265</v>
      </c>
      <c r="H182" s="155" t="s">
        <v>3</v>
      </c>
      <c r="I182" s="157"/>
      <c r="L182" s="153"/>
      <c r="M182" s="158"/>
      <c r="N182" s="159"/>
      <c r="O182" s="159"/>
      <c r="P182" s="159"/>
      <c r="Q182" s="159"/>
      <c r="R182" s="159"/>
      <c r="S182" s="159"/>
      <c r="T182" s="160"/>
      <c r="AT182" s="155" t="s">
        <v>127</v>
      </c>
      <c r="AU182" s="155" t="s">
        <v>83</v>
      </c>
      <c r="AV182" s="13" t="s">
        <v>80</v>
      </c>
      <c r="AW182" s="13" t="s">
        <v>33</v>
      </c>
      <c r="AX182" s="13" t="s">
        <v>72</v>
      </c>
      <c r="AY182" s="155" t="s">
        <v>118</v>
      </c>
    </row>
    <row r="183" spans="2:51" s="14" customFormat="1" ht="11.25">
      <c r="B183" s="161"/>
      <c r="D183" s="154" t="s">
        <v>127</v>
      </c>
      <c r="E183" s="162" t="s">
        <v>3</v>
      </c>
      <c r="F183" s="163" t="s">
        <v>266</v>
      </c>
      <c r="H183" s="164">
        <v>2.4</v>
      </c>
      <c r="I183" s="165"/>
      <c r="L183" s="161"/>
      <c r="M183" s="166"/>
      <c r="N183" s="167"/>
      <c r="O183" s="167"/>
      <c r="P183" s="167"/>
      <c r="Q183" s="167"/>
      <c r="R183" s="167"/>
      <c r="S183" s="167"/>
      <c r="T183" s="168"/>
      <c r="AT183" s="162" t="s">
        <v>127</v>
      </c>
      <c r="AU183" s="162" t="s">
        <v>83</v>
      </c>
      <c r="AV183" s="14" t="s">
        <v>83</v>
      </c>
      <c r="AW183" s="14" t="s">
        <v>33</v>
      </c>
      <c r="AX183" s="14" t="s">
        <v>80</v>
      </c>
      <c r="AY183" s="162" t="s">
        <v>118</v>
      </c>
    </row>
    <row r="184" spans="1:65" s="2" customFormat="1" ht="24.2" customHeight="1">
      <c r="A184" s="34"/>
      <c r="B184" s="139"/>
      <c r="C184" s="140" t="s">
        <v>267</v>
      </c>
      <c r="D184" s="140" t="s">
        <v>120</v>
      </c>
      <c r="E184" s="141" t="s">
        <v>268</v>
      </c>
      <c r="F184" s="142" t="s">
        <v>269</v>
      </c>
      <c r="G184" s="143" t="s">
        <v>191</v>
      </c>
      <c r="H184" s="144">
        <v>0.758</v>
      </c>
      <c r="I184" s="145"/>
      <c r="J184" s="146">
        <f>ROUND(I184*H184,2)</f>
        <v>0</v>
      </c>
      <c r="K184" s="142" t="s">
        <v>124</v>
      </c>
      <c r="L184" s="35"/>
      <c r="M184" s="147" t="s">
        <v>3</v>
      </c>
      <c r="N184" s="148" t="s">
        <v>43</v>
      </c>
      <c r="O184" s="55"/>
      <c r="P184" s="149">
        <f>O184*H184</f>
        <v>0</v>
      </c>
      <c r="Q184" s="149">
        <v>0</v>
      </c>
      <c r="R184" s="149">
        <f>Q184*H184</f>
        <v>0</v>
      </c>
      <c r="S184" s="149">
        <v>0</v>
      </c>
      <c r="T184" s="15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1" t="s">
        <v>125</v>
      </c>
      <c r="AT184" s="151" t="s">
        <v>120</v>
      </c>
      <c r="AU184" s="151" t="s">
        <v>83</v>
      </c>
      <c r="AY184" s="19" t="s">
        <v>118</v>
      </c>
      <c r="BE184" s="152">
        <f>IF(N184="základní",J184,0)</f>
        <v>0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9" t="s">
        <v>80</v>
      </c>
      <c r="BK184" s="152">
        <f>ROUND(I184*H184,2)</f>
        <v>0</v>
      </c>
      <c r="BL184" s="19" t="s">
        <v>125</v>
      </c>
      <c r="BM184" s="151" t="s">
        <v>270</v>
      </c>
    </row>
    <row r="185" spans="2:51" s="13" customFormat="1" ht="11.25">
      <c r="B185" s="153"/>
      <c r="D185" s="154" t="s">
        <v>127</v>
      </c>
      <c r="E185" s="155" t="s">
        <v>3</v>
      </c>
      <c r="F185" s="156" t="s">
        <v>271</v>
      </c>
      <c r="H185" s="155" t="s">
        <v>3</v>
      </c>
      <c r="I185" s="157"/>
      <c r="L185" s="153"/>
      <c r="M185" s="158"/>
      <c r="N185" s="159"/>
      <c r="O185" s="159"/>
      <c r="P185" s="159"/>
      <c r="Q185" s="159"/>
      <c r="R185" s="159"/>
      <c r="S185" s="159"/>
      <c r="T185" s="160"/>
      <c r="AT185" s="155" t="s">
        <v>127</v>
      </c>
      <c r="AU185" s="155" t="s">
        <v>83</v>
      </c>
      <c r="AV185" s="13" t="s">
        <v>80</v>
      </c>
      <c r="AW185" s="13" t="s">
        <v>33</v>
      </c>
      <c r="AX185" s="13" t="s">
        <v>72</v>
      </c>
      <c r="AY185" s="155" t="s">
        <v>118</v>
      </c>
    </row>
    <row r="186" spans="2:51" s="14" customFormat="1" ht="11.25">
      <c r="B186" s="161"/>
      <c r="D186" s="154" t="s">
        <v>127</v>
      </c>
      <c r="E186" s="162" t="s">
        <v>3</v>
      </c>
      <c r="F186" s="163" t="s">
        <v>272</v>
      </c>
      <c r="H186" s="164">
        <v>0.758</v>
      </c>
      <c r="I186" s="165"/>
      <c r="L186" s="161"/>
      <c r="M186" s="166"/>
      <c r="N186" s="167"/>
      <c r="O186" s="167"/>
      <c r="P186" s="167"/>
      <c r="Q186" s="167"/>
      <c r="R186" s="167"/>
      <c r="S186" s="167"/>
      <c r="T186" s="168"/>
      <c r="AT186" s="162" t="s">
        <v>127</v>
      </c>
      <c r="AU186" s="162" t="s">
        <v>83</v>
      </c>
      <c r="AV186" s="14" t="s">
        <v>83</v>
      </c>
      <c r="AW186" s="14" t="s">
        <v>33</v>
      </c>
      <c r="AX186" s="14" t="s">
        <v>80</v>
      </c>
      <c r="AY186" s="162" t="s">
        <v>118</v>
      </c>
    </row>
    <row r="187" spans="1:65" s="2" customFormat="1" ht="24.2" customHeight="1">
      <c r="A187" s="34"/>
      <c r="B187" s="139"/>
      <c r="C187" s="140" t="s">
        <v>273</v>
      </c>
      <c r="D187" s="140" t="s">
        <v>120</v>
      </c>
      <c r="E187" s="141" t="s">
        <v>274</v>
      </c>
      <c r="F187" s="142" t="s">
        <v>275</v>
      </c>
      <c r="G187" s="143" t="s">
        <v>191</v>
      </c>
      <c r="H187" s="144">
        <v>0.758</v>
      </c>
      <c r="I187" s="145"/>
      <c r="J187" s="146">
        <f>ROUND(I187*H187,2)</f>
        <v>0</v>
      </c>
      <c r="K187" s="142" t="s">
        <v>124</v>
      </c>
      <c r="L187" s="35"/>
      <c r="M187" s="147" t="s">
        <v>3</v>
      </c>
      <c r="N187" s="148" t="s">
        <v>43</v>
      </c>
      <c r="O187" s="55"/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1" t="s">
        <v>125</v>
      </c>
      <c r="AT187" s="151" t="s">
        <v>120</v>
      </c>
      <c r="AU187" s="151" t="s">
        <v>83</v>
      </c>
      <c r="AY187" s="19" t="s">
        <v>118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9" t="s">
        <v>80</v>
      </c>
      <c r="BK187" s="152">
        <f>ROUND(I187*H187,2)</f>
        <v>0</v>
      </c>
      <c r="BL187" s="19" t="s">
        <v>125</v>
      </c>
      <c r="BM187" s="151" t="s">
        <v>276</v>
      </c>
    </row>
    <row r="188" spans="2:51" s="13" customFormat="1" ht="11.25">
      <c r="B188" s="153"/>
      <c r="D188" s="154" t="s">
        <v>127</v>
      </c>
      <c r="E188" s="155" t="s">
        <v>3</v>
      </c>
      <c r="F188" s="156" t="s">
        <v>277</v>
      </c>
      <c r="H188" s="155" t="s">
        <v>3</v>
      </c>
      <c r="I188" s="157"/>
      <c r="L188" s="153"/>
      <c r="M188" s="158"/>
      <c r="N188" s="159"/>
      <c r="O188" s="159"/>
      <c r="P188" s="159"/>
      <c r="Q188" s="159"/>
      <c r="R188" s="159"/>
      <c r="S188" s="159"/>
      <c r="T188" s="160"/>
      <c r="AT188" s="155" t="s">
        <v>127</v>
      </c>
      <c r="AU188" s="155" t="s">
        <v>83</v>
      </c>
      <c r="AV188" s="13" t="s">
        <v>80</v>
      </c>
      <c r="AW188" s="13" t="s">
        <v>33</v>
      </c>
      <c r="AX188" s="13" t="s">
        <v>72</v>
      </c>
      <c r="AY188" s="155" t="s">
        <v>118</v>
      </c>
    </row>
    <row r="189" spans="2:51" s="14" customFormat="1" ht="11.25">
      <c r="B189" s="161"/>
      <c r="D189" s="154" t="s">
        <v>127</v>
      </c>
      <c r="E189" s="162" t="s">
        <v>3</v>
      </c>
      <c r="F189" s="163" t="s">
        <v>272</v>
      </c>
      <c r="H189" s="164">
        <v>0.758</v>
      </c>
      <c r="I189" s="165"/>
      <c r="L189" s="161"/>
      <c r="M189" s="166"/>
      <c r="N189" s="167"/>
      <c r="O189" s="167"/>
      <c r="P189" s="167"/>
      <c r="Q189" s="167"/>
      <c r="R189" s="167"/>
      <c r="S189" s="167"/>
      <c r="T189" s="168"/>
      <c r="AT189" s="162" t="s">
        <v>127</v>
      </c>
      <c r="AU189" s="162" t="s">
        <v>83</v>
      </c>
      <c r="AV189" s="14" t="s">
        <v>83</v>
      </c>
      <c r="AW189" s="14" t="s">
        <v>33</v>
      </c>
      <c r="AX189" s="14" t="s">
        <v>80</v>
      </c>
      <c r="AY189" s="162" t="s">
        <v>118</v>
      </c>
    </row>
    <row r="190" spans="1:65" s="2" customFormat="1" ht="24.2" customHeight="1">
      <c r="A190" s="34"/>
      <c r="B190" s="139"/>
      <c r="C190" s="140" t="s">
        <v>278</v>
      </c>
      <c r="D190" s="140" t="s">
        <v>120</v>
      </c>
      <c r="E190" s="141" t="s">
        <v>279</v>
      </c>
      <c r="F190" s="142" t="s">
        <v>280</v>
      </c>
      <c r="G190" s="143" t="s">
        <v>191</v>
      </c>
      <c r="H190" s="144">
        <v>10.612</v>
      </c>
      <c r="I190" s="145"/>
      <c r="J190" s="146">
        <f>ROUND(I190*H190,2)</f>
        <v>0</v>
      </c>
      <c r="K190" s="142" t="s">
        <v>124</v>
      </c>
      <c r="L190" s="35"/>
      <c r="M190" s="147" t="s">
        <v>3</v>
      </c>
      <c r="N190" s="148" t="s">
        <v>43</v>
      </c>
      <c r="O190" s="55"/>
      <c r="P190" s="149">
        <f>O190*H190</f>
        <v>0</v>
      </c>
      <c r="Q190" s="149">
        <v>0</v>
      </c>
      <c r="R190" s="149">
        <f>Q190*H190</f>
        <v>0</v>
      </c>
      <c r="S190" s="149">
        <v>0</v>
      </c>
      <c r="T190" s="15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1" t="s">
        <v>125</v>
      </c>
      <c r="AT190" s="151" t="s">
        <v>120</v>
      </c>
      <c r="AU190" s="151" t="s">
        <v>83</v>
      </c>
      <c r="AY190" s="19" t="s">
        <v>118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9" t="s">
        <v>80</v>
      </c>
      <c r="BK190" s="152">
        <f>ROUND(I190*H190,2)</f>
        <v>0</v>
      </c>
      <c r="BL190" s="19" t="s">
        <v>125</v>
      </c>
      <c r="BM190" s="151" t="s">
        <v>281</v>
      </c>
    </row>
    <row r="191" spans="2:51" s="14" customFormat="1" ht="11.25">
      <c r="B191" s="161"/>
      <c r="D191" s="154" t="s">
        <v>127</v>
      </c>
      <c r="E191" s="162" t="s">
        <v>3</v>
      </c>
      <c r="F191" s="163" t="s">
        <v>282</v>
      </c>
      <c r="H191" s="164">
        <v>10.612</v>
      </c>
      <c r="I191" s="165"/>
      <c r="L191" s="161"/>
      <c r="M191" s="166"/>
      <c r="N191" s="167"/>
      <c r="O191" s="167"/>
      <c r="P191" s="167"/>
      <c r="Q191" s="167"/>
      <c r="R191" s="167"/>
      <c r="S191" s="167"/>
      <c r="T191" s="168"/>
      <c r="AT191" s="162" t="s">
        <v>127</v>
      </c>
      <c r="AU191" s="162" t="s">
        <v>83</v>
      </c>
      <c r="AV191" s="14" t="s">
        <v>83</v>
      </c>
      <c r="AW191" s="14" t="s">
        <v>33</v>
      </c>
      <c r="AX191" s="14" t="s">
        <v>80</v>
      </c>
      <c r="AY191" s="162" t="s">
        <v>118</v>
      </c>
    </row>
    <row r="192" spans="1:65" s="2" customFormat="1" ht="24.2" customHeight="1">
      <c r="A192" s="34"/>
      <c r="B192" s="139"/>
      <c r="C192" s="140" t="s">
        <v>283</v>
      </c>
      <c r="D192" s="140" t="s">
        <v>120</v>
      </c>
      <c r="E192" s="141" t="s">
        <v>284</v>
      </c>
      <c r="F192" s="142" t="s">
        <v>285</v>
      </c>
      <c r="G192" s="143" t="s">
        <v>191</v>
      </c>
      <c r="H192" s="144">
        <v>0.758</v>
      </c>
      <c r="I192" s="145"/>
      <c r="J192" s="146">
        <f>ROUND(I192*H192,2)</f>
        <v>0</v>
      </c>
      <c r="K192" s="142" t="s">
        <v>124</v>
      </c>
      <c r="L192" s="35"/>
      <c r="M192" s="147" t="s">
        <v>3</v>
      </c>
      <c r="N192" s="148" t="s">
        <v>43</v>
      </c>
      <c r="O192" s="55"/>
      <c r="P192" s="149">
        <f>O192*H192</f>
        <v>0</v>
      </c>
      <c r="Q192" s="149">
        <v>0</v>
      </c>
      <c r="R192" s="149">
        <f>Q192*H192</f>
        <v>0</v>
      </c>
      <c r="S192" s="149">
        <v>0</v>
      </c>
      <c r="T192" s="15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1" t="s">
        <v>125</v>
      </c>
      <c r="AT192" s="151" t="s">
        <v>120</v>
      </c>
      <c r="AU192" s="151" t="s">
        <v>83</v>
      </c>
      <c r="AY192" s="19" t="s">
        <v>118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9" t="s">
        <v>80</v>
      </c>
      <c r="BK192" s="152">
        <f>ROUND(I192*H192,2)</f>
        <v>0</v>
      </c>
      <c r="BL192" s="19" t="s">
        <v>125</v>
      </c>
      <c r="BM192" s="151" t="s">
        <v>286</v>
      </c>
    </row>
    <row r="193" spans="2:51" s="14" customFormat="1" ht="11.25">
      <c r="B193" s="161"/>
      <c r="D193" s="154" t="s">
        <v>127</v>
      </c>
      <c r="E193" s="162" t="s">
        <v>3</v>
      </c>
      <c r="F193" s="163" t="s">
        <v>272</v>
      </c>
      <c r="H193" s="164">
        <v>0.758</v>
      </c>
      <c r="I193" s="165"/>
      <c r="L193" s="161"/>
      <c r="M193" s="166"/>
      <c r="N193" s="167"/>
      <c r="O193" s="167"/>
      <c r="P193" s="167"/>
      <c r="Q193" s="167"/>
      <c r="R193" s="167"/>
      <c r="S193" s="167"/>
      <c r="T193" s="168"/>
      <c r="AT193" s="162" t="s">
        <v>127</v>
      </c>
      <c r="AU193" s="162" t="s">
        <v>83</v>
      </c>
      <c r="AV193" s="14" t="s">
        <v>83</v>
      </c>
      <c r="AW193" s="14" t="s">
        <v>33</v>
      </c>
      <c r="AX193" s="14" t="s">
        <v>80</v>
      </c>
      <c r="AY193" s="162" t="s">
        <v>118</v>
      </c>
    </row>
    <row r="194" spans="1:65" s="2" customFormat="1" ht="24.2" customHeight="1">
      <c r="A194" s="34"/>
      <c r="B194" s="139"/>
      <c r="C194" s="140" t="s">
        <v>287</v>
      </c>
      <c r="D194" s="140" t="s">
        <v>120</v>
      </c>
      <c r="E194" s="141" t="s">
        <v>288</v>
      </c>
      <c r="F194" s="142" t="s">
        <v>289</v>
      </c>
      <c r="G194" s="143" t="s">
        <v>191</v>
      </c>
      <c r="H194" s="144">
        <v>0.696</v>
      </c>
      <c r="I194" s="145"/>
      <c r="J194" s="146">
        <f>ROUND(I194*H194,2)</f>
        <v>0</v>
      </c>
      <c r="K194" s="142" t="s">
        <v>124</v>
      </c>
      <c r="L194" s="35"/>
      <c r="M194" s="147" t="s">
        <v>3</v>
      </c>
      <c r="N194" s="148" t="s">
        <v>43</v>
      </c>
      <c r="O194" s="55"/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1" t="s">
        <v>125</v>
      </c>
      <c r="AT194" s="151" t="s">
        <v>120</v>
      </c>
      <c r="AU194" s="151" t="s">
        <v>83</v>
      </c>
      <c r="AY194" s="19" t="s">
        <v>118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9" t="s">
        <v>80</v>
      </c>
      <c r="BK194" s="152">
        <f>ROUND(I194*H194,2)</f>
        <v>0</v>
      </c>
      <c r="BL194" s="19" t="s">
        <v>125</v>
      </c>
      <c r="BM194" s="151" t="s">
        <v>290</v>
      </c>
    </row>
    <row r="195" spans="2:51" s="13" customFormat="1" ht="11.25">
      <c r="B195" s="153"/>
      <c r="D195" s="154" t="s">
        <v>127</v>
      </c>
      <c r="E195" s="155" t="s">
        <v>3</v>
      </c>
      <c r="F195" s="156" t="s">
        <v>291</v>
      </c>
      <c r="H195" s="155" t="s">
        <v>3</v>
      </c>
      <c r="I195" s="157"/>
      <c r="L195" s="153"/>
      <c r="M195" s="158"/>
      <c r="N195" s="159"/>
      <c r="O195" s="159"/>
      <c r="P195" s="159"/>
      <c r="Q195" s="159"/>
      <c r="R195" s="159"/>
      <c r="S195" s="159"/>
      <c r="T195" s="160"/>
      <c r="AT195" s="155" t="s">
        <v>127</v>
      </c>
      <c r="AU195" s="155" t="s">
        <v>83</v>
      </c>
      <c r="AV195" s="13" t="s">
        <v>80</v>
      </c>
      <c r="AW195" s="13" t="s">
        <v>33</v>
      </c>
      <c r="AX195" s="13" t="s">
        <v>72</v>
      </c>
      <c r="AY195" s="155" t="s">
        <v>118</v>
      </c>
    </row>
    <row r="196" spans="2:51" s="14" customFormat="1" ht="11.25">
      <c r="B196" s="161"/>
      <c r="D196" s="154" t="s">
        <v>127</v>
      </c>
      <c r="E196" s="162" t="s">
        <v>3</v>
      </c>
      <c r="F196" s="163" t="s">
        <v>292</v>
      </c>
      <c r="H196" s="164">
        <v>0.696</v>
      </c>
      <c r="I196" s="165"/>
      <c r="L196" s="161"/>
      <c r="M196" s="166"/>
      <c r="N196" s="167"/>
      <c r="O196" s="167"/>
      <c r="P196" s="167"/>
      <c r="Q196" s="167"/>
      <c r="R196" s="167"/>
      <c r="S196" s="167"/>
      <c r="T196" s="168"/>
      <c r="AT196" s="162" t="s">
        <v>127</v>
      </c>
      <c r="AU196" s="162" t="s">
        <v>83</v>
      </c>
      <c r="AV196" s="14" t="s">
        <v>83</v>
      </c>
      <c r="AW196" s="14" t="s">
        <v>33</v>
      </c>
      <c r="AX196" s="14" t="s">
        <v>80</v>
      </c>
      <c r="AY196" s="162" t="s">
        <v>118</v>
      </c>
    </row>
    <row r="197" spans="1:65" s="2" customFormat="1" ht="24.2" customHeight="1">
      <c r="A197" s="34"/>
      <c r="B197" s="139"/>
      <c r="C197" s="140" t="s">
        <v>293</v>
      </c>
      <c r="D197" s="140" t="s">
        <v>120</v>
      </c>
      <c r="E197" s="141" t="s">
        <v>294</v>
      </c>
      <c r="F197" s="142" t="s">
        <v>295</v>
      </c>
      <c r="G197" s="143" t="s">
        <v>191</v>
      </c>
      <c r="H197" s="144">
        <v>0.696</v>
      </c>
      <c r="I197" s="145"/>
      <c r="J197" s="146">
        <f>ROUND(I197*H197,2)</f>
        <v>0</v>
      </c>
      <c r="K197" s="142" t="s">
        <v>124</v>
      </c>
      <c r="L197" s="35"/>
      <c r="M197" s="147" t="s">
        <v>3</v>
      </c>
      <c r="N197" s="148" t="s">
        <v>43</v>
      </c>
      <c r="O197" s="55"/>
      <c r="P197" s="149">
        <f>O197*H197</f>
        <v>0</v>
      </c>
      <c r="Q197" s="149">
        <v>0</v>
      </c>
      <c r="R197" s="149">
        <f>Q197*H197</f>
        <v>0</v>
      </c>
      <c r="S197" s="149">
        <v>0</v>
      </c>
      <c r="T197" s="15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1" t="s">
        <v>125</v>
      </c>
      <c r="AT197" s="151" t="s">
        <v>120</v>
      </c>
      <c r="AU197" s="151" t="s">
        <v>83</v>
      </c>
      <c r="AY197" s="19" t="s">
        <v>118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9" t="s">
        <v>80</v>
      </c>
      <c r="BK197" s="152">
        <f>ROUND(I197*H197,2)</f>
        <v>0</v>
      </c>
      <c r="BL197" s="19" t="s">
        <v>125</v>
      </c>
      <c r="BM197" s="151" t="s">
        <v>296</v>
      </c>
    </row>
    <row r="198" spans="2:51" s="13" customFormat="1" ht="11.25">
      <c r="B198" s="153"/>
      <c r="D198" s="154" t="s">
        <v>127</v>
      </c>
      <c r="E198" s="155" t="s">
        <v>3</v>
      </c>
      <c r="F198" s="156" t="s">
        <v>277</v>
      </c>
      <c r="H198" s="155" t="s">
        <v>3</v>
      </c>
      <c r="I198" s="157"/>
      <c r="L198" s="153"/>
      <c r="M198" s="158"/>
      <c r="N198" s="159"/>
      <c r="O198" s="159"/>
      <c r="P198" s="159"/>
      <c r="Q198" s="159"/>
      <c r="R198" s="159"/>
      <c r="S198" s="159"/>
      <c r="T198" s="160"/>
      <c r="AT198" s="155" t="s">
        <v>127</v>
      </c>
      <c r="AU198" s="155" t="s">
        <v>83</v>
      </c>
      <c r="AV198" s="13" t="s">
        <v>80</v>
      </c>
      <c r="AW198" s="13" t="s">
        <v>33</v>
      </c>
      <c r="AX198" s="13" t="s">
        <v>72</v>
      </c>
      <c r="AY198" s="155" t="s">
        <v>118</v>
      </c>
    </row>
    <row r="199" spans="2:51" s="14" customFormat="1" ht="11.25">
      <c r="B199" s="161"/>
      <c r="D199" s="154" t="s">
        <v>127</v>
      </c>
      <c r="E199" s="162" t="s">
        <v>3</v>
      </c>
      <c r="F199" s="163" t="s">
        <v>292</v>
      </c>
      <c r="H199" s="164">
        <v>0.696</v>
      </c>
      <c r="I199" s="165"/>
      <c r="L199" s="161"/>
      <c r="M199" s="166"/>
      <c r="N199" s="167"/>
      <c r="O199" s="167"/>
      <c r="P199" s="167"/>
      <c r="Q199" s="167"/>
      <c r="R199" s="167"/>
      <c r="S199" s="167"/>
      <c r="T199" s="168"/>
      <c r="AT199" s="162" t="s">
        <v>127</v>
      </c>
      <c r="AU199" s="162" t="s">
        <v>83</v>
      </c>
      <c r="AV199" s="14" t="s">
        <v>83</v>
      </c>
      <c r="AW199" s="14" t="s">
        <v>33</v>
      </c>
      <c r="AX199" s="14" t="s">
        <v>80</v>
      </c>
      <c r="AY199" s="162" t="s">
        <v>118</v>
      </c>
    </row>
    <row r="200" spans="1:65" s="2" customFormat="1" ht="24.2" customHeight="1">
      <c r="A200" s="34"/>
      <c r="B200" s="139"/>
      <c r="C200" s="140" t="s">
        <v>297</v>
      </c>
      <c r="D200" s="140" t="s">
        <v>120</v>
      </c>
      <c r="E200" s="141" t="s">
        <v>298</v>
      </c>
      <c r="F200" s="142" t="s">
        <v>280</v>
      </c>
      <c r="G200" s="143" t="s">
        <v>191</v>
      </c>
      <c r="H200" s="144">
        <v>9.744</v>
      </c>
      <c r="I200" s="145"/>
      <c r="J200" s="146">
        <f>ROUND(I200*H200,2)</f>
        <v>0</v>
      </c>
      <c r="K200" s="142" t="s">
        <v>124</v>
      </c>
      <c r="L200" s="35"/>
      <c r="M200" s="147" t="s">
        <v>3</v>
      </c>
      <c r="N200" s="148" t="s">
        <v>43</v>
      </c>
      <c r="O200" s="55"/>
      <c r="P200" s="149">
        <f>O200*H200</f>
        <v>0</v>
      </c>
      <c r="Q200" s="149">
        <v>0</v>
      </c>
      <c r="R200" s="149">
        <f>Q200*H200</f>
        <v>0</v>
      </c>
      <c r="S200" s="149">
        <v>0</v>
      </c>
      <c r="T200" s="15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1" t="s">
        <v>125</v>
      </c>
      <c r="AT200" s="151" t="s">
        <v>120</v>
      </c>
      <c r="AU200" s="151" t="s">
        <v>83</v>
      </c>
      <c r="AY200" s="19" t="s">
        <v>118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9" t="s">
        <v>80</v>
      </c>
      <c r="BK200" s="152">
        <f>ROUND(I200*H200,2)</f>
        <v>0</v>
      </c>
      <c r="BL200" s="19" t="s">
        <v>125</v>
      </c>
      <c r="BM200" s="151" t="s">
        <v>299</v>
      </c>
    </row>
    <row r="201" spans="2:51" s="14" customFormat="1" ht="11.25">
      <c r="B201" s="161"/>
      <c r="D201" s="154" t="s">
        <v>127</v>
      </c>
      <c r="E201" s="162" t="s">
        <v>3</v>
      </c>
      <c r="F201" s="163" t="s">
        <v>300</v>
      </c>
      <c r="H201" s="164">
        <v>9.744</v>
      </c>
      <c r="I201" s="165"/>
      <c r="L201" s="161"/>
      <c r="M201" s="166"/>
      <c r="N201" s="167"/>
      <c r="O201" s="167"/>
      <c r="P201" s="167"/>
      <c r="Q201" s="167"/>
      <c r="R201" s="167"/>
      <c r="S201" s="167"/>
      <c r="T201" s="168"/>
      <c r="AT201" s="162" t="s">
        <v>127</v>
      </c>
      <c r="AU201" s="162" t="s">
        <v>83</v>
      </c>
      <c r="AV201" s="14" t="s">
        <v>83</v>
      </c>
      <c r="AW201" s="14" t="s">
        <v>33</v>
      </c>
      <c r="AX201" s="14" t="s">
        <v>80</v>
      </c>
      <c r="AY201" s="162" t="s">
        <v>118</v>
      </c>
    </row>
    <row r="202" spans="1:65" s="2" customFormat="1" ht="24.2" customHeight="1">
      <c r="A202" s="34"/>
      <c r="B202" s="139"/>
      <c r="C202" s="140" t="s">
        <v>301</v>
      </c>
      <c r="D202" s="140" t="s">
        <v>120</v>
      </c>
      <c r="E202" s="141" t="s">
        <v>302</v>
      </c>
      <c r="F202" s="142" t="s">
        <v>238</v>
      </c>
      <c r="G202" s="143" t="s">
        <v>191</v>
      </c>
      <c r="H202" s="144">
        <v>0.696</v>
      </c>
      <c r="I202" s="145"/>
      <c r="J202" s="146">
        <f>ROUND(I202*H202,2)</f>
        <v>0</v>
      </c>
      <c r="K202" s="142" t="s">
        <v>124</v>
      </c>
      <c r="L202" s="35"/>
      <c r="M202" s="147" t="s">
        <v>3</v>
      </c>
      <c r="N202" s="148" t="s">
        <v>43</v>
      </c>
      <c r="O202" s="55"/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1" t="s">
        <v>125</v>
      </c>
      <c r="AT202" s="151" t="s">
        <v>120</v>
      </c>
      <c r="AU202" s="151" t="s">
        <v>83</v>
      </c>
      <c r="AY202" s="19" t="s">
        <v>118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9" t="s">
        <v>80</v>
      </c>
      <c r="BK202" s="152">
        <f>ROUND(I202*H202,2)</f>
        <v>0</v>
      </c>
      <c r="BL202" s="19" t="s">
        <v>125</v>
      </c>
      <c r="BM202" s="151" t="s">
        <v>303</v>
      </c>
    </row>
    <row r="203" spans="2:51" s="14" customFormat="1" ht="11.25">
      <c r="B203" s="161"/>
      <c r="D203" s="154" t="s">
        <v>127</v>
      </c>
      <c r="E203" s="162" t="s">
        <v>3</v>
      </c>
      <c r="F203" s="163" t="s">
        <v>292</v>
      </c>
      <c r="H203" s="164">
        <v>0.696</v>
      </c>
      <c r="I203" s="165"/>
      <c r="L203" s="161"/>
      <c r="M203" s="166"/>
      <c r="N203" s="167"/>
      <c r="O203" s="167"/>
      <c r="P203" s="167"/>
      <c r="Q203" s="167"/>
      <c r="R203" s="167"/>
      <c r="S203" s="167"/>
      <c r="T203" s="168"/>
      <c r="AT203" s="162" t="s">
        <v>127</v>
      </c>
      <c r="AU203" s="162" t="s">
        <v>83</v>
      </c>
      <c r="AV203" s="14" t="s">
        <v>83</v>
      </c>
      <c r="AW203" s="14" t="s">
        <v>33</v>
      </c>
      <c r="AX203" s="14" t="s">
        <v>80</v>
      </c>
      <c r="AY203" s="162" t="s">
        <v>118</v>
      </c>
    </row>
    <row r="204" spans="2:63" s="12" customFormat="1" ht="22.9" customHeight="1">
      <c r="B204" s="126"/>
      <c r="D204" s="127" t="s">
        <v>71</v>
      </c>
      <c r="E204" s="137" t="s">
        <v>8</v>
      </c>
      <c r="F204" s="137" t="s">
        <v>304</v>
      </c>
      <c r="I204" s="129"/>
      <c r="J204" s="138">
        <f>BK204</f>
        <v>0</v>
      </c>
      <c r="L204" s="126"/>
      <c r="M204" s="131"/>
      <c r="N204" s="132"/>
      <c r="O204" s="132"/>
      <c r="P204" s="133">
        <f>SUM(P205:P226)</f>
        <v>0</v>
      </c>
      <c r="Q204" s="132"/>
      <c r="R204" s="133">
        <f>SUM(R205:R226)</f>
        <v>13.930833999999999</v>
      </c>
      <c r="S204" s="132"/>
      <c r="T204" s="134">
        <f>SUM(T205:T226)</f>
        <v>0</v>
      </c>
      <c r="AR204" s="127" t="s">
        <v>80</v>
      </c>
      <c r="AT204" s="135" t="s">
        <v>71</v>
      </c>
      <c r="AU204" s="135" t="s">
        <v>80</v>
      </c>
      <c r="AY204" s="127" t="s">
        <v>118</v>
      </c>
      <c r="BK204" s="136">
        <f>SUM(BK205:BK226)</f>
        <v>0</v>
      </c>
    </row>
    <row r="205" spans="1:65" s="2" customFormat="1" ht="14.45" customHeight="1">
      <c r="A205" s="34"/>
      <c r="B205" s="139"/>
      <c r="C205" s="140" t="s">
        <v>305</v>
      </c>
      <c r="D205" s="140" t="s">
        <v>120</v>
      </c>
      <c r="E205" s="141" t="s">
        <v>306</v>
      </c>
      <c r="F205" s="142" t="s">
        <v>307</v>
      </c>
      <c r="G205" s="143" t="s">
        <v>123</v>
      </c>
      <c r="H205" s="144">
        <v>1.44</v>
      </c>
      <c r="I205" s="145"/>
      <c r="J205" s="146">
        <f>ROUND(I205*H205,2)</f>
        <v>0</v>
      </c>
      <c r="K205" s="142" t="s">
        <v>124</v>
      </c>
      <c r="L205" s="35"/>
      <c r="M205" s="147" t="s">
        <v>3</v>
      </c>
      <c r="N205" s="148" t="s">
        <v>43</v>
      </c>
      <c r="O205" s="55"/>
      <c r="P205" s="149">
        <f>O205*H205</f>
        <v>0</v>
      </c>
      <c r="Q205" s="149">
        <v>1.92</v>
      </c>
      <c r="R205" s="149">
        <f>Q205*H205</f>
        <v>2.7647999999999997</v>
      </c>
      <c r="S205" s="149">
        <v>0</v>
      </c>
      <c r="T205" s="15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1" t="s">
        <v>125</v>
      </c>
      <c r="AT205" s="151" t="s">
        <v>120</v>
      </c>
      <c r="AU205" s="151" t="s">
        <v>83</v>
      </c>
      <c r="AY205" s="19" t="s">
        <v>118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9" t="s">
        <v>80</v>
      </c>
      <c r="BK205" s="152">
        <f>ROUND(I205*H205,2)</f>
        <v>0</v>
      </c>
      <c r="BL205" s="19" t="s">
        <v>125</v>
      </c>
      <c r="BM205" s="151" t="s">
        <v>308</v>
      </c>
    </row>
    <row r="206" spans="2:51" s="13" customFormat="1" ht="11.25">
      <c r="B206" s="153"/>
      <c r="D206" s="154" t="s">
        <v>127</v>
      </c>
      <c r="E206" s="155" t="s">
        <v>3</v>
      </c>
      <c r="F206" s="156" t="s">
        <v>309</v>
      </c>
      <c r="H206" s="155" t="s">
        <v>3</v>
      </c>
      <c r="I206" s="157"/>
      <c r="L206" s="153"/>
      <c r="M206" s="158"/>
      <c r="N206" s="159"/>
      <c r="O206" s="159"/>
      <c r="P206" s="159"/>
      <c r="Q206" s="159"/>
      <c r="R206" s="159"/>
      <c r="S206" s="159"/>
      <c r="T206" s="160"/>
      <c r="AT206" s="155" t="s">
        <v>127</v>
      </c>
      <c r="AU206" s="155" t="s">
        <v>83</v>
      </c>
      <c r="AV206" s="13" t="s">
        <v>80</v>
      </c>
      <c r="AW206" s="13" t="s">
        <v>33</v>
      </c>
      <c r="AX206" s="13" t="s">
        <v>72</v>
      </c>
      <c r="AY206" s="155" t="s">
        <v>118</v>
      </c>
    </row>
    <row r="207" spans="2:51" s="14" customFormat="1" ht="11.25">
      <c r="B207" s="161"/>
      <c r="D207" s="154" t="s">
        <v>127</v>
      </c>
      <c r="E207" s="162" t="s">
        <v>3</v>
      </c>
      <c r="F207" s="163" t="s">
        <v>310</v>
      </c>
      <c r="H207" s="164">
        <v>0.72</v>
      </c>
      <c r="I207" s="165"/>
      <c r="L207" s="161"/>
      <c r="M207" s="166"/>
      <c r="N207" s="167"/>
      <c r="O207" s="167"/>
      <c r="P207" s="167"/>
      <c r="Q207" s="167"/>
      <c r="R207" s="167"/>
      <c r="S207" s="167"/>
      <c r="T207" s="168"/>
      <c r="AT207" s="162" t="s">
        <v>127</v>
      </c>
      <c r="AU207" s="162" t="s">
        <v>83</v>
      </c>
      <c r="AV207" s="14" t="s">
        <v>83</v>
      </c>
      <c r="AW207" s="14" t="s">
        <v>33</v>
      </c>
      <c r="AX207" s="14" t="s">
        <v>72</v>
      </c>
      <c r="AY207" s="162" t="s">
        <v>118</v>
      </c>
    </row>
    <row r="208" spans="2:51" s="14" customFormat="1" ht="11.25">
      <c r="B208" s="161"/>
      <c r="D208" s="154" t="s">
        <v>127</v>
      </c>
      <c r="E208" s="162" t="s">
        <v>3</v>
      </c>
      <c r="F208" s="163" t="s">
        <v>310</v>
      </c>
      <c r="H208" s="164">
        <v>0.72</v>
      </c>
      <c r="I208" s="165"/>
      <c r="L208" s="161"/>
      <c r="M208" s="166"/>
      <c r="N208" s="167"/>
      <c r="O208" s="167"/>
      <c r="P208" s="167"/>
      <c r="Q208" s="167"/>
      <c r="R208" s="167"/>
      <c r="S208" s="167"/>
      <c r="T208" s="168"/>
      <c r="AT208" s="162" t="s">
        <v>127</v>
      </c>
      <c r="AU208" s="162" t="s">
        <v>83</v>
      </c>
      <c r="AV208" s="14" t="s">
        <v>83</v>
      </c>
      <c r="AW208" s="14" t="s">
        <v>33</v>
      </c>
      <c r="AX208" s="14" t="s">
        <v>72</v>
      </c>
      <c r="AY208" s="162" t="s">
        <v>118</v>
      </c>
    </row>
    <row r="209" spans="2:51" s="15" customFormat="1" ht="11.25">
      <c r="B209" s="169"/>
      <c r="D209" s="154" t="s">
        <v>127</v>
      </c>
      <c r="E209" s="170" t="s">
        <v>3</v>
      </c>
      <c r="F209" s="171" t="s">
        <v>134</v>
      </c>
      <c r="H209" s="172">
        <v>1.44</v>
      </c>
      <c r="I209" s="173"/>
      <c r="L209" s="169"/>
      <c r="M209" s="174"/>
      <c r="N209" s="175"/>
      <c r="O209" s="175"/>
      <c r="P209" s="175"/>
      <c r="Q209" s="175"/>
      <c r="R209" s="175"/>
      <c r="S209" s="175"/>
      <c r="T209" s="176"/>
      <c r="AT209" s="170" t="s">
        <v>127</v>
      </c>
      <c r="AU209" s="170" t="s">
        <v>83</v>
      </c>
      <c r="AV209" s="15" t="s">
        <v>125</v>
      </c>
      <c r="AW209" s="15" t="s">
        <v>33</v>
      </c>
      <c r="AX209" s="15" t="s">
        <v>80</v>
      </c>
      <c r="AY209" s="170" t="s">
        <v>118</v>
      </c>
    </row>
    <row r="210" spans="1:65" s="2" customFormat="1" ht="14.45" customHeight="1">
      <c r="A210" s="34"/>
      <c r="B210" s="139"/>
      <c r="C210" s="140" t="s">
        <v>311</v>
      </c>
      <c r="D210" s="140" t="s">
        <v>120</v>
      </c>
      <c r="E210" s="141" t="s">
        <v>312</v>
      </c>
      <c r="F210" s="142" t="s">
        <v>313</v>
      </c>
      <c r="G210" s="143" t="s">
        <v>252</v>
      </c>
      <c r="H210" s="144">
        <v>19</v>
      </c>
      <c r="I210" s="145"/>
      <c r="J210" s="146">
        <f>ROUND(I210*H210,2)</f>
        <v>0</v>
      </c>
      <c r="K210" s="142" t="s">
        <v>3</v>
      </c>
      <c r="L210" s="35"/>
      <c r="M210" s="147" t="s">
        <v>3</v>
      </c>
      <c r="N210" s="148" t="s">
        <v>43</v>
      </c>
      <c r="O210" s="55"/>
      <c r="P210" s="149">
        <f>O210*H210</f>
        <v>0</v>
      </c>
      <c r="Q210" s="149">
        <v>0.00049</v>
      </c>
      <c r="R210" s="149">
        <f>Q210*H210</f>
        <v>0.009309999999999999</v>
      </c>
      <c r="S210" s="149">
        <v>0</v>
      </c>
      <c r="T210" s="15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1" t="s">
        <v>125</v>
      </c>
      <c r="AT210" s="151" t="s">
        <v>120</v>
      </c>
      <c r="AU210" s="151" t="s">
        <v>83</v>
      </c>
      <c r="AY210" s="19" t="s">
        <v>118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9" t="s">
        <v>80</v>
      </c>
      <c r="BK210" s="152">
        <f>ROUND(I210*H210,2)</f>
        <v>0</v>
      </c>
      <c r="BL210" s="19" t="s">
        <v>125</v>
      </c>
      <c r="BM210" s="151" t="s">
        <v>314</v>
      </c>
    </row>
    <row r="211" spans="2:51" s="13" customFormat="1" ht="11.25">
      <c r="B211" s="153"/>
      <c r="D211" s="154" t="s">
        <v>127</v>
      </c>
      <c r="E211" s="155" t="s">
        <v>3</v>
      </c>
      <c r="F211" s="156" t="s">
        <v>315</v>
      </c>
      <c r="H211" s="155" t="s">
        <v>3</v>
      </c>
      <c r="I211" s="157"/>
      <c r="L211" s="153"/>
      <c r="M211" s="158"/>
      <c r="N211" s="159"/>
      <c r="O211" s="159"/>
      <c r="P211" s="159"/>
      <c r="Q211" s="159"/>
      <c r="R211" s="159"/>
      <c r="S211" s="159"/>
      <c r="T211" s="160"/>
      <c r="AT211" s="155" t="s">
        <v>127</v>
      </c>
      <c r="AU211" s="155" t="s">
        <v>83</v>
      </c>
      <c r="AV211" s="13" t="s">
        <v>80</v>
      </c>
      <c r="AW211" s="13" t="s">
        <v>33</v>
      </c>
      <c r="AX211" s="13" t="s">
        <v>72</v>
      </c>
      <c r="AY211" s="155" t="s">
        <v>118</v>
      </c>
    </row>
    <row r="212" spans="2:51" s="14" customFormat="1" ht="11.25">
      <c r="B212" s="161"/>
      <c r="D212" s="154" t="s">
        <v>127</v>
      </c>
      <c r="E212" s="162" t="s">
        <v>3</v>
      </c>
      <c r="F212" s="163" t="s">
        <v>316</v>
      </c>
      <c r="H212" s="164">
        <v>19</v>
      </c>
      <c r="I212" s="165"/>
      <c r="L212" s="161"/>
      <c r="M212" s="166"/>
      <c r="N212" s="167"/>
      <c r="O212" s="167"/>
      <c r="P212" s="167"/>
      <c r="Q212" s="167"/>
      <c r="R212" s="167"/>
      <c r="S212" s="167"/>
      <c r="T212" s="168"/>
      <c r="AT212" s="162" t="s">
        <v>127</v>
      </c>
      <c r="AU212" s="162" t="s">
        <v>83</v>
      </c>
      <c r="AV212" s="14" t="s">
        <v>83</v>
      </c>
      <c r="AW212" s="14" t="s">
        <v>33</v>
      </c>
      <c r="AX212" s="14" t="s">
        <v>80</v>
      </c>
      <c r="AY212" s="162" t="s">
        <v>118</v>
      </c>
    </row>
    <row r="213" spans="1:65" s="2" customFormat="1" ht="24.2" customHeight="1">
      <c r="A213" s="34"/>
      <c r="B213" s="139"/>
      <c r="C213" s="140" t="s">
        <v>317</v>
      </c>
      <c r="D213" s="140" t="s">
        <v>120</v>
      </c>
      <c r="E213" s="141" t="s">
        <v>318</v>
      </c>
      <c r="F213" s="142" t="s">
        <v>319</v>
      </c>
      <c r="G213" s="143" t="s">
        <v>123</v>
      </c>
      <c r="H213" s="144">
        <v>5.76</v>
      </c>
      <c r="I213" s="145"/>
      <c r="J213" s="146">
        <f>ROUND(I213*H213,2)</f>
        <v>0</v>
      </c>
      <c r="K213" s="142" t="s">
        <v>124</v>
      </c>
      <c r="L213" s="35"/>
      <c r="M213" s="147" t="s">
        <v>3</v>
      </c>
      <c r="N213" s="148" t="s">
        <v>43</v>
      </c>
      <c r="O213" s="55"/>
      <c r="P213" s="149">
        <f>O213*H213</f>
        <v>0</v>
      </c>
      <c r="Q213" s="149">
        <v>1.9205</v>
      </c>
      <c r="R213" s="149">
        <f>Q213*H213</f>
        <v>11.06208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125</v>
      </c>
      <c r="AT213" s="151" t="s">
        <v>120</v>
      </c>
      <c r="AU213" s="151" t="s">
        <v>83</v>
      </c>
      <c r="AY213" s="19" t="s">
        <v>118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9" t="s">
        <v>80</v>
      </c>
      <c r="BK213" s="152">
        <f>ROUND(I213*H213,2)</f>
        <v>0</v>
      </c>
      <c r="BL213" s="19" t="s">
        <v>125</v>
      </c>
      <c r="BM213" s="151" t="s">
        <v>320</v>
      </c>
    </row>
    <row r="214" spans="2:51" s="13" customFormat="1" ht="11.25">
      <c r="B214" s="153"/>
      <c r="D214" s="154" t="s">
        <v>127</v>
      </c>
      <c r="E214" s="155" t="s">
        <v>3</v>
      </c>
      <c r="F214" s="156" t="s">
        <v>321</v>
      </c>
      <c r="H214" s="155" t="s">
        <v>3</v>
      </c>
      <c r="I214" s="157"/>
      <c r="L214" s="153"/>
      <c r="M214" s="158"/>
      <c r="N214" s="159"/>
      <c r="O214" s="159"/>
      <c r="P214" s="159"/>
      <c r="Q214" s="159"/>
      <c r="R214" s="159"/>
      <c r="S214" s="159"/>
      <c r="T214" s="160"/>
      <c r="AT214" s="155" t="s">
        <v>127</v>
      </c>
      <c r="AU214" s="155" t="s">
        <v>83</v>
      </c>
      <c r="AV214" s="13" t="s">
        <v>80</v>
      </c>
      <c r="AW214" s="13" t="s">
        <v>33</v>
      </c>
      <c r="AX214" s="13" t="s">
        <v>72</v>
      </c>
      <c r="AY214" s="155" t="s">
        <v>118</v>
      </c>
    </row>
    <row r="215" spans="2:51" s="14" customFormat="1" ht="11.25">
      <c r="B215" s="161"/>
      <c r="D215" s="154" t="s">
        <v>127</v>
      </c>
      <c r="E215" s="162" t="s">
        <v>3</v>
      </c>
      <c r="F215" s="163" t="s">
        <v>322</v>
      </c>
      <c r="H215" s="164">
        <v>2.88</v>
      </c>
      <c r="I215" s="165"/>
      <c r="L215" s="161"/>
      <c r="M215" s="166"/>
      <c r="N215" s="167"/>
      <c r="O215" s="167"/>
      <c r="P215" s="167"/>
      <c r="Q215" s="167"/>
      <c r="R215" s="167"/>
      <c r="S215" s="167"/>
      <c r="T215" s="168"/>
      <c r="AT215" s="162" t="s">
        <v>127</v>
      </c>
      <c r="AU215" s="162" t="s">
        <v>83</v>
      </c>
      <c r="AV215" s="14" t="s">
        <v>83</v>
      </c>
      <c r="AW215" s="14" t="s">
        <v>33</v>
      </c>
      <c r="AX215" s="14" t="s">
        <v>72</v>
      </c>
      <c r="AY215" s="162" t="s">
        <v>118</v>
      </c>
    </row>
    <row r="216" spans="2:51" s="14" customFormat="1" ht="11.25">
      <c r="B216" s="161"/>
      <c r="D216" s="154" t="s">
        <v>127</v>
      </c>
      <c r="E216" s="162" t="s">
        <v>3</v>
      </c>
      <c r="F216" s="163" t="s">
        <v>322</v>
      </c>
      <c r="H216" s="164">
        <v>2.88</v>
      </c>
      <c r="I216" s="165"/>
      <c r="L216" s="161"/>
      <c r="M216" s="166"/>
      <c r="N216" s="167"/>
      <c r="O216" s="167"/>
      <c r="P216" s="167"/>
      <c r="Q216" s="167"/>
      <c r="R216" s="167"/>
      <c r="S216" s="167"/>
      <c r="T216" s="168"/>
      <c r="AT216" s="162" t="s">
        <v>127</v>
      </c>
      <c r="AU216" s="162" t="s">
        <v>83</v>
      </c>
      <c r="AV216" s="14" t="s">
        <v>83</v>
      </c>
      <c r="AW216" s="14" t="s">
        <v>33</v>
      </c>
      <c r="AX216" s="14" t="s">
        <v>72</v>
      </c>
      <c r="AY216" s="162" t="s">
        <v>118</v>
      </c>
    </row>
    <row r="217" spans="2:51" s="15" customFormat="1" ht="11.25">
      <c r="B217" s="169"/>
      <c r="D217" s="154" t="s">
        <v>127</v>
      </c>
      <c r="E217" s="170" t="s">
        <v>3</v>
      </c>
      <c r="F217" s="171" t="s">
        <v>134</v>
      </c>
      <c r="H217" s="172">
        <v>5.76</v>
      </c>
      <c r="I217" s="173"/>
      <c r="L217" s="169"/>
      <c r="M217" s="174"/>
      <c r="N217" s="175"/>
      <c r="O217" s="175"/>
      <c r="P217" s="175"/>
      <c r="Q217" s="175"/>
      <c r="R217" s="175"/>
      <c r="S217" s="175"/>
      <c r="T217" s="176"/>
      <c r="AT217" s="170" t="s">
        <v>127</v>
      </c>
      <c r="AU217" s="170" t="s">
        <v>83</v>
      </c>
      <c r="AV217" s="15" t="s">
        <v>125</v>
      </c>
      <c r="AW217" s="15" t="s">
        <v>33</v>
      </c>
      <c r="AX217" s="15" t="s">
        <v>80</v>
      </c>
      <c r="AY217" s="170" t="s">
        <v>118</v>
      </c>
    </row>
    <row r="218" spans="1:65" s="2" customFormat="1" ht="24.2" customHeight="1">
      <c r="A218" s="34"/>
      <c r="B218" s="139"/>
      <c r="C218" s="140" t="s">
        <v>323</v>
      </c>
      <c r="D218" s="140" t="s">
        <v>120</v>
      </c>
      <c r="E218" s="141" t="s">
        <v>324</v>
      </c>
      <c r="F218" s="142" t="s">
        <v>325</v>
      </c>
      <c r="G218" s="143" t="s">
        <v>151</v>
      </c>
      <c r="H218" s="144">
        <v>43.2</v>
      </c>
      <c r="I218" s="145"/>
      <c r="J218" s="146">
        <f>ROUND(I218*H218,2)</f>
        <v>0</v>
      </c>
      <c r="K218" s="142" t="s">
        <v>124</v>
      </c>
      <c r="L218" s="35"/>
      <c r="M218" s="147" t="s">
        <v>3</v>
      </c>
      <c r="N218" s="148" t="s">
        <v>43</v>
      </c>
      <c r="O218" s="55"/>
      <c r="P218" s="149">
        <f>O218*H218</f>
        <v>0</v>
      </c>
      <c r="Q218" s="149">
        <v>0.00031</v>
      </c>
      <c r="R218" s="149">
        <f>Q218*H218</f>
        <v>0.013392000000000001</v>
      </c>
      <c r="S218" s="149">
        <v>0</v>
      </c>
      <c r="T218" s="15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1" t="s">
        <v>125</v>
      </c>
      <c r="AT218" s="151" t="s">
        <v>120</v>
      </c>
      <c r="AU218" s="151" t="s">
        <v>83</v>
      </c>
      <c r="AY218" s="19" t="s">
        <v>118</v>
      </c>
      <c r="BE218" s="152">
        <f>IF(N218="základní",J218,0)</f>
        <v>0</v>
      </c>
      <c r="BF218" s="152">
        <f>IF(N218="snížená",J218,0)</f>
        <v>0</v>
      </c>
      <c r="BG218" s="152">
        <f>IF(N218="zákl. přenesená",J218,0)</f>
        <v>0</v>
      </c>
      <c r="BH218" s="152">
        <f>IF(N218="sníž. přenesená",J218,0)</f>
        <v>0</v>
      </c>
      <c r="BI218" s="152">
        <f>IF(N218="nulová",J218,0)</f>
        <v>0</v>
      </c>
      <c r="BJ218" s="19" t="s">
        <v>80</v>
      </c>
      <c r="BK218" s="152">
        <f>ROUND(I218*H218,2)</f>
        <v>0</v>
      </c>
      <c r="BL218" s="19" t="s">
        <v>125</v>
      </c>
      <c r="BM218" s="151" t="s">
        <v>326</v>
      </c>
    </row>
    <row r="219" spans="2:51" s="13" customFormat="1" ht="11.25">
      <c r="B219" s="153"/>
      <c r="D219" s="154" t="s">
        <v>127</v>
      </c>
      <c r="E219" s="155" t="s">
        <v>3</v>
      </c>
      <c r="F219" s="156" t="s">
        <v>327</v>
      </c>
      <c r="H219" s="155" t="s">
        <v>3</v>
      </c>
      <c r="I219" s="157"/>
      <c r="L219" s="153"/>
      <c r="M219" s="158"/>
      <c r="N219" s="159"/>
      <c r="O219" s="159"/>
      <c r="P219" s="159"/>
      <c r="Q219" s="159"/>
      <c r="R219" s="159"/>
      <c r="S219" s="159"/>
      <c r="T219" s="160"/>
      <c r="AT219" s="155" t="s">
        <v>127</v>
      </c>
      <c r="AU219" s="155" t="s">
        <v>83</v>
      </c>
      <c r="AV219" s="13" t="s">
        <v>80</v>
      </c>
      <c r="AW219" s="13" t="s">
        <v>33</v>
      </c>
      <c r="AX219" s="13" t="s">
        <v>72</v>
      </c>
      <c r="AY219" s="155" t="s">
        <v>118</v>
      </c>
    </row>
    <row r="220" spans="2:51" s="14" customFormat="1" ht="11.25">
      <c r="B220" s="161"/>
      <c r="D220" s="154" t="s">
        <v>127</v>
      </c>
      <c r="E220" s="162" t="s">
        <v>3</v>
      </c>
      <c r="F220" s="163" t="s">
        <v>328</v>
      </c>
      <c r="H220" s="164">
        <v>43.2</v>
      </c>
      <c r="I220" s="165"/>
      <c r="L220" s="161"/>
      <c r="M220" s="166"/>
      <c r="N220" s="167"/>
      <c r="O220" s="167"/>
      <c r="P220" s="167"/>
      <c r="Q220" s="167"/>
      <c r="R220" s="167"/>
      <c r="S220" s="167"/>
      <c r="T220" s="168"/>
      <c r="AT220" s="162" t="s">
        <v>127</v>
      </c>
      <c r="AU220" s="162" t="s">
        <v>83</v>
      </c>
      <c r="AV220" s="14" t="s">
        <v>83</v>
      </c>
      <c r="AW220" s="14" t="s">
        <v>33</v>
      </c>
      <c r="AX220" s="14" t="s">
        <v>80</v>
      </c>
      <c r="AY220" s="162" t="s">
        <v>118</v>
      </c>
    </row>
    <row r="221" spans="1:65" s="2" customFormat="1" ht="14.45" customHeight="1">
      <c r="A221" s="34"/>
      <c r="B221" s="139"/>
      <c r="C221" s="185" t="s">
        <v>329</v>
      </c>
      <c r="D221" s="185" t="s">
        <v>188</v>
      </c>
      <c r="E221" s="186" t="s">
        <v>330</v>
      </c>
      <c r="F221" s="187" t="s">
        <v>331</v>
      </c>
      <c r="G221" s="188" t="s">
        <v>151</v>
      </c>
      <c r="H221" s="189">
        <v>51.84</v>
      </c>
      <c r="I221" s="190"/>
      <c r="J221" s="191">
        <f>ROUND(I221*H221,2)</f>
        <v>0</v>
      </c>
      <c r="K221" s="187" t="s">
        <v>124</v>
      </c>
      <c r="L221" s="192"/>
      <c r="M221" s="193" t="s">
        <v>3</v>
      </c>
      <c r="N221" s="194" t="s">
        <v>43</v>
      </c>
      <c r="O221" s="55"/>
      <c r="P221" s="149">
        <f>O221*H221</f>
        <v>0</v>
      </c>
      <c r="Q221" s="149">
        <v>0.0003</v>
      </c>
      <c r="R221" s="149">
        <f>Q221*H221</f>
        <v>0.015552</v>
      </c>
      <c r="S221" s="149">
        <v>0</v>
      </c>
      <c r="T221" s="150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1" t="s">
        <v>175</v>
      </c>
      <c r="AT221" s="151" t="s">
        <v>188</v>
      </c>
      <c r="AU221" s="151" t="s">
        <v>83</v>
      </c>
      <c r="AY221" s="19" t="s">
        <v>118</v>
      </c>
      <c r="BE221" s="152">
        <f>IF(N221="základní",J221,0)</f>
        <v>0</v>
      </c>
      <c r="BF221" s="152">
        <f>IF(N221="snížená",J221,0)</f>
        <v>0</v>
      </c>
      <c r="BG221" s="152">
        <f>IF(N221="zákl. přenesená",J221,0)</f>
        <v>0</v>
      </c>
      <c r="BH221" s="152">
        <f>IF(N221="sníž. přenesená",J221,0)</f>
        <v>0</v>
      </c>
      <c r="BI221" s="152">
        <f>IF(N221="nulová",J221,0)</f>
        <v>0</v>
      </c>
      <c r="BJ221" s="19" t="s">
        <v>80</v>
      </c>
      <c r="BK221" s="152">
        <f>ROUND(I221*H221,2)</f>
        <v>0</v>
      </c>
      <c r="BL221" s="19" t="s">
        <v>125</v>
      </c>
      <c r="BM221" s="151" t="s">
        <v>332</v>
      </c>
    </row>
    <row r="222" spans="2:51" s="14" customFormat="1" ht="11.25">
      <c r="B222" s="161"/>
      <c r="D222" s="154" t="s">
        <v>127</v>
      </c>
      <c r="F222" s="163" t="s">
        <v>333</v>
      </c>
      <c r="H222" s="164">
        <v>51.84</v>
      </c>
      <c r="I222" s="165"/>
      <c r="L222" s="161"/>
      <c r="M222" s="166"/>
      <c r="N222" s="167"/>
      <c r="O222" s="167"/>
      <c r="P222" s="167"/>
      <c r="Q222" s="167"/>
      <c r="R222" s="167"/>
      <c r="S222" s="167"/>
      <c r="T222" s="168"/>
      <c r="AT222" s="162" t="s">
        <v>127</v>
      </c>
      <c r="AU222" s="162" t="s">
        <v>83</v>
      </c>
      <c r="AV222" s="14" t="s">
        <v>83</v>
      </c>
      <c r="AW222" s="14" t="s">
        <v>4</v>
      </c>
      <c r="AX222" s="14" t="s">
        <v>80</v>
      </c>
      <c r="AY222" s="162" t="s">
        <v>118</v>
      </c>
    </row>
    <row r="223" spans="1:65" s="2" customFormat="1" ht="24.2" customHeight="1">
      <c r="A223" s="34"/>
      <c r="B223" s="139"/>
      <c r="C223" s="140" t="s">
        <v>334</v>
      </c>
      <c r="D223" s="140" t="s">
        <v>120</v>
      </c>
      <c r="E223" s="141" t="s">
        <v>335</v>
      </c>
      <c r="F223" s="142" t="s">
        <v>336</v>
      </c>
      <c r="G223" s="143" t="s">
        <v>337</v>
      </c>
      <c r="H223" s="144">
        <v>2</v>
      </c>
      <c r="I223" s="145"/>
      <c r="J223" s="146">
        <f>ROUND(I223*H223,2)</f>
        <v>0</v>
      </c>
      <c r="K223" s="142" t="s">
        <v>3</v>
      </c>
      <c r="L223" s="35"/>
      <c r="M223" s="147" t="s">
        <v>3</v>
      </c>
      <c r="N223" s="148" t="s">
        <v>43</v>
      </c>
      <c r="O223" s="55"/>
      <c r="P223" s="149">
        <f>O223*H223</f>
        <v>0</v>
      </c>
      <c r="Q223" s="149">
        <v>0.02639</v>
      </c>
      <c r="R223" s="149">
        <f>Q223*H223</f>
        <v>0.05278</v>
      </c>
      <c r="S223" s="149">
        <v>0</v>
      </c>
      <c r="T223" s="15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1" t="s">
        <v>125</v>
      </c>
      <c r="AT223" s="151" t="s">
        <v>120</v>
      </c>
      <c r="AU223" s="151" t="s">
        <v>83</v>
      </c>
      <c r="AY223" s="19" t="s">
        <v>118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9" t="s">
        <v>80</v>
      </c>
      <c r="BK223" s="152">
        <f>ROUND(I223*H223,2)</f>
        <v>0</v>
      </c>
      <c r="BL223" s="19" t="s">
        <v>125</v>
      </c>
      <c r="BM223" s="151" t="s">
        <v>338</v>
      </c>
    </row>
    <row r="224" spans="2:51" s="13" customFormat="1" ht="11.25">
      <c r="B224" s="153"/>
      <c r="D224" s="154" t="s">
        <v>127</v>
      </c>
      <c r="E224" s="155" t="s">
        <v>3</v>
      </c>
      <c r="F224" s="156" t="s">
        <v>339</v>
      </c>
      <c r="H224" s="155" t="s">
        <v>3</v>
      </c>
      <c r="I224" s="157"/>
      <c r="L224" s="153"/>
      <c r="M224" s="158"/>
      <c r="N224" s="159"/>
      <c r="O224" s="159"/>
      <c r="P224" s="159"/>
      <c r="Q224" s="159"/>
      <c r="R224" s="159"/>
      <c r="S224" s="159"/>
      <c r="T224" s="160"/>
      <c r="AT224" s="155" t="s">
        <v>127</v>
      </c>
      <c r="AU224" s="155" t="s">
        <v>83</v>
      </c>
      <c r="AV224" s="13" t="s">
        <v>80</v>
      </c>
      <c r="AW224" s="13" t="s">
        <v>33</v>
      </c>
      <c r="AX224" s="13" t="s">
        <v>72</v>
      </c>
      <c r="AY224" s="155" t="s">
        <v>118</v>
      </c>
    </row>
    <row r="225" spans="2:51" s="14" customFormat="1" ht="11.25">
      <c r="B225" s="161"/>
      <c r="D225" s="154" t="s">
        <v>127</v>
      </c>
      <c r="E225" s="162" t="s">
        <v>3</v>
      </c>
      <c r="F225" s="163" t="s">
        <v>83</v>
      </c>
      <c r="H225" s="164">
        <v>2</v>
      </c>
      <c r="I225" s="165"/>
      <c r="L225" s="161"/>
      <c r="M225" s="166"/>
      <c r="N225" s="167"/>
      <c r="O225" s="167"/>
      <c r="P225" s="167"/>
      <c r="Q225" s="167"/>
      <c r="R225" s="167"/>
      <c r="S225" s="167"/>
      <c r="T225" s="168"/>
      <c r="AT225" s="162" t="s">
        <v>127</v>
      </c>
      <c r="AU225" s="162" t="s">
        <v>83</v>
      </c>
      <c r="AV225" s="14" t="s">
        <v>83</v>
      </c>
      <c r="AW225" s="14" t="s">
        <v>33</v>
      </c>
      <c r="AX225" s="14" t="s">
        <v>80</v>
      </c>
      <c r="AY225" s="162" t="s">
        <v>118</v>
      </c>
    </row>
    <row r="226" spans="1:65" s="2" customFormat="1" ht="14.45" customHeight="1">
      <c r="A226" s="34"/>
      <c r="B226" s="139"/>
      <c r="C226" s="140" t="s">
        <v>340</v>
      </c>
      <c r="D226" s="140" t="s">
        <v>120</v>
      </c>
      <c r="E226" s="141" t="s">
        <v>341</v>
      </c>
      <c r="F226" s="142" t="s">
        <v>342</v>
      </c>
      <c r="G226" s="143" t="s">
        <v>337</v>
      </c>
      <c r="H226" s="144">
        <v>2</v>
      </c>
      <c r="I226" s="145"/>
      <c r="J226" s="146">
        <f>ROUND(I226*H226,2)</f>
        <v>0</v>
      </c>
      <c r="K226" s="142" t="s">
        <v>124</v>
      </c>
      <c r="L226" s="35"/>
      <c r="M226" s="147" t="s">
        <v>3</v>
      </c>
      <c r="N226" s="148" t="s">
        <v>43</v>
      </c>
      <c r="O226" s="55"/>
      <c r="P226" s="149">
        <f>O226*H226</f>
        <v>0</v>
      </c>
      <c r="Q226" s="149">
        <v>0.00646</v>
      </c>
      <c r="R226" s="149">
        <f>Q226*H226</f>
        <v>0.01292</v>
      </c>
      <c r="S226" s="149">
        <v>0</v>
      </c>
      <c r="T226" s="15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1" t="s">
        <v>125</v>
      </c>
      <c r="AT226" s="151" t="s">
        <v>120</v>
      </c>
      <c r="AU226" s="151" t="s">
        <v>83</v>
      </c>
      <c r="AY226" s="19" t="s">
        <v>118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9" t="s">
        <v>80</v>
      </c>
      <c r="BK226" s="152">
        <f>ROUND(I226*H226,2)</f>
        <v>0</v>
      </c>
      <c r="BL226" s="19" t="s">
        <v>125</v>
      </c>
      <c r="BM226" s="151" t="s">
        <v>343</v>
      </c>
    </row>
    <row r="227" spans="2:63" s="12" customFormat="1" ht="22.9" customHeight="1">
      <c r="B227" s="126"/>
      <c r="D227" s="127" t="s">
        <v>71</v>
      </c>
      <c r="E227" s="137" t="s">
        <v>125</v>
      </c>
      <c r="F227" s="137" t="s">
        <v>344</v>
      </c>
      <c r="I227" s="129"/>
      <c r="J227" s="138">
        <f>BK227</f>
        <v>0</v>
      </c>
      <c r="L227" s="126"/>
      <c r="M227" s="131"/>
      <c r="N227" s="132"/>
      <c r="O227" s="132"/>
      <c r="P227" s="133">
        <f>SUM(P228:P233)</f>
        <v>0</v>
      </c>
      <c r="Q227" s="132"/>
      <c r="R227" s="133">
        <f>SUM(R228:R233)</f>
        <v>14.1240519</v>
      </c>
      <c r="S227" s="132"/>
      <c r="T227" s="134">
        <f>SUM(T228:T233)</f>
        <v>0</v>
      </c>
      <c r="AR227" s="127" t="s">
        <v>80</v>
      </c>
      <c r="AT227" s="135" t="s">
        <v>71</v>
      </c>
      <c r="AU227" s="135" t="s">
        <v>80</v>
      </c>
      <c r="AY227" s="127" t="s">
        <v>118</v>
      </c>
      <c r="BK227" s="136">
        <f>SUM(BK228:BK233)</f>
        <v>0</v>
      </c>
    </row>
    <row r="228" spans="1:65" s="2" customFormat="1" ht="14.45" customHeight="1">
      <c r="A228" s="34"/>
      <c r="B228" s="139"/>
      <c r="C228" s="140" t="s">
        <v>345</v>
      </c>
      <c r="D228" s="140" t="s">
        <v>120</v>
      </c>
      <c r="E228" s="141" t="s">
        <v>346</v>
      </c>
      <c r="F228" s="142" t="s">
        <v>347</v>
      </c>
      <c r="G228" s="143" t="s">
        <v>123</v>
      </c>
      <c r="H228" s="144">
        <v>7.47</v>
      </c>
      <c r="I228" s="145"/>
      <c r="J228" s="146">
        <f>ROUND(I228*H228,2)</f>
        <v>0</v>
      </c>
      <c r="K228" s="142" t="s">
        <v>124</v>
      </c>
      <c r="L228" s="35"/>
      <c r="M228" s="147" t="s">
        <v>3</v>
      </c>
      <c r="N228" s="148" t="s">
        <v>43</v>
      </c>
      <c r="O228" s="55"/>
      <c r="P228" s="149">
        <f>O228*H228</f>
        <v>0</v>
      </c>
      <c r="Q228" s="149">
        <v>1.89077</v>
      </c>
      <c r="R228" s="149">
        <f>Q228*H228</f>
        <v>14.1240519</v>
      </c>
      <c r="S228" s="149">
        <v>0</v>
      </c>
      <c r="T228" s="15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1" t="s">
        <v>125</v>
      </c>
      <c r="AT228" s="151" t="s">
        <v>120</v>
      </c>
      <c r="AU228" s="151" t="s">
        <v>83</v>
      </c>
      <c r="AY228" s="19" t="s">
        <v>118</v>
      </c>
      <c r="BE228" s="152">
        <f>IF(N228="základní",J228,0)</f>
        <v>0</v>
      </c>
      <c r="BF228" s="152">
        <f>IF(N228="snížená",J228,0)</f>
        <v>0</v>
      </c>
      <c r="BG228" s="152">
        <f>IF(N228="zákl. přenesená",J228,0)</f>
        <v>0</v>
      </c>
      <c r="BH228" s="152">
        <f>IF(N228="sníž. přenesená",J228,0)</f>
        <v>0</v>
      </c>
      <c r="BI228" s="152">
        <f>IF(N228="nulová",J228,0)</f>
        <v>0</v>
      </c>
      <c r="BJ228" s="19" t="s">
        <v>80</v>
      </c>
      <c r="BK228" s="152">
        <f>ROUND(I228*H228,2)</f>
        <v>0</v>
      </c>
      <c r="BL228" s="19" t="s">
        <v>125</v>
      </c>
      <c r="BM228" s="151" t="s">
        <v>348</v>
      </c>
    </row>
    <row r="229" spans="2:51" s="13" customFormat="1" ht="11.25">
      <c r="B229" s="153"/>
      <c r="D229" s="154" t="s">
        <v>127</v>
      </c>
      <c r="E229" s="155" t="s">
        <v>3</v>
      </c>
      <c r="F229" s="156" t="s">
        <v>349</v>
      </c>
      <c r="H229" s="155" t="s">
        <v>3</v>
      </c>
      <c r="I229" s="157"/>
      <c r="L229" s="153"/>
      <c r="M229" s="158"/>
      <c r="N229" s="159"/>
      <c r="O229" s="159"/>
      <c r="P229" s="159"/>
      <c r="Q229" s="159"/>
      <c r="R229" s="159"/>
      <c r="S229" s="159"/>
      <c r="T229" s="160"/>
      <c r="AT229" s="155" t="s">
        <v>127</v>
      </c>
      <c r="AU229" s="155" t="s">
        <v>83</v>
      </c>
      <c r="AV229" s="13" t="s">
        <v>80</v>
      </c>
      <c r="AW229" s="13" t="s">
        <v>33</v>
      </c>
      <c r="AX229" s="13" t="s">
        <v>72</v>
      </c>
      <c r="AY229" s="155" t="s">
        <v>118</v>
      </c>
    </row>
    <row r="230" spans="2:51" s="14" customFormat="1" ht="11.25">
      <c r="B230" s="161"/>
      <c r="D230" s="154" t="s">
        <v>127</v>
      </c>
      <c r="E230" s="162" t="s">
        <v>3</v>
      </c>
      <c r="F230" s="163" t="s">
        <v>350</v>
      </c>
      <c r="H230" s="164">
        <v>0.36</v>
      </c>
      <c r="I230" s="165"/>
      <c r="L230" s="161"/>
      <c r="M230" s="166"/>
      <c r="N230" s="167"/>
      <c r="O230" s="167"/>
      <c r="P230" s="167"/>
      <c r="Q230" s="167"/>
      <c r="R230" s="167"/>
      <c r="S230" s="167"/>
      <c r="T230" s="168"/>
      <c r="AT230" s="162" t="s">
        <v>127</v>
      </c>
      <c r="AU230" s="162" t="s">
        <v>83</v>
      </c>
      <c r="AV230" s="14" t="s">
        <v>83</v>
      </c>
      <c r="AW230" s="14" t="s">
        <v>33</v>
      </c>
      <c r="AX230" s="14" t="s">
        <v>72</v>
      </c>
      <c r="AY230" s="162" t="s">
        <v>118</v>
      </c>
    </row>
    <row r="231" spans="2:51" s="14" customFormat="1" ht="11.25">
      <c r="B231" s="161"/>
      <c r="D231" s="154" t="s">
        <v>127</v>
      </c>
      <c r="E231" s="162" t="s">
        <v>3</v>
      </c>
      <c r="F231" s="163" t="s">
        <v>351</v>
      </c>
      <c r="H231" s="164">
        <v>3.87</v>
      </c>
      <c r="I231" s="165"/>
      <c r="L231" s="161"/>
      <c r="M231" s="166"/>
      <c r="N231" s="167"/>
      <c r="O231" s="167"/>
      <c r="P231" s="167"/>
      <c r="Q231" s="167"/>
      <c r="R231" s="167"/>
      <c r="S231" s="167"/>
      <c r="T231" s="168"/>
      <c r="AT231" s="162" t="s">
        <v>127</v>
      </c>
      <c r="AU231" s="162" t="s">
        <v>83</v>
      </c>
      <c r="AV231" s="14" t="s">
        <v>83</v>
      </c>
      <c r="AW231" s="14" t="s">
        <v>33</v>
      </c>
      <c r="AX231" s="14" t="s">
        <v>72</v>
      </c>
      <c r="AY231" s="162" t="s">
        <v>118</v>
      </c>
    </row>
    <row r="232" spans="2:51" s="14" customFormat="1" ht="11.25">
      <c r="B232" s="161"/>
      <c r="D232" s="154" t="s">
        <v>127</v>
      </c>
      <c r="E232" s="162" t="s">
        <v>3</v>
      </c>
      <c r="F232" s="163" t="s">
        <v>352</v>
      </c>
      <c r="H232" s="164">
        <v>3.24</v>
      </c>
      <c r="I232" s="165"/>
      <c r="L232" s="161"/>
      <c r="M232" s="166"/>
      <c r="N232" s="167"/>
      <c r="O232" s="167"/>
      <c r="P232" s="167"/>
      <c r="Q232" s="167"/>
      <c r="R232" s="167"/>
      <c r="S232" s="167"/>
      <c r="T232" s="168"/>
      <c r="AT232" s="162" t="s">
        <v>127</v>
      </c>
      <c r="AU232" s="162" t="s">
        <v>83</v>
      </c>
      <c r="AV232" s="14" t="s">
        <v>83</v>
      </c>
      <c r="AW232" s="14" t="s">
        <v>33</v>
      </c>
      <c r="AX232" s="14" t="s">
        <v>72</v>
      </c>
      <c r="AY232" s="162" t="s">
        <v>118</v>
      </c>
    </row>
    <row r="233" spans="2:51" s="15" customFormat="1" ht="11.25">
      <c r="B233" s="169"/>
      <c r="D233" s="154" t="s">
        <v>127</v>
      </c>
      <c r="E233" s="170" t="s">
        <v>3</v>
      </c>
      <c r="F233" s="171" t="s">
        <v>134</v>
      </c>
      <c r="H233" s="172">
        <v>7.47</v>
      </c>
      <c r="I233" s="173"/>
      <c r="L233" s="169"/>
      <c r="M233" s="174"/>
      <c r="N233" s="175"/>
      <c r="O233" s="175"/>
      <c r="P233" s="175"/>
      <c r="Q233" s="175"/>
      <c r="R233" s="175"/>
      <c r="S233" s="175"/>
      <c r="T233" s="176"/>
      <c r="AT233" s="170" t="s">
        <v>127</v>
      </c>
      <c r="AU233" s="170" t="s">
        <v>83</v>
      </c>
      <c r="AV233" s="15" t="s">
        <v>125</v>
      </c>
      <c r="AW233" s="15" t="s">
        <v>33</v>
      </c>
      <c r="AX233" s="15" t="s">
        <v>80</v>
      </c>
      <c r="AY233" s="170" t="s">
        <v>118</v>
      </c>
    </row>
    <row r="234" spans="2:63" s="12" customFormat="1" ht="22.9" customHeight="1">
      <c r="B234" s="126"/>
      <c r="D234" s="127" t="s">
        <v>71</v>
      </c>
      <c r="E234" s="137" t="s">
        <v>160</v>
      </c>
      <c r="F234" s="137" t="s">
        <v>353</v>
      </c>
      <c r="I234" s="129"/>
      <c r="J234" s="138">
        <f>BK234</f>
        <v>0</v>
      </c>
      <c r="L234" s="126"/>
      <c r="M234" s="131"/>
      <c r="N234" s="132"/>
      <c r="O234" s="132"/>
      <c r="P234" s="133">
        <f>SUM(P235:P242)</f>
        <v>0</v>
      </c>
      <c r="Q234" s="132"/>
      <c r="R234" s="133">
        <f>SUM(R235:R242)</f>
        <v>1.90776</v>
      </c>
      <c r="S234" s="132"/>
      <c r="T234" s="134">
        <f>SUM(T235:T242)</f>
        <v>0</v>
      </c>
      <c r="AR234" s="127" t="s">
        <v>80</v>
      </c>
      <c r="AT234" s="135" t="s">
        <v>71</v>
      </c>
      <c r="AU234" s="135" t="s">
        <v>80</v>
      </c>
      <c r="AY234" s="127" t="s">
        <v>118</v>
      </c>
      <c r="BK234" s="136">
        <f>SUM(BK235:BK242)</f>
        <v>0</v>
      </c>
    </row>
    <row r="235" spans="1:65" s="2" customFormat="1" ht="24.2" customHeight="1">
      <c r="A235" s="34"/>
      <c r="B235" s="139"/>
      <c r="C235" s="140" t="s">
        <v>354</v>
      </c>
      <c r="D235" s="140" t="s">
        <v>120</v>
      </c>
      <c r="E235" s="141" t="s">
        <v>355</v>
      </c>
      <c r="F235" s="142" t="s">
        <v>356</v>
      </c>
      <c r="G235" s="143" t="s">
        <v>252</v>
      </c>
      <c r="H235" s="144">
        <v>2.4</v>
      </c>
      <c r="I235" s="145"/>
      <c r="J235" s="146">
        <f>ROUND(I235*H235,2)</f>
        <v>0</v>
      </c>
      <c r="K235" s="142" t="s">
        <v>124</v>
      </c>
      <c r="L235" s="35"/>
      <c r="M235" s="147" t="s">
        <v>3</v>
      </c>
      <c r="N235" s="148" t="s">
        <v>43</v>
      </c>
      <c r="O235" s="55"/>
      <c r="P235" s="149">
        <f>O235*H235</f>
        <v>0</v>
      </c>
      <c r="Q235" s="149">
        <v>0</v>
      </c>
      <c r="R235" s="149">
        <f>Q235*H235</f>
        <v>0</v>
      </c>
      <c r="S235" s="149">
        <v>0</v>
      </c>
      <c r="T235" s="15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1" t="s">
        <v>125</v>
      </c>
      <c r="AT235" s="151" t="s">
        <v>120</v>
      </c>
      <c r="AU235" s="151" t="s">
        <v>83</v>
      </c>
      <c r="AY235" s="19" t="s">
        <v>118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9" t="s">
        <v>80</v>
      </c>
      <c r="BK235" s="152">
        <f>ROUND(I235*H235,2)</f>
        <v>0</v>
      </c>
      <c r="BL235" s="19" t="s">
        <v>125</v>
      </c>
      <c r="BM235" s="151" t="s">
        <v>357</v>
      </c>
    </row>
    <row r="236" spans="2:51" s="13" customFormat="1" ht="11.25">
      <c r="B236" s="153"/>
      <c r="D236" s="154" t="s">
        <v>127</v>
      </c>
      <c r="E236" s="155" t="s">
        <v>3</v>
      </c>
      <c r="F236" s="156" t="s">
        <v>358</v>
      </c>
      <c r="H236" s="155" t="s">
        <v>3</v>
      </c>
      <c r="I236" s="157"/>
      <c r="L236" s="153"/>
      <c r="M236" s="158"/>
      <c r="N236" s="159"/>
      <c r="O236" s="159"/>
      <c r="P236" s="159"/>
      <c r="Q236" s="159"/>
      <c r="R236" s="159"/>
      <c r="S236" s="159"/>
      <c r="T236" s="160"/>
      <c r="AT236" s="155" t="s">
        <v>127</v>
      </c>
      <c r="AU236" s="155" t="s">
        <v>83</v>
      </c>
      <c r="AV236" s="13" t="s">
        <v>80</v>
      </c>
      <c r="AW236" s="13" t="s">
        <v>33</v>
      </c>
      <c r="AX236" s="13" t="s">
        <v>72</v>
      </c>
      <c r="AY236" s="155" t="s">
        <v>118</v>
      </c>
    </row>
    <row r="237" spans="2:51" s="13" customFormat="1" ht="11.25">
      <c r="B237" s="153"/>
      <c r="D237" s="154" t="s">
        <v>127</v>
      </c>
      <c r="E237" s="155" t="s">
        <v>3</v>
      </c>
      <c r="F237" s="156" t="s">
        <v>359</v>
      </c>
      <c r="H237" s="155" t="s">
        <v>3</v>
      </c>
      <c r="I237" s="157"/>
      <c r="L237" s="153"/>
      <c r="M237" s="158"/>
      <c r="N237" s="159"/>
      <c r="O237" s="159"/>
      <c r="P237" s="159"/>
      <c r="Q237" s="159"/>
      <c r="R237" s="159"/>
      <c r="S237" s="159"/>
      <c r="T237" s="160"/>
      <c r="AT237" s="155" t="s">
        <v>127</v>
      </c>
      <c r="AU237" s="155" t="s">
        <v>83</v>
      </c>
      <c r="AV237" s="13" t="s">
        <v>80</v>
      </c>
      <c r="AW237" s="13" t="s">
        <v>33</v>
      </c>
      <c r="AX237" s="13" t="s">
        <v>72</v>
      </c>
      <c r="AY237" s="155" t="s">
        <v>118</v>
      </c>
    </row>
    <row r="238" spans="2:51" s="14" customFormat="1" ht="11.25">
      <c r="B238" s="161"/>
      <c r="D238" s="154" t="s">
        <v>127</v>
      </c>
      <c r="E238" s="162" t="s">
        <v>3</v>
      </c>
      <c r="F238" s="163" t="s">
        <v>255</v>
      </c>
      <c r="H238" s="164">
        <v>2.4</v>
      </c>
      <c r="I238" s="165"/>
      <c r="L238" s="161"/>
      <c r="M238" s="166"/>
      <c r="N238" s="167"/>
      <c r="O238" s="167"/>
      <c r="P238" s="167"/>
      <c r="Q238" s="167"/>
      <c r="R238" s="167"/>
      <c r="S238" s="167"/>
      <c r="T238" s="168"/>
      <c r="AT238" s="162" t="s">
        <v>127</v>
      </c>
      <c r="AU238" s="162" t="s">
        <v>83</v>
      </c>
      <c r="AV238" s="14" t="s">
        <v>83</v>
      </c>
      <c r="AW238" s="14" t="s">
        <v>33</v>
      </c>
      <c r="AX238" s="14" t="s">
        <v>80</v>
      </c>
      <c r="AY238" s="162" t="s">
        <v>118</v>
      </c>
    </row>
    <row r="239" spans="1:65" s="2" customFormat="1" ht="24.2" customHeight="1">
      <c r="A239" s="34"/>
      <c r="B239" s="139"/>
      <c r="C239" s="140" t="s">
        <v>360</v>
      </c>
      <c r="D239" s="140" t="s">
        <v>120</v>
      </c>
      <c r="E239" s="141" t="s">
        <v>361</v>
      </c>
      <c r="F239" s="142" t="s">
        <v>362</v>
      </c>
      <c r="G239" s="143" t="s">
        <v>151</v>
      </c>
      <c r="H239" s="144">
        <v>4.8</v>
      </c>
      <c r="I239" s="145"/>
      <c r="J239" s="146">
        <f>ROUND(I239*H239,2)</f>
        <v>0</v>
      </c>
      <c r="K239" s="142" t="s">
        <v>124</v>
      </c>
      <c r="L239" s="35"/>
      <c r="M239" s="147" t="s">
        <v>3</v>
      </c>
      <c r="N239" s="148" t="s">
        <v>43</v>
      </c>
      <c r="O239" s="55"/>
      <c r="P239" s="149">
        <f>O239*H239</f>
        <v>0</v>
      </c>
      <c r="Q239" s="149">
        <v>0.20745</v>
      </c>
      <c r="R239" s="149">
        <f>Q239*H239</f>
        <v>0.99576</v>
      </c>
      <c r="S239" s="149">
        <v>0</v>
      </c>
      <c r="T239" s="150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1" t="s">
        <v>125</v>
      </c>
      <c r="AT239" s="151" t="s">
        <v>120</v>
      </c>
      <c r="AU239" s="151" t="s">
        <v>83</v>
      </c>
      <c r="AY239" s="19" t="s">
        <v>118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19" t="s">
        <v>80</v>
      </c>
      <c r="BK239" s="152">
        <f>ROUND(I239*H239,2)</f>
        <v>0</v>
      </c>
      <c r="BL239" s="19" t="s">
        <v>125</v>
      </c>
      <c r="BM239" s="151" t="s">
        <v>363</v>
      </c>
    </row>
    <row r="240" spans="2:51" s="13" customFormat="1" ht="11.25">
      <c r="B240" s="153"/>
      <c r="D240" s="154" t="s">
        <v>127</v>
      </c>
      <c r="E240" s="155" t="s">
        <v>3</v>
      </c>
      <c r="F240" s="156" t="s">
        <v>364</v>
      </c>
      <c r="H240" s="155" t="s">
        <v>3</v>
      </c>
      <c r="I240" s="157"/>
      <c r="L240" s="153"/>
      <c r="M240" s="158"/>
      <c r="N240" s="159"/>
      <c r="O240" s="159"/>
      <c r="P240" s="159"/>
      <c r="Q240" s="159"/>
      <c r="R240" s="159"/>
      <c r="S240" s="159"/>
      <c r="T240" s="160"/>
      <c r="AT240" s="155" t="s">
        <v>127</v>
      </c>
      <c r="AU240" s="155" t="s">
        <v>83</v>
      </c>
      <c r="AV240" s="13" t="s">
        <v>80</v>
      </c>
      <c r="AW240" s="13" t="s">
        <v>33</v>
      </c>
      <c r="AX240" s="13" t="s">
        <v>72</v>
      </c>
      <c r="AY240" s="155" t="s">
        <v>118</v>
      </c>
    </row>
    <row r="241" spans="2:51" s="14" customFormat="1" ht="11.25">
      <c r="B241" s="161"/>
      <c r="D241" s="154" t="s">
        <v>127</v>
      </c>
      <c r="E241" s="162" t="s">
        <v>3</v>
      </c>
      <c r="F241" s="163" t="s">
        <v>365</v>
      </c>
      <c r="H241" s="164">
        <v>4.8</v>
      </c>
      <c r="I241" s="165"/>
      <c r="L241" s="161"/>
      <c r="M241" s="166"/>
      <c r="N241" s="167"/>
      <c r="O241" s="167"/>
      <c r="P241" s="167"/>
      <c r="Q241" s="167"/>
      <c r="R241" s="167"/>
      <c r="S241" s="167"/>
      <c r="T241" s="168"/>
      <c r="AT241" s="162" t="s">
        <v>127</v>
      </c>
      <c r="AU241" s="162" t="s">
        <v>83</v>
      </c>
      <c r="AV241" s="14" t="s">
        <v>83</v>
      </c>
      <c r="AW241" s="14" t="s">
        <v>33</v>
      </c>
      <c r="AX241" s="14" t="s">
        <v>80</v>
      </c>
      <c r="AY241" s="162" t="s">
        <v>118</v>
      </c>
    </row>
    <row r="242" spans="1:65" s="2" customFormat="1" ht="24.2" customHeight="1">
      <c r="A242" s="34"/>
      <c r="B242" s="139"/>
      <c r="C242" s="140" t="s">
        <v>366</v>
      </c>
      <c r="D242" s="140" t="s">
        <v>120</v>
      </c>
      <c r="E242" s="141" t="s">
        <v>367</v>
      </c>
      <c r="F242" s="142" t="s">
        <v>368</v>
      </c>
      <c r="G242" s="143" t="s">
        <v>151</v>
      </c>
      <c r="H242" s="144">
        <v>2.4</v>
      </c>
      <c r="I242" s="145"/>
      <c r="J242" s="146">
        <f>ROUND(I242*H242,2)</f>
        <v>0</v>
      </c>
      <c r="K242" s="142" t="s">
        <v>124</v>
      </c>
      <c r="L242" s="35"/>
      <c r="M242" s="147" t="s">
        <v>3</v>
      </c>
      <c r="N242" s="148" t="s">
        <v>43</v>
      </c>
      <c r="O242" s="55"/>
      <c r="P242" s="149">
        <f>O242*H242</f>
        <v>0</v>
      </c>
      <c r="Q242" s="149">
        <v>0.38</v>
      </c>
      <c r="R242" s="149">
        <f>Q242*H242</f>
        <v>0.9119999999999999</v>
      </c>
      <c r="S242" s="149">
        <v>0</v>
      </c>
      <c r="T242" s="15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1" t="s">
        <v>125</v>
      </c>
      <c r="AT242" s="151" t="s">
        <v>120</v>
      </c>
      <c r="AU242" s="151" t="s">
        <v>83</v>
      </c>
      <c r="AY242" s="19" t="s">
        <v>118</v>
      </c>
      <c r="BE242" s="152">
        <f>IF(N242="základní",J242,0)</f>
        <v>0</v>
      </c>
      <c r="BF242" s="152">
        <f>IF(N242="snížená",J242,0)</f>
        <v>0</v>
      </c>
      <c r="BG242" s="152">
        <f>IF(N242="zákl. přenesená",J242,0)</f>
        <v>0</v>
      </c>
      <c r="BH242" s="152">
        <f>IF(N242="sníž. přenesená",J242,0)</f>
        <v>0</v>
      </c>
      <c r="BI242" s="152">
        <f>IF(N242="nulová",J242,0)</f>
        <v>0</v>
      </c>
      <c r="BJ242" s="19" t="s">
        <v>80</v>
      </c>
      <c r="BK242" s="152">
        <f>ROUND(I242*H242,2)</f>
        <v>0</v>
      </c>
      <c r="BL242" s="19" t="s">
        <v>125</v>
      </c>
      <c r="BM242" s="151" t="s">
        <v>369</v>
      </c>
    </row>
    <row r="243" spans="2:63" s="12" customFormat="1" ht="22.9" customHeight="1">
      <c r="B243" s="126"/>
      <c r="D243" s="127" t="s">
        <v>71</v>
      </c>
      <c r="E243" s="137" t="s">
        <v>175</v>
      </c>
      <c r="F243" s="137" t="s">
        <v>370</v>
      </c>
      <c r="I243" s="129"/>
      <c r="J243" s="138">
        <f>BK243</f>
        <v>0</v>
      </c>
      <c r="L243" s="126"/>
      <c r="M243" s="131"/>
      <c r="N243" s="132"/>
      <c r="O243" s="132"/>
      <c r="P243" s="133">
        <f>SUM(P244:P254)</f>
        <v>0</v>
      </c>
      <c r="Q243" s="132"/>
      <c r="R243" s="133">
        <f>SUM(R244:R254)</f>
        <v>0.015729</v>
      </c>
      <c r="S243" s="132"/>
      <c r="T243" s="134">
        <f>SUM(T244:T254)</f>
        <v>0</v>
      </c>
      <c r="AR243" s="127" t="s">
        <v>80</v>
      </c>
      <c r="AT243" s="135" t="s">
        <v>71</v>
      </c>
      <c r="AU243" s="135" t="s">
        <v>80</v>
      </c>
      <c r="AY243" s="127" t="s">
        <v>118</v>
      </c>
      <c r="BK243" s="136">
        <f>SUM(BK244:BK254)</f>
        <v>0</v>
      </c>
    </row>
    <row r="244" spans="1:65" s="2" customFormat="1" ht="24.2" customHeight="1">
      <c r="A244" s="34"/>
      <c r="B244" s="139"/>
      <c r="C244" s="140" t="s">
        <v>371</v>
      </c>
      <c r="D244" s="140" t="s">
        <v>120</v>
      </c>
      <c r="E244" s="141" t="s">
        <v>372</v>
      </c>
      <c r="F244" s="142" t="s">
        <v>373</v>
      </c>
      <c r="G244" s="143" t="s">
        <v>252</v>
      </c>
      <c r="H244" s="144">
        <v>42</v>
      </c>
      <c r="I244" s="145"/>
      <c r="J244" s="146">
        <f>ROUND(I244*H244,2)</f>
        <v>0</v>
      </c>
      <c r="K244" s="142" t="s">
        <v>124</v>
      </c>
      <c r="L244" s="35"/>
      <c r="M244" s="147" t="s">
        <v>3</v>
      </c>
      <c r="N244" s="148" t="s">
        <v>43</v>
      </c>
      <c r="O244" s="55"/>
      <c r="P244" s="149">
        <f>O244*H244</f>
        <v>0</v>
      </c>
      <c r="Q244" s="149">
        <v>0</v>
      </c>
      <c r="R244" s="149">
        <f>Q244*H244</f>
        <v>0</v>
      </c>
      <c r="S244" s="149">
        <v>0</v>
      </c>
      <c r="T244" s="15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1" t="s">
        <v>125</v>
      </c>
      <c r="AT244" s="151" t="s">
        <v>120</v>
      </c>
      <c r="AU244" s="151" t="s">
        <v>83</v>
      </c>
      <c r="AY244" s="19" t="s">
        <v>118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9" t="s">
        <v>80</v>
      </c>
      <c r="BK244" s="152">
        <f>ROUND(I244*H244,2)</f>
        <v>0</v>
      </c>
      <c r="BL244" s="19" t="s">
        <v>125</v>
      </c>
      <c r="BM244" s="151" t="s">
        <v>374</v>
      </c>
    </row>
    <row r="245" spans="2:51" s="13" customFormat="1" ht="11.25">
      <c r="B245" s="153"/>
      <c r="D245" s="154" t="s">
        <v>127</v>
      </c>
      <c r="E245" s="155" t="s">
        <v>3</v>
      </c>
      <c r="F245" s="156" t="s">
        <v>375</v>
      </c>
      <c r="H245" s="155" t="s">
        <v>3</v>
      </c>
      <c r="I245" s="157"/>
      <c r="L245" s="153"/>
      <c r="M245" s="158"/>
      <c r="N245" s="159"/>
      <c r="O245" s="159"/>
      <c r="P245" s="159"/>
      <c r="Q245" s="159"/>
      <c r="R245" s="159"/>
      <c r="S245" s="159"/>
      <c r="T245" s="160"/>
      <c r="AT245" s="155" t="s">
        <v>127</v>
      </c>
      <c r="AU245" s="155" t="s">
        <v>83</v>
      </c>
      <c r="AV245" s="13" t="s">
        <v>80</v>
      </c>
      <c r="AW245" s="13" t="s">
        <v>33</v>
      </c>
      <c r="AX245" s="13" t="s">
        <v>72</v>
      </c>
      <c r="AY245" s="155" t="s">
        <v>118</v>
      </c>
    </row>
    <row r="246" spans="2:51" s="14" customFormat="1" ht="11.25">
      <c r="B246" s="161"/>
      <c r="D246" s="154" t="s">
        <v>127</v>
      </c>
      <c r="E246" s="162" t="s">
        <v>3</v>
      </c>
      <c r="F246" s="163" t="s">
        <v>376</v>
      </c>
      <c r="H246" s="164">
        <v>42</v>
      </c>
      <c r="I246" s="165"/>
      <c r="L246" s="161"/>
      <c r="M246" s="166"/>
      <c r="N246" s="167"/>
      <c r="O246" s="167"/>
      <c r="P246" s="167"/>
      <c r="Q246" s="167"/>
      <c r="R246" s="167"/>
      <c r="S246" s="167"/>
      <c r="T246" s="168"/>
      <c r="AT246" s="162" t="s">
        <v>127</v>
      </c>
      <c r="AU246" s="162" t="s">
        <v>83</v>
      </c>
      <c r="AV246" s="14" t="s">
        <v>83</v>
      </c>
      <c r="AW246" s="14" t="s">
        <v>33</v>
      </c>
      <c r="AX246" s="14" t="s">
        <v>80</v>
      </c>
      <c r="AY246" s="162" t="s">
        <v>118</v>
      </c>
    </row>
    <row r="247" spans="1:65" s="2" customFormat="1" ht="14.45" customHeight="1">
      <c r="A247" s="34"/>
      <c r="B247" s="139"/>
      <c r="C247" s="185" t="s">
        <v>377</v>
      </c>
      <c r="D247" s="185" t="s">
        <v>188</v>
      </c>
      <c r="E247" s="186" t="s">
        <v>378</v>
      </c>
      <c r="F247" s="187" t="s">
        <v>379</v>
      </c>
      <c r="G247" s="188" t="s">
        <v>252</v>
      </c>
      <c r="H247" s="189">
        <v>42.63</v>
      </c>
      <c r="I247" s="190"/>
      <c r="J247" s="191">
        <f>ROUND(I247*H247,2)</f>
        <v>0</v>
      </c>
      <c r="K247" s="187" t="s">
        <v>124</v>
      </c>
      <c r="L247" s="192"/>
      <c r="M247" s="193" t="s">
        <v>3</v>
      </c>
      <c r="N247" s="194" t="s">
        <v>43</v>
      </c>
      <c r="O247" s="55"/>
      <c r="P247" s="149">
        <f>O247*H247</f>
        <v>0</v>
      </c>
      <c r="Q247" s="149">
        <v>0.00028</v>
      </c>
      <c r="R247" s="149">
        <f>Q247*H247</f>
        <v>0.0119364</v>
      </c>
      <c r="S247" s="149">
        <v>0</v>
      </c>
      <c r="T247" s="15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1" t="s">
        <v>175</v>
      </c>
      <c r="AT247" s="151" t="s">
        <v>188</v>
      </c>
      <c r="AU247" s="151" t="s">
        <v>83</v>
      </c>
      <c r="AY247" s="19" t="s">
        <v>118</v>
      </c>
      <c r="BE247" s="152">
        <f>IF(N247="základní",J247,0)</f>
        <v>0</v>
      </c>
      <c r="BF247" s="152">
        <f>IF(N247="snížená",J247,0)</f>
        <v>0</v>
      </c>
      <c r="BG247" s="152">
        <f>IF(N247="zákl. přenesená",J247,0)</f>
        <v>0</v>
      </c>
      <c r="BH247" s="152">
        <f>IF(N247="sníž. přenesená",J247,0)</f>
        <v>0</v>
      </c>
      <c r="BI247" s="152">
        <f>IF(N247="nulová",J247,0)</f>
        <v>0</v>
      </c>
      <c r="BJ247" s="19" t="s">
        <v>80</v>
      </c>
      <c r="BK247" s="152">
        <f>ROUND(I247*H247,2)</f>
        <v>0</v>
      </c>
      <c r="BL247" s="19" t="s">
        <v>125</v>
      </c>
      <c r="BM247" s="151" t="s">
        <v>380</v>
      </c>
    </row>
    <row r="248" spans="2:51" s="14" customFormat="1" ht="11.25">
      <c r="B248" s="161"/>
      <c r="D248" s="154" t="s">
        <v>127</v>
      </c>
      <c r="F248" s="163" t="s">
        <v>381</v>
      </c>
      <c r="H248" s="164">
        <v>42.63</v>
      </c>
      <c r="I248" s="165"/>
      <c r="L248" s="161"/>
      <c r="M248" s="166"/>
      <c r="N248" s="167"/>
      <c r="O248" s="167"/>
      <c r="P248" s="167"/>
      <c r="Q248" s="167"/>
      <c r="R248" s="167"/>
      <c r="S248" s="167"/>
      <c r="T248" s="168"/>
      <c r="AT248" s="162" t="s">
        <v>127</v>
      </c>
      <c r="AU248" s="162" t="s">
        <v>83</v>
      </c>
      <c r="AV248" s="14" t="s">
        <v>83</v>
      </c>
      <c r="AW248" s="14" t="s">
        <v>4</v>
      </c>
      <c r="AX248" s="14" t="s">
        <v>80</v>
      </c>
      <c r="AY248" s="162" t="s">
        <v>118</v>
      </c>
    </row>
    <row r="249" spans="1:65" s="2" customFormat="1" ht="24.2" customHeight="1">
      <c r="A249" s="34"/>
      <c r="B249" s="139"/>
      <c r="C249" s="140" t="s">
        <v>382</v>
      </c>
      <c r="D249" s="140" t="s">
        <v>120</v>
      </c>
      <c r="E249" s="141" t="s">
        <v>383</v>
      </c>
      <c r="F249" s="142" t="s">
        <v>384</v>
      </c>
      <c r="G249" s="143" t="s">
        <v>252</v>
      </c>
      <c r="H249" s="144">
        <v>3</v>
      </c>
      <c r="I249" s="145"/>
      <c r="J249" s="146">
        <f>ROUND(I249*H249,2)</f>
        <v>0</v>
      </c>
      <c r="K249" s="142" t="s">
        <v>3</v>
      </c>
      <c r="L249" s="35"/>
      <c r="M249" s="147" t="s">
        <v>3</v>
      </c>
      <c r="N249" s="148" t="s">
        <v>43</v>
      </c>
      <c r="O249" s="55"/>
      <c r="P249" s="149">
        <f>O249*H249</f>
        <v>0</v>
      </c>
      <c r="Q249" s="149">
        <v>0</v>
      </c>
      <c r="R249" s="149">
        <f>Q249*H249</f>
        <v>0</v>
      </c>
      <c r="S249" s="149">
        <v>0</v>
      </c>
      <c r="T249" s="150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1" t="s">
        <v>125</v>
      </c>
      <c r="AT249" s="151" t="s">
        <v>120</v>
      </c>
      <c r="AU249" s="151" t="s">
        <v>83</v>
      </c>
      <c r="AY249" s="19" t="s">
        <v>118</v>
      </c>
      <c r="BE249" s="152">
        <f>IF(N249="základní",J249,0)</f>
        <v>0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9" t="s">
        <v>80</v>
      </c>
      <c r="BK249" s="152">
        <f>ROUND(I249*H249,2)</f>
        <v>0</v>
      </c>
      <c r="BL249" s="19" t="s">
        <v>125</v>
      </c>
      <c r="BM249" s="151" t="s">
        <v>385</v>
      </c>
    </row>
    <row r="250" spans="2:51" s="14" customFormat="1" ht="11.25">
      <c r="B250" s="161"/>
      <c r="D250" s="154" t="s">
        <v>127</v>
      </c>
      <c r="E250" s="162" t="s">
        <v>3</v>
      </c>
      <c r="F250" s="163" t="s">
        <v>386</v>
      </c>
      <c r="H250" s="164">
        <v>3</v>
      </c>
      <c r="I250" s="165"/>
      <c r="L250" s="161"/>
      <c r="M250" s="166"/>
      <c r="N250" s="167"/>
      <c r="O250" s="167"/>
      <c r="P250" s="167"/>
      <c r="Q250" s="167"/>
      <c r="R250" s="167"/>
      <c r="S250" s="167"/>
      <c r="T250" s="168"/>
      <c r="AT250" s="162" t="s">
        <v>127</v>
      </c>
      <c r="AU250" s="162" t="s">
        <v>83</v>
      </c>
      <c r="AV250" s="14" t="s">
        <v>83</v>
      </c>
      <c r="AW250" s="14" t="s">
        <v>33</v>
      </c>
      <c r="AX250" s="14" t="s">
        <v>80</v>
      </c>
      <c r="AY250" s="162" t="s">
        <v>118</v>
      </c>
    </row>
    <row r="251" spans="1:65" s="2" customFormat="1" ht="14.45" customHeight="1">
      <c r="A251" s="34"/>
      <c r="B251" s="139"/>
      <c r="C251" s="185" t="s">
        <v>387</v>
      </c>
      <c r="D251" s="185" t="s">
        <v>188</v>
      </c>
      <c r="E251" s="186" t="s">
        <v>388</v>
      </c>
      <c r="F251" s="187" t="s">
        <v>389</v>
      </c>
      <c r="G251" s="188" t="s">
        <v>252</v>
      </c>
      <c r="H251" s="189">
        <v>3.045</v>
      </c>
      <c r="I251" s="190"/>
      <c r="J251" s="191">
        <f>ROUND(I251*H251,2)</f>
        <v>0</v>
      </c>
      <c r="K251" s="187" t="s">
        <v>3</v>
      </c>
      <c r="L251" s="192"/>
      <c r="M251" s="193" t="s">
        <v>3</v>
      </c>
      <c r="N251" s="194" t="s">
        <v>43</v>
      </c>
      <c r="O251" s="55"/>
      <c r="P251" s="149">
        <f>O251*H251</f>
        <v>0</v>
      </c>
      <c r="Q251" s="149">
        <v>0.00028</v>
      </c>
      <c r="R251" s="149">
        <f>Q251*H251</f>
        <v>0.0008525999999999999</v>
      </c>
      <c r="S251" s="149">
        <v>0</v>
      </c>
      <c r="T251" s="15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1" t="s">
        <v>175</v>
      </c>
      <c r="AT251" s="151" t="s">
        <v>188</v>
      </c>
      <c r="AU251" s="151" t="s">
        <v>83</v>
      </c>
      <c r="AY251" s="19" t="s">
        <v>118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9" t="s">
        <v>80</v>
      </c>
      <c r="BK251" s="152">
        <f>ROUND(I251*H251,2)</f>
        <v>0</v>
      </c>
      <c r="BL251" s="19" t="s">
        <v>125</v>
      </c>
      <c r="BM251" s="151" t="s">
        <v>390</v>
      </c>
    </row>
    <row r="252" spans="2:51" s="14" customFormat="1" ht="11.25">
      <c r="B252" s="161"/>
      <c r="D252" s="154" t="s">
        <v>127</v>
      </c>
      <c r="E252" s="162" t="s">
        <v>3</v>
      </c>
      <c r="F252" s="163" t="s">
        <v>386</v>
      </c>
      <c r="H252" s="164">
        <v>3</v>
      </c>
      <c r="I252" s="165"/>
      <c r="L252" s="161"/>
      <c r="M252" s="166"/>
      <c r="N252" s="167"/>
      <c r="O252" s="167"/>
      <c r="P252" s="167"/>
      <c r="Q252" s="167"/>
      <c r="R252" s="167"/>
      <c r="S252" s="167"/>
      <c r="T252" s="168"/>
      <c r="AT252" s="162" t="s">
        <v>127</v>
      </c>
      <c r="AU252" s="162" t="s">
        <v>83</v>
      </c>
      <c r="AV252" s="14" t="s">
        <v>83</v>
      </c>
      <c r="AW252" s="14" t="s">
        <v>33</v>
      </c>
      <c r="AX252" s="14" t="s">
        <v>80</v>
      </c>
      <c r="AY252" s="162" t="s">
        <v>118</v>
      </c>
    </row>
    <row r="253" spans="2:51" s="14" customFormat="1" ht="11.25">
      <c r="B253" s="161"/>
      <c r="D253" s="154" t="s">
        <v>127</v>
      </c>
      <c r="F253" s="163" t="s">
        <v>391</v>
      </c>
      <c r="H253" s="164">
        <v>3.045</v>
      </c>
      <c r="I253" s="165"/>
      <c r="L253" s="161"/>
      <c r="M253" s="166"/>
      <c r="N253" s="167"/>
      <c r="O253" s="167"/>
      <c r="P253" s="167"/>
      <c r="Q253" s="167"/>
      <c r="R253" s="167"/>
      <c r="S253" s="167"/>
      <c r="T253" s="168"/>
      <c r="AT253" s="162" t="s">
        <v>127</v>
      </c>
      <c r="AU253" s="162" t="s">
        <v>83</v>
      </c>
      <c r="AV253" s="14" t="s">
        <v>83</v>
      </c>
      <c r="AW253" s="14" t="s">
        <v>4</v>
      </c>
      <c r="AX253" s="14" t="s">
        <v>80</v>
      </c>
      <c r="AY253" s="162" t="s">
        <v>118</v>
      </c>
    </row>
    <row r="254" spans="1:65" s="2" customFormat="1" ht="14.45" customHeight="1">
      <c r="A254" s="34"/>
      <c r="B254" s="139"/>
      <c r="C254" s="140" t="s">
        <v>392</v>
      </c>
      <c r="D254" s="140" t="s">
        <v>120</v>
      </c>
      <c r="E254" s="141" t="s">
        <v>393</v>
      </c>
      <c r="F254" s="142" t="s">
        <v>394</v>
      </c>
      <c r="G254" s="143" t="s">
        <v>252</v>
      </c>
      <c r="H254" s="144">
        <v>42</v>
      </c>
      <c r="I254" s="145"/>
      <c r="J254" s="146">
        <f>ROUND(I254*H254,2)</f>
        <v>0</v>
      </c>
      <c r="K254" s="142" t="s">
        <v>124</v>
      </c>
      <c r="L254" s="35"/>
      <c r="M254" s="147" t="s">
        <v>3</v>
      </c>
      <c r="N254" s="148" t="s">
        <v>43</v>
      </c>
      <c r="O254" s="55"/>
      <c r="P254" s="149">
        <f>O254*H254</f>
        <v>0</v>
      </c>
      <c r="Q254" s="149">
        <v>7E-05</v>
      </c>
      <c r="R254" s="149">
        <f>Q254*H254</f>
        <v>0.00294</v>
      </c>
      <c r="S254" s="149">
        <v>0</v>
      </c>
      <c r="T254" s="15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1" t="s">
        <v>125</v>
      </c>
      <c r="AT254" s="151" t="s">
        <v>120</v>
      </c>
      <c r="AU254" s="151" t="s">
        <v>83</v>
      </c>
      <c r="AY254" s="19" t="s">
        <v>118</v>
      </c>
      <c r="BE254" s="152">
        <f>IF(N254="základní",J254,0)</f>
        <v>0</v>
      </c>
      <c r="BF254" s="152">
        <f>IF(N254="snížená",J254,0)</f>
        <v>0</v>
      </c>
      <c r="BG254" s="152">
        <f>IF(N254="zákl. přenesená",J254,0)</f>
        <v>0</v>
      </c>
      <c r="BH254" s="152">
        <f>IF(N254="sníž. přenesená",J254,0)</f>
        <v>0</v>
      </c>
      <c r="BI254" s="152">
        <f>IF(N254="nulová",J254,0)</f>
        <v>0</v>
      </c>
      <c r="BJ254" s="19" t="s">
        <v>80</v>
      </c>
      <c r="BK254" s="152">
        <f>ROUND(I254*H254,2)</f>
        <v>0</v>
      </c>
      <c r="BL254" s="19" t="s">
        <v>125</v>
      </c>
      <c r="BM254" s="151" t="s">
        <v>395</v>
      </c>
    </row>
    <row r="255" spans="2:63" s="12" customFormat="1" ht="22.9" customHeight="1">
      <c r="B255" s="126"/>
      <c r="D255" s="127" t="s">
        <v>71</v>
      </c>
      <c r="E255" s="137" t="s">
        <v>396</v>
      </c>
      <c r="F255" s="137" t="s">
        <v>397</v>
      </c>
      <c r="I255" s="129"/>
      <c r="J255" s="138">
        <f>BK255</f>
        <v>0</v>
      </c>
      <c r="L255" s="126"/>
      <c r="M255" s="131"/>
      <c r="N255" s="132"/>
      <c r="O255" s="132"/>
      <c r="P255" s="133">
        <f>SUM(P256:P288)</f>
        <v>0</v>
      </c>
      <c r="Q255" s="132"/>
      <c r="R255" s="133">
        <f>SUM(R256:R288)</f>
        <v>2.9506899999999994</v>
      </c>
      <c r="S255" s="132"/>
      <c r="T255" s="134">
        <f>SUM(T256:T288)</f>
        <v>0</v>
      </c>
      <c r="AR255" s="127" t="s">
        <v>80</v>
      </c>
      <c r="AT255" s="135" t="s">
        <v>71</v>
      </c>
      <c r="AU255" s="135" t="s">
        <v>80</v>
      </c>
      <c r="AY255" s="127" t="s">
        <v>118</v>
      </c>
      <c r="BK255" s="136">
        <f>SUM(BK256:BK288)</f>
        <v>0</v>
      </c>
    </row>
    <row r="256" spans="1:65" s="2" customFormat="1" ht="14.45" customHeight="1">
      <c r="A256" s="34"/>
      <c r="B256" s="139"/>
      <c r="C256" s="140" t="s">
        <v>398</v>
      </c>
      <c r="D256" s="140" t="s">
        <v>120</v>
      </c>
      <c r="E256" s="141" t="s">
        <v>399</v>
      </c>
      <c r="F256" s="142" t="s">
        <v>400</v>
      </c>
      <c r="G256" s="143" t="s">
        <v>252</v>
      </c>
      <c r="H256" s="144">
        <v>45</v>
      </c>
      <c r="I256" s="145"/>
      <c r="J256" s="146">
        <f aca="true" t="shared" si="0" ref="J256:J263">ROUND(I256*H256,2)</f>
        <v>0</v>
      </c>
      <c r="K256" s="142" t="s">
        <v>124</v>
      </c>
      <c r="L256" s="35"/>
      <c r="M256" s="147" t="s">
        <v>3</v>
      </c>
      <c r="N256" s="148" t="s">
        <v>43</v>
      </c>
      <c r="O256" s="55"/>
      <c r="P256" s="149">
        <f aca="true" t="shared" si="1" ref="P256:P263">O256*H256</f>
        <v>0</v>
      </c>
      <c r="Q256" s="149">
        <v>0</v>
      </c>
      <c r="R256" s="149">
        <f aca="true" t="shared" si="2" ref="R256:R263">Q256*H256</f>
        <v>0</v>
      </c>
      <c r="S256" s="149">
        <v>0</v>
      </c>
      <c r="T256" s="150">
        <f aca="true" t="shared" si="3" ref="T256:T263"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1" t="s">
        <v>231</v>
      </c>
      <c r="AT256" s="151" t="s">
        <v>120</v>
      </c>
      <c r="AU256" s="151" t="s">
        <v>83</v>
      </c>
      <c r="AY256" s="19" t="s">
        <v>118</v>
      </c>
      <c r="BE256" s="152">
        <f aca="true" t="shared" si="4" ref="BE256:BE263">IF(N256="základní",J256,0)</f>
        <v>0</v>
      </c>
      <c r="BF256" s="152">
        <f aca="true" t="shared" si="5" ref="BF256:BF263">IF(N256="snížená",J256,0)</f>
        <v>0</v>
      </c>
      <c r="BG256" s="152">
        <f aca="true" t="shared" si="6" ref="BG256:BG263">IF(N256="zákl. přenesená",J256,0)</f>
        <v>0</v>
      </c>
      <c r="BH256" s="152">
        <f aca="true" t="shared" si="7" ref="BH256:BH263">IF(N256="sníž. přenesená",J256,0)</f>
        <v>0</v>
      </c>
      <c r="BI256" s="152">
        <f aca="true" t="shared" si="8" ref="BI256:BI263">IF(N256="nulová",J256,0)</f>
        <v>0</v>
      </c>
      <c r="BJ256" s="19" t="s">
        <v>80</v>
      </c>
      <c r="BK256" s="152">
        <f aca="true" t="shared" si="9" ref="BK256:BK263">ROUND(I256*H256,2)</f>
        <v>0</v>
      </c>
      <c r="BL256" s="19" t="s">
        <v>231</v>
      </c>
      <c r="BM256" s="151" t="s">
        <v>401</v>
      </c>
    </row>
    <row r="257" spans="1:65" s="2" customFormat="1" ht="14.45" customHeight="1">
      <c r="A257" s="34"/>
      <c r="B257" s="139"/>
      <c r="C257" s="140" t="s">
        <v>402</v>
      </c>
      <c r="D257" s="140" t="s">
        <v>120</v>
      </c>
      <c r="E257" s="141" t="s">
        <v>403</v>
      </c>
      <c r="F257" s="142" t="s">
        <v>404</v>
      </c>
      <c r="G257" s="143" t="s">
        <v>252</v>
      </c>
      <c r="H257" s="144">
        <v>45</v>
      </c>
      <c r="I257" s="145"/>
      <c r="J257" s="146">
        <f t="shared" si="0"/>
        <v>0</v>
      </c>
      <c r="K257" s="142" t="s">
        <v>124</v>
      </c>
      <c r="L257" s="35"/>
      <c r="M257" s="147" t="s">
        <v>3</v>
      </c>
      <c r="N257" s="148" t="s">
        <v>43</v>
      </c>
      <c r="O257" s="55"/>
      <c r="P257" s="149">
        <f t="shared" si="1"/>
        <v>0</v>
      </c>
      <c r="Q257" s="149">
        <v>0</v>
      </c>
      <c r="R257" s="149">
        <f t="shared" si="2"/>
        <v>0</v>
      </c>
      <c r="S257" s="149">
        <v>0</v>
      </c>
      <c r="T257" s="150">
        <f t="shared" si="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1" t="s">
        <v>231</v>
      </c>
      <c r="AT257" s="151" t="s">
        <v>120</v>
      </c>
      <c r="AU257" s="151" t="s">
        <v>83</v>
      </c>
      <c r="AY257" s="19" t="s">
        <v>118</v>
      </c>
      <c r="BE257" s="152">
        <f t="shared" si="4"/>
        <v>0</v>
      </c>
      <c r="BF257" s="152">
        <f t="shared" si="5"/>
        <v>0</v>
      </c>
      <c r="BG257" s="152">
        <f t="shared" si="6"/>
        <v>0</v>
      </c>
      <c r="BH257" s="152">
        <f t="shared" si="7"/>
        <v>0</v>
      </c>
      <c r="BI257" s="152">
        <f t="shared" si="8"/>
        <v>0</v>
      </c>
      <c r="BJ257" s="19" t="s">
        <v>80</v>
      </c>
      <c r="BK257" s="152">
        <f t="shared" si="9"/>
        <v>0</v>
      </c>
      <c r="BL257" s="19" t="s">
        <v>231</v>
      </c>
      <c r="BM257" s="151" t="s">
        <v>405</v>
      </c>
    </row>
    <row r="258" spans="1:65" s="2" customFormat="1" ht="14.45" customHeight="1">
      <c r="A258" s="34"/>
      <c r="B258" s="139"/>
      <c r="C258" s="140" t="s">
        <v>406</v>
      </c>
      <c r="D258" s="140" t="s">
        <v>120</v>
      </c>
      <c r="E258" s="141" t="s">
        <v>407</v>
      </c>
      <c r="F258" s="142" t="s">
        <v>408</v>
      </c>
      <c r="G258" s="143" t="s">
        <v>337</v>
      </c>
      <c r="H258" s="144">
        <v>2</v>
      </c>
      <c r="I258" s="145"/>
      <c r="J258" s="146">
        <f t="shared" si="0"/>
        <v>0</v>
      </c>
      <c r="K258" s="142" t="s">
        <v>124</v>
      </c>
      <c r="L258" s="35"/>
      <c r="M258" s="147" t="s">
        <v>3</v>
      </c>
      <c r="N258" s="148" t="s">
        <v>43</v>
      </c>
      <c r="O258" s="55"/>
      <c r="P258" s="149">
        <f t="shared" si="1"/>
        <v>0</v>
      </c>
      <c r="Q258" s="149">
        <v>0.45937</v>
      </c>
      <c r="R258" s="149">
        <f t="shared" si="2"/>
        <v>0.91874</v>
      </c>
      <c r="S258" s="149">
        <v>0</v>
      </c>
      <c r="T258" s="150">
        <f t="shared" si="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1" t="s">
        <v>125</v>
      </c>
      <c r="AT258" s="151" t="s">
        <v>120</v>
      </c>
      <c r="AU258" s="151" t="s">
        <v>83</v>
      </c>
      <c r="AY258" s="19" t="s">
        <v>118</v>
      </c>
      <c r="BE258" s="152">
        <f t="shared" si="4"/>
        <v>0</v>
      </c>
      <c r="BF258" s="152">
        <f t="shared" si="5"/>
        <v>0</v>
      </c>
      <c r="BG258" s="152">
        <f t="shared" si="6"/>
        <v>0</v>
      </c>
      <c r="BH258" s="152">
        <f t="shared" si="7"/>
        <v>0</v>
      </c>
      <c r="BI258" s="152">
        <f t="shared" si="8"/>
        <v>0</v>
      </c>
      <c r="BJ258" s="19" t="s">
        <v>80</v>
      </c>
      <c r="BK258" s="152">
        <f t="shared" si="9"/>
        <v>0</v>
      </c>
      <c r="BL258" s="19" t="s">
        <v>125</v>
      </c>
      <c r="BM258" s="151" t="s">
        <v>409</v>
      </c>
    </row>
    <row r="259" spans="1:65" s="2" customFormat="1" ht="14.45" customHeight="1">
      <c r="A259" s="34"/>
      <c r="B259" s="139"/>
      <c r="C259" s="140" t="s">
        <v>410</v>
      </c>
      <c r="D259" s="140" t="s">
        <v>120</v>
      </c>
      <c r="E259" s="141" t="s">
        <v>411</v>
      </c>
      <c r="F259" s="142" t="s">
        <v>412</v>
      </c>
      <c r="G259" s="143" t="s">
        <v>337</v>
      </c>
      <c r="H259" s="144">
        <v>1</v>
      </c>
      <c r="I259" s="145"/>
      <c r="J259" s="146">
        <f t="shared" si="0"/>
        <v>0</v>
      </c>
      <c r="K259" s="142" t="s">
        <v>124</v>
      </c>
      <c r="L259" s="35"/>
      <c r="M259" s="147" t="s">
        <v>3</v>
      </c>
      <c r="N259" s="148" t="s">
        <v>43</v>
      </c>
      <c r="O259" s="55"/>
      <c r="P259" s="149">
        <f t="shared" si="1"/>
        <v>0</v>
      </c>
      <c r="Q259" s="149">
        <v>0.00038</v>
      </c>
      <c r="R259" s="149">
        <f t="shared" si="2"/>
        <v>0.00038</v>
      </c>
      <c r="S259" s="149">
        <v>0</v>
      </c>
      <c r="T259" s="150">
        <f t="shared" si="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1" t="s">
        <v>125</v>
      </c>
      <c r="AT259" s="151" t="s">
        <v>120</v>
      </c>
      <c r="AU259" s="151" t="s">
        <v>83</v>
      </c>
      <c r="AY259" s="19" t="s">
        <v>118</v>
      </c>
      <c r="BE259" s="152">
        <f t="shared" si="4"/>
        <v>0</v>
      </c>
      <c r="BF259" s="152">
        <f t="shared" si="5"/>
        <v>0</v>
      </c>
      <c r="BG259" s="152">
        <f t="shared" si="6"/>
        <v>0</v>
      </c>
      <c r="BH259" s="152">
        <f t="shared" si="7"/>
        <v>0</v>
      </c>
      <c r="BI259" s="152">
        <f t="shared" si="8"/>
        <v>0</v>
      </c>
      <c r="BJ259" s="19" t="s">
        <v>80</v>
      </c>
      <c r="BK259" s="152">
        <f t="shared" si="9"/>
        <v>0</v>
      </c>
      <c r="BL259" s="19" t="s">
        <v>125</v>
      </c>
      <c r="BM259" s="151" t="s">
        <v>413</v>
      </c>
    </row>
    <row r="260" spans="1:65" s="2" customFormat="1" ht="14.45" customHeight="1">
      <c r="A260" s="34"/>
      <c r="B260" s="139"/>
      <c r="C260" s="140" t="s">
        <v>414</v>
      </c>
      <c r="D260" s="140" t="s">
        <v>120</v>
      </c>
      <c r="E260" s="141" t="s">
        <v>415</v>
      </c>
      <c r="F260" s="142" t="s">
        <v>416</v>
      </c>
      <c r="G260" s="143" t="s">
        <v>337</v>
      </c>
      <c r="H260" s="144">
        <v>1</v>
      </c>
      <c r="I260" s="145"/>
      <c r="J260" s="146">
        <f t="shared" si="0"/>
        <v>0</v>
      </c>
      <c r="K260" s="142" t="s">
        <v>124</v>
      </c>
      <c r="L260" s="35"/>
      <c r="M260" s="147" t="s">
        <v>3</v>
      </c>
      <c r="N260" s="148" t="s">
        <v>43</v>
      </c>
      <c r="O260" s="55"/>
      <c r="P260" s="149">
        <f t="shared" si="1"/>
        <v>0</v>
      </c>
      <c r="Q260" s="149">
        <v>0.00017</v>
      </c>
      <c r="R260" s="149">
        <f t="shared" si="2"/>
        <v>0.00017</v>
      </c>
      <c r="S260" s="149">
        <v>0</v>
      </c>
      <c r="T260" s="150">
        <f t="shared" si="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51" t="s">
        <v>125</v>
      </c>
      <c r="AT260" s="151" t="s">
        <v>120</v>
      </c>
      <c r="AU260" s="151" t="s">
        <v>83</v>
      </c>
      <c r="AY260" s="19" t="s">
        <v>118</v>
      </c>
      <c r="BE260" s="152">
        <f t="shared" si="4"/>
        <v>0</v>
      </c>
      <c r="BF260" s="152">
        <f t="shared" si="5"/>
        <v>0</v>
      </c>
      <c r="BG260" s="152">
        <f t="shared" si="6"/>
        <v>0</v>
      </c>
      <c r="BH260" s="152">
        <f t="shared" si="7"/>
        <v>0</v>
      </c>
      <c r="BI260" s="152">
        <f t="shared" si="8"/>
        <v>0</v>
      </c>
      <c r="BJ260" s="19" t="s">
        <v>80</v>
      </c>
      <c r="BK260" s="152">
        <f t="shared" si="9"/>
        <v>0</v>
      </c>
      <c r="BL260" s="19" t="s">
        <v>125</v>
      </c>
      <c r="BM260" s="151" t="s">
        <v>417</v>
      </c>
    </row>
    <row r="261" spans="1:65" s="2" customFormat="1" ht="14.45" customHeight="1">
      <c r="A261" s="34"/>
      <c r="B261" s="139"/>
      <c r="C261" s="140" t="s">
        <v>418</v>
      </c>
      <c r="D261" s="140" t="s">
        <v>120</v>
      </c>
      <c r="E261" s="141" t="s">
        <v>419</v>
      </c>
      <c r="F261" s="142" t="s">
        <v>420</v>
      </c>
      <c r="G261" s="143" t="s">
        <v>421</v>
      </c>
      <c r="H261" s="144">
        <v>1</v>
      </c>
      <c r="I261" s="145"/>
      <c r="J261" s="146">
        <f t="shared" si="0"/>
        <v>0</v>
      </c>
      <c r="K261" s="142" t="s">
        <v>3</v>
      </c>
      <c r="L261" s="35"/>
      <c r="M261" s="147" t="s">
        <v>3</v>
      </c>
      <c r="N261" s="148" t="s">
        <v>43</v>
      </c>
      <c r="O261" s="55"/>
      <c r="P261" s="149">
        <f t="shared" si="1"/>
        <v>0</v>
      </c>
      <c r="Q261" s="149">
        <v>0</v>
      </c>
      <c r="R261" s="149">
        <f t="shared" si="2"/>
        <v>0</v>
      </c>
      <c r="S261" s="149">
        <v>0</v>
      </c>
      <c r="T261" s="150">
        <f t="shared" si="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1" t="s">
        <v>125</v>
      </c>
      <c r="AT261" s="151" t="s">
        <v>120</v>
      </c>
      <c r="AU261" s="151" t="s">
        <v>83</v>
      </c>
      <c r="AY261" s="19" t="s">
        <v>118</v>
      </c>
      <c r="BE261" s="152">
        <f t="shared" si="4"/>
        <v>0</v>
      </c>
      <c r="BF261" s="152">
        <f t="shared" si="5"/>
        <v>0</v>
      </c>
      <c r="BG261" s="152">
        <f t="shared" si="6"/>
        <v>0</v>
      </c>
      <c r="BH261" s="152">
        <f t="shared" si="7"/>
        <v>0</v>
      </c>
      <c r="BI261" s="152">
        <f t="shared" si="8"/>
        <v>0</v>
      </c>
      <c r="BJ261" s="19" t="s">
        <v>80</v>
      </c>
      <c r="BK261" s="152">
        <f t="shared" si="9"/>
        <v>0</v>
      </c>
      <c r="BL261" s="19" t="s">
        <v>125</v>
      </c>
      <c r="BM261" s="151" t="s">
        <v>422</v>
      </c>
    </row>
    <row r="262" spans="1:65" s="2" customFormat="1" ht="14.45" customHeight="1">
      <c r="A262" s="34"/>
      <c r="B262" s="139"/>
      <c r="C262" s="140" t="s">
        <v>423</v>
      </c>
      <c r="D262" s="140" t="s">
        <v>120</v>
      </c>
      <c r="E262" s="141" t="s">
        <v>424</v>
      </c>
      <c r="F262" s="142" t="s">
        <v>425</v>
      </c>
      <c r="G262" s="143" t="s">
        <v>337</v>
      </c>
      <c r="H262" s="144">
        <v>1</v>
      </c>
      <c r="I262" s="145"/>
      <c r="J262" s="146">
        <f t="shared" si="0"/>
        <v>0</v>
      </c>
      <c r="K262" s="142" t="s">
        <v>124</v>
      </c>
      <c r="L262" s="35"/>
      <c r="M262" s="147" t="s">
        <v>3</v>
      </c>
      <c r="N262" s="148" t="s">
        <v>43</v>
      </c>
      <c r="O262" s="55"/>
      <c r="P262" s="149">
        <f t="shared" si="1"/>
        <v>0</v>
      </c>
      <c r="Q262" s="149">
        <v>0.00016</v>
      </c>
      <c r="R262" s="149">
        <f t="shared" si="2"/>
        <v>0.00016</v>
      </c>
      <c r="S262" s="149">
        <v>0</v>
      </c>
      <c r="T262" s="150">
        <f t="shared" si="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1" t="s">
        <v>125</v>
      </c>
      <c r="AT262" s="151" t="s">
        <v>120</v>
      </c>
      <c r="AU262" s="151" t="s">
        <v>83</v>
      </c>
      <c r="AY262" s="19" t="s">
        <v>118</v>
      </c>
      <c r="BE262" s="152">
        <f t="shared" si="4"/>
        <v>0</v>
      </c>
      <c r="BF262" s="152">
        <f t="shared" si="5"/>
        <v>0</v>
      </c>
      <c r="BG262" s="152">
        <f t="shared" si="6"/>
        <v>0</v>
      </c>
      <c r="BH262" s="152">
        <f t="shared" si="7"/>
        <v>0</v>
      </c>
      <c r="BI262" s="152">
        <f t="shared" si="8"/>
        <v>0</v>
      </c>
      <c r="BJ262" s="19" t="s">
        <v>80</v>
      </c>
      <c r="BK262" s="152">
        <f t="shared" si="9"/>
        <v>0</v>
      </c>
      <c r="BL262" s="19" t="s">
        <v>125</v>
      </c>
      <c r="BM262" s="151" t="s">
        <v>426</v>
      </c>
    </row>
    <row r="263" spans="1:65" s="2" customFormat="1" ht="24.2" customHeight="1">
      <c r="A263" s="34"/>
      <c r="B263" s="139"/>
      <c r="C263" s="140" t="s">
        <v>427</v>
      </c>
      <c r="D263" s="140" t="s">
        <v>120</v>
      </c>
      <c r="E263" s="141" t="s">
        <v>428</v>
      </c>
      <c r="F263" s="142" t="s">
        <v>429</v>
      </c>
      <c r="G263" s="143" t="s">
        <v>337</v>
      </c>
      <c r="H263" s="144">
        <v>1</v>
      </c>
      <c r="I263" s="145"/>
      <c r="J263" s="146">
        <f t="shared" si="0"/>
        <v>0</v>
      </c>
      <c r="K263" s="142" t="s">
        <v>3</v>
      </c>
      <c r="L263" s="35"/>
      <c r="M263" s="147" t="s">
        <v>3</v>
      </c>
      <c r="N263" s="148" t="s">
        <v>43</v>
      </c>
      <c r="O263" s="55"/>
      <c r="P263" s="149">
        <f t="shared" si="1"/>
        <v>0</v>
      </c>
      <c r="Q263" s="149">
        <v>0.36191</v>
      </c>
      <c r="R263" s="149">
        <f t="shared" si="2"/>
        <v>0.36191</v>
      </c>
      <c r="S263" s="149">
        <v>0</v>
      </c>
      <c r="T263" s="150">
        <f t="shared" si="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1" t="s">
        <v>125</v>
      </c>
      <c r="AT263" s="151" t="s">
        <v>120</v>
      </c>
      <c r="AU263" s="151" t="s">
        <v>83</v>
      </c>
      <c r="AY263" s="19" t="s">
        <v>118</v>
      </c>
      <c r="BE263" s="152">
        <f t="shared" si="4"/>
        <v>0</v>
      </c>
      <c r="BF263" s="152">
        <f t="shared" si="5"/>
        <v>0</v>
      </c>
      <c r="BG263" s="152">
        <f t="shared" si="6"/>
        <v>0</v>
      </c>
      <c r="BH263" s="152">
        <f t="shared" si="7"/>
        <v>0</v>
      </c>
      <c r="BI263" s="152">
        <f t="shared" si="8"/>
        <v>0</v>
      </c>
      <c r="BJ263" s="19" t="s">
        <v>80</v>
      </c>
      <c r="BK263" s="152">
        <f t="shared" si="9"/>
        <v>0</v>
      </c>
      <c r="BL263" s="19" t="s">
        <v>125</v>
      </c>
      <c r="BM263" s="151" t="s">
        <v>430</v>
      </c>
    </row>
    <row r="264" spans="2:51" s="13" customFormat="1" ht="11.25">
      <c r="B264" s="153"/>
      <c r="D264" s="154" t="s">
        <v>127</v>
      </c>
      <c r="E264" s="155" t="s">
        <v>3</v>
      </c>
      <c r="F264" s="156" t="s">
        <v>431</v>
      </c>
      <c r="H264" s="155" t="s">
        <v>3</v>
      </c>
      <c r="I264" s="157"/>
      <c r="L264" s="153"/>
      <c r="M264" s="158"/>
      <c r="N264" s="159"/>
      <c r="O264" s="159"/>
      <c r="P264" s="159"/>
      <c r="Q264" s="159"/>
      <c r="R264" s="159"/>
      <c r="S264" s="159"/>
      <c r="T264" s="160"/>
      <c r="AT264" s="155" t="s">
        <v>127</v>
      </c>
      <c r="AU264" s="155" t="s">
        <v>83</v>
      </c>
      <c r="AV264" s="13" t="s">
        <v>80</v>
      </c>
      <c r="AW264" s="13" t="s">
        <v>33</v>
      </c>
      <c r="AX264" s="13" t="s">
        <v>72</v>
      </c>
      <c r="AY264" s="155" t="s">
        <v>118</v>
      </c>
    </row>
    <row r="265" spans="2:51" s="14" customFormat="1" ht="11.25">
      <c r="B265" s="161"/>
      <c r="D265" s="154" t="s">
        <v>127</v>
      </c>
      <c r="E265" s="162" t="s">
        <v>3</v>
      </c>
      <c r="F265" s="163" t="s">
        <v>80</v>
      </c>
      <c r="H265" s="164">
        <v>1</v>
      </c>
      <c r="I265" s="165"/>
      <c r="L265" s="161"/>
      <c r="M265" s="166"/>
      <c r="N265" s="167"/>
      <c r="O265" s="167"/>
      <c r="P265" s="167"/>
      <c r="Q265" s="167"/>
      <c r="R265" s="167"/>
      <c r="S265" s="167"/>
      <c r="T265" s="168"/>
      <c r="AT265" s="162" t="s">
        <v>127</v>
      </c>
      <c r="AU265" s="162" t="s">
        <v>83</v>
      </c>
      <c r="AV265" s="14" t="s">
        <v>83</v>
      </c>
      <c r="AW265" s="14" t="s">
        <v>33</v>
      </c>
      <c r="AX265" s="14" t="s">
        <v>80</v>
      </c>
      <c r="AY265" s="162" t="s">
        <v>118</v>
      </c>
    </row>
    <row r="266" spans="1:65" s="2" customFormat="1" ht="14.45" customHeight="1">
      <c r="A266" s="34"/>
      <c r="B266" s="139"/>
      <c r="C266" s="185" t="s">
        <v>432</v>
      </c>
      <c r="D266" s="185" t="s">
        <v>188</v>
      </c>
      <c r="E266" s="186" t="s">
        <v>433</v>
      </c>
      <c r="F266" s="187" t="s">
        <v>434</v>
      </c>
      <c r="G266" s="188" t="s">
        <v>337</v>
      </c>
      <c r="H266" s="189">
        <v>1</v>
      </c>
      <c r="I266" s="190"/>
      <c r="J266" s="191">
        <f aca="true" t="shared" si="10" ref="J266:J275">ROUND(I266*H266,2)</f>
        <v>0</v>
      </c>
      <c r="K266" s="187" t="s">
        <v>3</v>
      </c>
      <c r="L266" s="192"/>
      <c r="M266" s="193" t="s">
        <v>3</v>
      </c>
      <c r="N266" s="194" t="s">
        <v>43</v>
      </c>
      <c r="O266" s="55"/>
      <c r="P266" s="149">
        <f aca="true" t="shared" si="11" ref="P266:P275">O266*H266</f>
        <v>0</v>
      </c>
      <c r="Q266" s="149">
        <v>0.065</v>
      </c>
      <c r="R266" s="149">
        <f aca="true" t="shared" si="12" ref="R266:R275">Q266*H266</f>
        <v>0.065</v>
      </c>
      <c r="S266" s="149">
        <v>0</v>
      </c>
      <c r="T266" s="150">
        <f aca="true" t="shared" si="13" ref="T266:T275"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51" t="s">
        <v>175</v>
      </c>
      <c r="AT266" s="151" t="s">
        <v>188</v>
      </c>
      <c r="AU266" s="151" t="s">
        <v>83</v>
      </c>
      <c r="AY266" s="19" t="s">
        <v>118</v>
      </c>
      <c r="BE266" s="152">
        <f aca="true" t="shared" si="14" ref="BE266:BE275">IF(N266="základní",J266,0)</f>
        <v>0</v>
      </c>
      <c r="BF266" s="152">
        <f aca="true" t="shared" si="15" ref="BF266:BF275">IF(N266="snížená",J266,0)</f>
        <v>0</v>
      </c>
      <c r="BG266" s="152">
        <f aca="true" t="shared" si="16" ref="BG266:BG275">IF(N266="zákl. přenesená",J266,0)</f>
        <v>0</v>
      </c>
      <c r="BH266" s="152">
        <f aca="true" t="shared" si="17" ref="BH266:BH275">IF(N266="sníž. přenesená",J266,0)</f>
        <v>0</v>
      </c>
      <c r="BI266" s="152">
        <f aca="true" t="shared" si="18" ref="BI266:BI275">IF(N266="nulová",J266,0)</f>
        <v>0</v>
      </c>
      <c r="BJ266" s="19" t="s">
        <v>80</v>
      </c>
      <c r="BK266" s="152">
        <f aca="true" t="shared" si="19" ref="BK266:BK275">ROUND(I266*H266,2)</f>
        <v>0</v>
      </c>
      <c r="BL266" s="19" t="s">
        <v>125</v>
      </c>
      <c r="BM266" s="151" t="s">
        <v>435</v>
      </c>
    </row>
    <row r="267" spans="1:65" s="2" customFormat="1" ht="14.45" customHeight="1">
      <c r="A267" s="34"/>
      <c r="B267" s="139"/>
      <c r="C267" s="140" t="s">
        <v>436</v>
      </c>
      <c r="D267" s="140" t="s">
        <v>120</v>
      </c>
      <c r="E267" s="141" t="s">
        <v>437</v>
      </c>
      <c r="F267" s="142" t="s">
        <v>438</v>
      </c>
      <c r="G267" s="143" t="s">
        <v>439</v>
      </c>
      <c r="H267" s="144">
        <v>1</v>
      </c>
      <c r="I267" s="145"/>
      <c r="J267" s="146">
        <f t="shared" si="10"/>
        <v>0</v>
      </c>
      <c r="K267" s="142" t="s">
        <v>124</v>
      </c>
      <c r="L267" s="35"/>
      <c r="M267" s="147" t="s">
        <v>3</v>
      </c>
      <c r="N267" s="148" t="s">
        <v>43</v>
      </c>
      <c r="O267" s="55"/>
      <c r="P267" s="149">
        <f t="shared" si="11"/>
        <v>0</v>
      </c>
      <c r="Q267" s="149">
        <v>0.002</v>
      </c>
      <c r="R267" s="149">
        <f t="shared" si="12"/>
        <v>0.002</v>
      </c>
      <c r="S267" s="149">
        <v>0</v>
      </c>
      <c r="T267" s="150">
        <f t="shared" si="1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1" t="s">
        <v>125</v>
      </c>
      <c r="AT267" s="151" t="s">
        <v>120</v>
      </c>
      <c r="AU267" s="151" t="s">
        <v>83</v>
      </c>
      <c r="AY267" s="19" t="s">
        <v>118</v>
      </c>
      <c r="BE267" s="152">
        <f t="shared" si="14"/>
        <v>0</v>
      </c>
      <c r="BF267" s="152">
        <f t="shared" si="15"/>
        <v>0</v>
      </c>
      <c r="BG267" s="152">
        <f t="shared" si="16"/>
        <v>0</v>
      </c>
      <c r="BH267" s="152">
        <f t="shared" si="17"/>
        <v>0</v>
      </c>
      <c r="BI267" s="152">
        <f t="shared" si="18"/>
        <v>0</v>
      </c>
      <c r="BJ267" s="19" t="s">
        <v>80</v>
      </c>
      <c r="BK267" s="152">
        <f t="shared" si="19"/>
        <v>0</v>
      </c>
      <c r="BL267" s="19" t="s">
        <v>125</v>
      </c>
      <c r="BM267" s="151" t="s">
        <v>440</v>
      </c>
    </row>
    <row r="268" spans="1:65" s="2" customFormat="1" ht="24.2" customHeight="1">
      <c r="A268" s="34"/>
      <c r="B268" s="139"/>
      <c r="C268" s="140" t="s">
        <v>441</v>
      </c>
      <c r="D268" s="140" t="s">
        <v>120</v>
      </c>
      <c r="E268" s="141" t="s">
        <v>442</v>
      </c>
      <c r="F268" s="142" t="s">
        <v>443</v>
      </c>
      <c r="G268" s="143" t="s">
        <v>337</v>
      </c>
      <c r="H268" s="144">
        <v>1</v>
      </c>
      <c r="I268" s="145"/>
      <c r="J268" s="146">
        <f t="shared" si="10"/>
        <v>0</v>
      </c>
      <c r="K268" s="142" t="s">
        <v>124</v>
      </c>
      <c r="L268" s="35"/>
      <c r="M268" s="147" t="s">
        <v>3</v>
      </c>
      <c r="N268" s="148" t="s">
        <v>43</v>
      </c>
      <c r="O268" s="55"/>
      <c r="P268" s="149">
        <f t="shared" si="11"/>
        <v>0</v>
      </c>
      <c r="Q268" s="149">
        <v>0</v>
      </c>
      <c r="R268" s="149">
        <f t="shared" si="12"/>
        <v>0</v>
      </c>
      <c r="S268" s="149">
        <v>0</v>
      </c>
      <c r="T268" s="150">
        <f t="shared" si="1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1" t="s">
        <v>125</v>
      </c>
      <c r="AT268" s="151" t="s">
        <v>120</v>
      </c>
      <c r="AU268" s="151" t="s">
        <v>83</v>
      </c>
      <c r="AY268" s="19" t="s">
        <v>118</v>
      </c>
      <c r="BE268" s="152">
        <f t="shared" si="14"/>
        <v>0</v>
      </c>
      <c r="BF268" s="152">
        <f t="shared" si="15"/>
        <v>0</v>
      </c>
      <c r="BG268" s="152">
        <f t="shared" si="16"/>
        <v>0</v>
      </c>
      <c r="BH268" s="152">
        <f t="shared" si="17"/>
        <v>0</v>
      </c>
      <c r="BI268" s="152">
        <f t="shared" si="18"/>
        <v>0</v>
      </c>
      <c r="BJ268" s="19" t="s">
        <v>80</v>
      </c>
      <c r="BK268" s="152">
        <f t="shared" si="19"/>
        <v>0</v>
      </c>
      <c r="BL268" s="19" t="s">
        <v>125</v>
      </c>
      <c r="BM268" s="151" t="s">
        <v>444</v>
      </c>
    </row>
    <row r="269" spans="1:65" s="2" customFormat="1" ht="14.45" customHeight="1">
      <c r="A269" s="34"/>
      <c r="B269" s="139"/>
      <c r="C269" s="185" t="s">
        <v>445</v>
      </c>
      <c r="D269" s="185" t="s">
        <v>188</v>
      </c>
      <c r="E269" s="186" t="s">
        <v>446</v>
      </c>
      <c r="F269" s="187" t="s">
        <v>447</v>
      </c>
      <c r="G269" s="188" t="s">
        <v>337</v>
      </c>
      <c r="H269" s="189">
        <v>1</v>
      </c>
      <c r="I269" s="190"/>
      <c r="J269" s="191">
        <f t="shared" si="10"/>
        <v>0</v>
      </c>
      <c r="K269" s="187" t="s">
        <v>3</v>
      </c>
      <c r="L269" s="192"/>
      <c r="M269" s="193" t="s">
        <v>3</v>
      </c>
      <c r="N269" s="194" t="s">
        <v>43</v>
      </c>
      <c r="O269" s="55"/>
      <c r="P269" s="149">
        <f t="shared" si="11"/>
        <v>0</v>
      </c>
      <c r="Q269" s="149">
        <v>0.0081</v>
      </c>
      <c r="R269" s="149">
        <f t="shared" si="12"/>
        <v>0.0081</v>
      </c>
      <c r="S269" s="149">
        <v>0</v>
      </c>
      <c r="T269" s="150">
        <f t="shared" si="1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1" t="s">
        <v>175</v>
      </c>
      <c r="AT269" s="151" t="s">
        <v>188</v>
      </c>
      <c r="AU269" s="151" t="s">
        <v>83</v>
      </c>
      <c r="AY269" s="19" t="s">
        <v>118</v>
      </c>
      <c r="BE269" s="152">
        <f t="shared" si="14"/>
        <v>0</v>
      </c>
      <c r="BF269" s="152">
        <f t="shared" si="15"/>
        <v>0</v>
      </c>
      <c r="BG269" s="152">
        <f t="shared" si="16"/>
        <v>0</v>
      </c>
      <c r="BH269" s="152">
        <f t="shared" si="17"/>
        <v>0</v>
      </c>
      <c r="BI269" s="152">
        <f t="shared" si="18"/>
        <v>0</v>
      </c>
      <c r="BJ269" s="19" t="s">
        <v>80</v>
      </c>
      <c r="BK269" s="152">
        <f t="shared" si="19"/>
        <v>0</v>
      </c>
      <c r="BL269" s="19" t="s">
        <v>125</v>
      </c>
      <c r="BM269" s="151" t="s">
        <v>448</v>
      </c>
    </row>
    <row r="270" spans="1:65" s="2" customFormat="1" ht="14.45" customHeight="1">
      <c r="A270" s="34"/>
      <c r="B270" s="139"/>
      <c r="C270" s="185" t="s">
        <v>449</v>
      </c>
      <c r="D270" s="185" t="s">
        <v>188</v>
      </c>
      <c r="E270" s="186" t="s">
        <v>450</v>
      </c>
      <c r="F270" s="187" t="s">
        <v>451</v>
      </c>
      <c r="G270" s="188" t="s">
        <v>337</v>
      </c>
      <c r="H270" s="189">
        <v>1</v>
      </c>
      <c r="I270" s="190"/>
      <c r="J270" s="191">
        <f t="shared" si="10"/>
        <v>0</v>
      </c>
      <c r="K270" s="187" t="s">
        <v>3</v>
      </c>
      <c r="L270" s="192"/>
      <c r="M270" s="193" t="s">
        <v>3</v>
      </c>
      <c r="N270" s="194" t="s">
        <v>43</v>
      </c>
      <c r="O270" s="55"/>
      <c r="P270" s="149">
        <f t="shared" si="11"/>
        <v>0</v>
      </c>
      <c r="Q270" s="149">
        <v>0.0045</v>
      </c>
      <c r="R270" s="149">
        <f t="shared" si="12"/>
        <v>0.0045</v>
      </c>
      <c r="S270" s="149">
        <v>0</v>
      </c>
      <c r="T270" s="150">
        <f t="shared" si="1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1" t="s">
        <v>175</v>
      </c>
      <c r="AT270" s="151" t="s">
        <v>188</v>
      </c>
      <c r="AU270" s="151" t="s">
        <v>83</v>
      </c>
      <c r="AY270" s="19" t="s">
        <v>118</v>
      </c>
      <c r="BE270" s="152">
        <f t="shared" si="14"/>
        <v>0</v>
      </c>
      <c r="BF270" s="152">
        <f t="shared" si="15"/>
        <v>0</v>
      </c>
      <c r="BG270" s="152">
        <f t="shared" si="16"/>
        <v>0</v>
      </c>
      <c r="BH270" s="152">
        <f t="shared" si="17"/>
        <v>0</v>
      </c>
      <c r="BI270" s="152">
        <f t="shared" si="18"/>
        <v>0</v>
      </c>
      <c r="BJ270" s="19" t="s">
        <v>80</v>
      </c>
      <c r="BK270" s="152">
        <f t="shared" si="19"/>
        <v>0</v>
      </c>
      <c r="BL270" s="19" t="s">
        <v>125</v>
      </c>
      <c r="BM270" s="151" t="s">
        <v>452</v>
      </c>
    </row>
    <row r="271" spans="1:65" s="2" customFormat="1" ht="14.45" customHeight="1">
      <c r="A271" s="34"/>
      <c r="B271" s="139"/>
      <c r="C271" s="140" t="s">
        <v>453</v>
      </c>
      <c r="D271" s="140" t="s">
        <v>120</v>
      </c>
      <c r="E271" s="141" t="s">
        <v>454</v>
      </c>
      <c r="F271" s="142" t="s">
        <v>455</v>
      </c>
      <c r="G271" s="143" t="s">
        <v>337</v>
      </c>
      <c r="H271" s="144">
        <v>1</v>
      </c>
      <c r="I271" s="145"/>
      <c r="J271" s="146">
        <f t="shared" si="10"/>
        <v>0</v>
      </c>
      <c r="K271" s="142" t="s">
        <v>124</v>
      </c>
      <c r="L271" s="35"/>
      <c r="M271" s="147" t="s">
        <v>3</v>
      </c>
      <c r="N271" s="148" t="s">
        <v>43</v>
      </c>
      <c r="O271" s="55"/>
      <c r="P271" s="149">
        <f t="shared" si="11"/>
        <v>0</v>
      </c>
      <c r="Q271" s="149">
        <v>0.12303</v>
      </c>
      <c r="R271" s="149">
        <f t="shared" si="12"/>
        <v>0.12303</v>
      </c>
      <c r="S271" s="149">
        <v>0</v>
      </c>
      <c r="T271" s="150">
        <f t="shared" si="1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1" t="s">
        <v>125</v>
      </c>
      <c r="AT271" s="151" t="s">
        <v>120</v>
      </c>
      <c r="AU271" s="151" t="s">
        <v>83</v>
      </c>
      <c r="AY271" s="19" t="s">
        <v>118</v>
      </c>
      <c r="BE271" s="152">
        <f t="shared" si="14"/>
        <v>0</v>
      </c>
      <c r="BF271" s="152">
        <f t="shared" si="15"/>
        <v>0</v>
      </c>
      <c r="BG271" s="152">
        <f t="shared" si="16"/>
        <v>0</v>
      </c>
      <c r="BH271" s="152">
        <f t="shared" si="17"/>
        <v>0</v>
      </c>
      <c r="BI271" s="152">
        <f t="shared" si="18"/>
        <v>0</v>
      </c>
      <c r="BJ271" s="19" t="s">
        <v>80</v>
      </c>
      <c r="BK271" s="152">
        <f t="shared" si="19"/>
        <v>0</v>
      </c>
      <c r="BL271" s="19" t="s">
        <v>125</v>
      </c>
      <c r="BM271" s="151" t="s">
        <v>456</v>
      </c>
    </row>
    <row r="272" spans="1:65" s="2" customFormat="1" ht="14.45" customHeight="1">
      <c r="A272" s="34"/>
      <c r="B272" s="139"/>
      <c r="C272" s="185" t="s">
        <v>457</v>
      </c>
      <c r="D272" s="185" t="s">
        <v>188</v>
      </c>
      <c r="E272" s="186" t="s">
        <v>458</v>
      </c>
      <c r="F272" s="187" t="s">
        <v>459</v>
      </c>
      <c r="G272" s="188" t="s">
        <v>337</v>
      </c>
      <c r="H272" s="189">
        <v>1</v>
      </c>
      <c r="I272" s="190"/>
      <c r="J272" s="191">
        <f t="shared" si="10"/>
        <v>0</v>
      </c>
      <c r="K272" s="187" t="s">
        <v>3</v>
      </c>
      <c r="L272" s="192"/>
      <c r="M272" s="193" t="s">
        <v>3</v>
      </c>
      <c r="N272" s="194" t="s">
        <v>43</v>
      </c>
      <c r="O272" s="55"/>
      <c r="P272" s="149">
        <f t="shared" si="11"/>
        <v>0</v>
      </c>
      <c r="Q272" s="149">
        <v>0.0133</v>
      </c>
      <c r="R272" s="149">
        <f t="shared" si="12"/>
        <v>0.0133</v>
      </c>
      <c r="S272" s="149">
        <v>0</v>
      </c>
      <c r="T272" s="150">
        <f t="shared" si="1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1" t="s">
        <v>175</v>
      </c>
      <c r="AT272" s="151" t="s">
        <v>188</v>
      </c>
      <c r="AU272" s="151" t="s">
        <v>83</v>
      </c>
      <c r="AY272" s="19" t="s">
        <v>118</v>
      </c>
      <c r="BE272" s="152">
        <f t="shared" si="14"/>
        <v>0</v>
      </c>
      <c r="BF272" s="152">
        <f t="shared" si="15"/>
        <v>0</v>
      </c>
      <c r="BG272" s="152">
        <f t="shared" si="16"/>
        <v>0</v>
      </c>
      <c r="BH272" s="152">
        <f t="shared" si="17"/>
        <v>0</v>
      </c>
      <c r="BI272" s="152">
        <f t="shared" si="18"/>
        <v>0</v>
      </c>
      <c r="BJ272" s="19" t="s">
        <v>80</v>
      </c>
      <c r="BK272" s="152">
        <f t="shared" si="19"/>
        <v>0</v>
      </c>
      <c r="BL272" s="19" t="s">
        <v>125</v>
      </c>
      <c r="BM272" s="151" t="s">
        <v>460</v>
      </c>
    </row>
    <row r="273" spans="1:65" s="2" customFormat="1" ht="14.45" customHeight="1">
      <c r="A273" s="34"/>
      <c r="B273" s="139"/>
      <c r="C273" s="140" t="s">
        <v>461</v>
      </c>
      <c r="D273" s="140" t="s">
        <v>120</v>
      </c>
      <c r="E273" s="141" t="s">
        <v>462</v>
      </c>
      <c r="F273" s="142" t="s">
        <v>463</v>
      </c>
      <c r="G273" s="143" t="s">
        <v>337</v>
      </c>
      <c r="H273" s="144">
        <v>1</v>
      </c>
      <c r="I273" s="145"/>
      <c r="J273" s="146">
        <f t="shared" si="10"/>
        <v>0</v>
      </c>
      <c r="K273" s="142" t="s">
        <v>124</v>
      </c>
      <c r="L273" s="35"/>
      <c r="M273" s="147" t="s">
        <v>3</v>
      </c>
      <c r="N273" s="148" t="s">
        <v>43</v>
      </c>
      <c r="O273" s="55"/>
      <c r="P273" s="149">
        <f t="shared" si="11"/>
        <v>0</v>
      </c>
      <c r="Q273" s="149">
        <v>2E-05</v>
      </c>
      <c r="R273" s="149">
        <f t="shared" si="12"/>
        <v>2E-05</v>
      </c>
      <c r="S273" s="149">
        <v>0</v>
      </c>
      <c r="T273" s="150">
        <f t="shared" si="1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1" t="s">
        <v>125</v>
      </c>
      <c r="AT273" s="151" t="s">
        <v>120</v>
      </c>
      <c r="AU273" s="151" t="s">
        <v>83</v>
      </c>
      <c r="AY273" s="19" t="s">
        <v>118</v>
      </c>
      <c r="BE273" s="152">
        <f t="shared" si="14"/>
        <v>0</v>
      </c>
      <c r="BF273" s="152">
        <f t="shared" si="15"/>
        <v>0</v>
      </c>
      <c r="BG273" s="152">
        <f t="shared" si="16"/>
        <v>0</v>
      </c>
      <c r="BH273" s="152">
        <f t="shared" si="17"/>
        <v>0</v>
      </c>
      <c r="BI273" s="152">
        <f t="shared" si="18"/>
        <v>0</v>
      </c>
      <c r="BJ273" s="19" t="s">
        <v>80</v>
      </c>
      <c r="BK273" s="152">
        <f t="shared" si="19"/>
        <v>0</v>
      </c>
      <c r="BL273" s="19" t="s">
        <v>125</v>
      </c>
      <c r="BM273" s="151" t="s">
        <v>464</v>
      </c>
    </row>
    <row r="274" spans="1:65" s="2" customFormat="1" ht="14.45" customHeight="1">
      <c r="A274" s="34"/>
      <c r="B274" s="139"/>
      <c r="C274" s="185" t="s">
        <v>465</v>
      </c>
      <c r="D274" s="185" t="s">
        <v>188</v>
      </c>
      <c r="E274" s="186" t="s">
        <v>466</v>
      </c>
      <c r="F274" s="187" t="s">
        <v>467</v>
      </c>
      <c r="G274" s="188" t="s">
        <v>337</v>
      </c>
      <c r="H274" s="189">
        <v>1</v>
      </c>
      <c r="I274" s="190"/>
      <c r="J274" s="191">
        <f t="shared" si="10"/>
        <v>0</v>
      </c>
      <c r="K274" s="187" t="s">
        <v>3</v>
      </c>
      <c r="L274" s="192"/>
      <c r="M274" s="193" t="s">
        <v>3</v>
      </c>
      <c r="N274" s="194" t="s">
        <v>43</v>
      </c>
      <c r="O274" s="55"/>
      <c r="P274" s="149">
        <f t="shared" si="11"/>
        <v>0</v>
      </c>
      <c r="Q274" s="149">
        <v>0</v>
      </c>
      <c r="R274" s="149">
        <f t="shared" si="12"/>
        <v>0</v>
      </c>
      <c r="S274" s="149">
        <v>0</v>
      </c>
      <c r="T274" s="150">
        <f t="shared" si="1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1" t="s">
        <v>175</v>
      </c>
      <c r="AT274" s="151" t="s">
        <v>188</v>
      </c>
      <c r="AU274" s="151" t="s">
        <v>83</v>
      </c>
      <c r="AY274" s="19" t="s">
        <v>118</v>
      </c>
      <c r="BE274" s="152">
        <f t="shared" si="14"/>
        <v>0</v>
      </c>
      <c r="BF274" s="152">
        <f t="shared" si="15"/>
        <v>0</v>
      </c>
      <c r="BG274" s="152">
        <f t="shared" si="16"/>
        <v>0</v>
      </c>
      <c r="BH274" s="152">
        <f t="shared" si="17"/>
        <v>0</v>
      </c>
      <c r="BI274" s="152">
        <f t="shared" si="18"/>
        <v>0</v>
      </c>
      <c r="BJ274" s="19" t="s">
        <v>80</v>
      </c>
      <c r="BK274" s="152">
        <f t="shared" si="19"/>
        <v>0</v>
      </c>
      <c r="BL274" s="19" t="s">
        <v>125</v>
      </c>
      <c r="BM274" s="151" t="s">
        <v>468</v>
      </c>
    </row>
    <row r="275" spans="1:65" s="2" customFormat="1" ht="24.2" customHeight="1">
      <c r="A275" s="34"/>
      <c r="B275" s="139"/>
      <c r="C275" s="140" t="s">
        <v>469</v>
      </c>
      <c r="D275" s="140" t="s">
        <v>120</v>
      </c>
      <c r="E275" s="141" t="s">
        <v>470</v>
      </c>
      <c r="F275" s="142" t="s">
        <v>471</v>
      </c>
      <c r="G275" s="143" t="s">
        <v>337</v>
      </c>
      <c r="H275" s="144">
        <v>1</v>
      </c>
      <c r="I275" s="145"/>
      <c r="J275" s="146">
        <f t="shared" si="10"/>
        <v>0</v>
      </c>
      <c r="K275" s="142" t="s">
        <v>3</v>
      </c>
      <c r="L275" s="35"/>
      <c r="M275" s="147" t="s">
        <v>3</v>
      </c>
      <c r="N275" s="148" t="s">
        <v>43</v>
      </c>
      <c r="O275" s="55"/>
      <c r="P275" s="149">
        <f t="shared" si="11"/>
        <v>0</v>
      </c>
      <c r="Q275" s="149">
        <v>0.1056</v>
      </c>
      <c r="R275" s="149">
        <f t="shared" si="12"/>
        <v>0.1056</v>
      </c>
      <c r="S275" s="149">
        <v>0</v>
      </c>
      <c r="T275" s="150">
        <f t="shared" si="1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1" t="s">
        <v>125</v>
      </c>
      <c r="AT275" s="151" t="s">
        <v>120</v>
      </c>
      <c r="AU275" s="151" t="s">
        <v>83</v>
      </c>
      <c r="AY275" s="19" t="s">
        <v>118</v>
      </c>
      <c r="BE275" s="152">
        <f t="shared" si="14"/>
        <v>0</v>
      </c>
      <c r="BF275" s="152">
        <f t="shared" si="15"/>
        <v>0</v>
      </c>
      <c r="BG275" s="152">
        <f t="shared" si="16"/>
        <v>0</v>
      </c>
      <c r="BH275" s="152">
        <f t="shared" si="17"/>
        <v>0</v>
      </c>
      <c r="BI275" s="152">
        <f t="shared" si="18"/>
        <v>0</v>
      </c>
      <c r="BJ275" s="19" t="s">
        <v>80</v>
      </c>
      <c r="BK275" s="152">
        <f t="shared" si="19"/>
        <v>0</v>
      </c>
      <c r="BL275" s="19" t="s">
        <v>125</v>
      </c>
      <c r="BM275" s="151" t="s">
        <v>472</v>
      </c>
    </row>
    <row r="276" spans="2:51" s="13" customFormat="1" ht="11.25">
      <c r="B276" s="153"/>
      <c r="D276" s="154" t="s">
        <v>127</v>
      </c>
      <c r="E276" s="155" t="s">
        <v>3</v>
      </c>
      <c r="F276" s="156" t="s">
        <v>473</v>
      </c>
      <c r="H276" s="155" t="s">
        <v>3</v>
      </c>
      <c r="I276" s="157"/>
      <c r="L276" s="153"/>
      <c r="M276" s="158"/>
      <c r="N276" s="159"/>
      <c r="O276" s="159"/>
      <c r="P276" s="159"/>
      <c r="Q276" s="159"/>
      <c r="R276" s="159"/>
      <c r="S276" s="159"/>
      <c r="T276" s="160"/>
      <c r="AT276" s="155" t="s">
        <v>127</v>
      </c>
      <c r="AU276" s="155" t="s">
        <v>83</v>
      </c>
      <c r="AV276" s="13" t="s">
        <v>80</v>
      </c>
      <c r="AW276" s="13" t="s">
        <v>33</v>
      </c>
      <c r="AX276" s="13" t="s">
        <v>72</v>
      </c>
      <c r="AY276" s="155" t="s">
        <v>118</v>
      </c>
    </row>
    <row r="277" spans="2:51" s="14" customFormat="1" ht="11.25">
      <c r="B277" s="161"/>
      <c r="D277" s="154" t="s">
        <v>127</v>
      </c>
      <c r="E277" s="162" t="s">
        <v>3</v>
      </c>
      <c r="F277" s="163" t="s">
        <v>80</v>
      </c>
      <c r="H277" s="164">
        <v>1</v>
      </c>
      <c r="I277" s="165"/>
      <c r="L277" s="161"/>
      <c r="M277" s="166"/>
      <c r="N277" s="167"/>
      <c r="O277" s="167"/>
      <c r="P277" s="167"/>
      <c r="Q277" s="167"/>
      <c r="R277" s="167"/>
      <c r="S277" s="167"/>
      <c r="T277" s="168"/>
      <c r="AT277" s="162" t="s">
        <v>127</v>
      </c>
      <c r="AU277" s="162" t="s">
        <v>83</v>
      </c>
      <c r="AV277" s="14" t="s">
        <v>83</v>
      </c>
      <c r="AW277" s="14" t="s">
        <v>33</v>
      </c>
      <c r="AX277" s="14" t="s">
        <v>80</v>
      </c>
      <c r="AY277" s="162" t="s">
        <v>118</v>
      </c>
    </row>
    <row r="278" spans="1:65" s="2" customFormat="1" ht="24.2" customHeight="1">
      <c r="A278" s="34"/>
      <c r="B278" s="139"/>
      <c r="C278" s="140" t="s">
        <v>474</v>
      </c>
      <c r="D278" s="140" t="s">
        <v>120</v>
      </c>
      <c r="E278" s="141" t="s">
        <v>475</v>
      </c>
      <c r="F278" s="142" t="s">
        <v>476</v>
      </c>
      <c r="G278" s="143" t="s">
        <v>337</v>
      </c>
      <c r="H278" s="144">
        <v>1</v>
      </c>
      <c r="I278" s="145"/>
      <c r="J278" s="146">
        <f>ROUND(I278*H278,2)</f>
        <v>0</v>
      </c>
      <c r="K278" s="142" t="s">
        <v>3</v>
      </c>
      <c r="L278" s="35"/>
      <c r="M278" s="147" t="s">
        <v>3</v>
      </c>
      <c r="N278" s="148" t="s">
        <v>43</v>
      </c>
      <c r="O278" s="55"/>
      <c r="P278" s="149">
        <f>O278*H278</f>
        <v>0</v>
      </c>
      <c r="Q278" s="149">
        <v>0.15251</v>
      </c>
      <c r="R278" s="149">
        <f>Q278*H278</f>
        <v>0.15251</v>
      </c>
      <c r="S278" s="149">
        <v>0</v>
      </c>
      <c r="T278" s="150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1" t="s">
        <v>125</v>
      </c>
      <c r="AT278" s="151" t="s">
        <v>120</v>
      </c>
      <c r="AU278" s="151" t="s">
        <v>83</v>
      </c>
      <c r="AY278" s="19" t="s">
        <v>118</v>
      </c>
      <c r="BE278" s="152">
        <f>IF(N278="základní",J278,0)</f>
        <v>0</v>
      </c>
      <c r="BF278" s="152">
        <f>IF(N278="snížená",J278,0)</f>
        <v>0</v>
      </c>
      <c r="BG278" s="152">
        <f>IF(N278="zákl. přenesená",J278,0)</f>
        <v>0</v>
      </c>
      <c r="BH278" s="152">
        <f>IF(N278="sníž. přenesená",J278,0)</f>
        <v>0</v>
      </c>
      <c r="BI278" s="152">
        <f>IF(N278="nulová",J278,0)</f>
        <v>0</v>
      </c>
      <c r="BJ278" s="19" t="s">
        <v>80</v>
      </c>
      <c r="BK278" s="152">
        <f>ROUND(I278*H278,2)</f>
        <v>0</v>
      </c>
      <c r="BL278" s="19" t="s">
        <v>125</v>
      </c>
      <c r="BM278" s="151" t="s">
        <v>477</v>
      </c>
    </row>
    <row r="279" spans="1:65" s="2" customFormat="1" ht="14.45" customHeight="1">
      <c r="A279" s="34"/>
      <c r="B279" s="139"/>
      <c r="C279" s="140" t="s">
        <v>478</v>
      </c>
      <c r="D279" s="140" t="s">
        <v>120</v>
      </c>
      <c r="E279" s="141" t="s">
        <v>479</v>
      </c>
      <c r="F279" s="142" t="s">
        <v>480</v>
      </c>
      <c r="G279" s="143" t="s">
        <v>337</v>
      </c>
      <c r="H279" s="144">
        <v>1</v>
      </c>
      <c r="I279" s="145"/>
      <c r="J279" s="146">
        <f>ROUND(I279*H279,2)</f>
        <v>0</v>
      </c>
      <c r="K279" s="142" t="s">
        <v>124</v>
      </c>
      <c r="L279" s="35"/>
      <c r="M279" s="147" t="s">
        <v>3</v>
      </c>
      <c r="N279" s="148" t="s">
        <v>43</v>
      </c>
      <c r="O279" s="55"/>
      <c r="P279" s="149">
        <f>O279*H279</f>
        <v>0</v>
      </c>
      <c r="Q279" s="149">
        <v>0.01248</v>
      </c>
      <c r="R279" s="149">
        <f>Q279*H279</f>
        <v>0.01248</v>
      </c>
      <c r="S279" s="149">
        <v>0</v>
      </c>
      <c r="T279" s="150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1" t="s">
        <v>125</v>
      </c>
      <c r="AT279" s="151" t="s">
        <v>120</v>
      </c>
      <c r="AU279" s="151" t="s">
        <v>83</v>
      </c>
      <c r="AY279" s="19" t="s">
        <v>118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9" t="s">
        <v>80</v>
      </c>
      <c r="BK279" s="152">
        <f>ROUND(I279*H279,2)</f>
        <v>0</v>
      </c>
      <c r="BL279" s="19" t="s">
        <v>125</v>
      </c>
      <c r="BM279" s="151" t="s">
        <v>481</v>
      </c>
    </row>
    <row r="280" spans="1:65" s="2" customFormat="1" ht="14.45" customHeight="1">
      <c r="A280" s="34"/>
      <c r="B280" s="139"/>
      <c r="C280" s="185" t="s">
        <v>482</v>
      </c>
      <c r="D280" s="185" t="s">
        <v>188</v>
      </c>
      <c r="E280" s="186" t="s">
        <v>483</v>
      </c>
      <c r="F280" s="187" t="s">
        <v>484</v>
      </c>
      <c r="G280" s="188" t="s">
        <v>337</v>
      </c>
      <c r="H280" s="189">
        <v>1.01</v>
      </c>
      <c r="I280" s="190"/>
      <c r="J280" s="191">
        <f>ROUND(I280*H280,2)</f>
        <v>0</v>
      </c>
      <c r="K280" s="187" t="s">
        <v>124</v>
      </c>
      <c r="L280" s="192"/>
      <c r="M280" s="193" t="s">
        <v>3</v>
      </c>
      <c r="N280" s="194" t="s">
        <v>43</v>
      </c>
      <c r="O280" s="55"/>
      <c r="P280" s="149">
        <f>O280*H280</f>
        <v>0</v>
      </c>
      <c r="Q280" s="149">
        <v>0.506</v>
      </c>
      <c r="R280" s="149">
        <f>Q280*H280</f>
        <v>0.51106</v>
      </c>
      <c r="S280" s="149">
        <v>0</v>
      </c>
      <c r="T280" s="150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1" t="s">
        <v>175</v>
      </c>
      <c r="AT280" s="151" t="s">
        <v>188</v>
      </c>
      <c r="AU280" s="151" t="s">
        <v>83</v>
      </c>
      <c r="AY280" s="19" t="s">
        <v>118</v>
      </c>
      <c r="BE280" s="152">
        <f>IF(N280="základní",J280,0)</f>
        <v>0</v>
      </c>
      <c r="BF280" s="152">
        <f>IF(N280="snížená",J280,0)</f>
        <v>0</v>
      </c>
      <c r="BG280" s="152">
        <f>IF(N280="zákl. přenesená",J280,0)</f>
        <v>0</v>
      </c>
      <c r="BH280" s="152">
        <f>IF(N280="sníž. přenesená",J280,0)</f>
        <v>0</v>
      </c>
      <c r="BI280" s="152">
        <f>IF(N280="nulová",J280,0)</f>
        <v>0</v>
      </c>
      <c r="BJ280" s="19" t="s">
        <v>80</v>
      </c>
      <c r="BK280" s="152">
        <f>ROUND(I280*H280,2)</f>
        <v>0</v>
      </c>
      <c r="BL280" s="19" t="s">
        <v>125</v>
      </c>
      <c r="BM280" s="151" t="s">
        <v>485</v>
      </c>
    </row>
    <row r="281" spans="2:51" s="14" customFormat="1" ht="11.25">
      <c r="B281" s="161"/>
      <c r="D281" s="154" t="s">
        <v>127</v>
      </c>
      <c r="F281" s="163" t="s">
        <v>486</v>
      </c>
      <c r="H281" s="164">
        <v>1.01</v>
      </c>
      <c r="I281" s="165"/>
      <c r="L281" s="161"/>
      <c r="M281" s="166"/>
      <c r="N281" s="167"/>
      <c r="O281" s="167"/>
      <c r="P281" s="167"/>
      <c r="Q281" s="167"/>
      <c r="R281" s="167"/>
      <c r="S281" s="167"/>
      <c r="T281" s="168"/>
      <c r="AT281" s="162" t="s">
        <v>127</v>
      </c>
      <c r="AU281" s="162" t="s">
        <v>83</v>
      </c>
      <c r="AV281" s="14" t="s">
        <v>83</v>
      </c>
      <c r="AW281" s="14" t="s">
        <v>4</v>
      </c>
      <c r="AX281" s="14" t="s">
        <v>80</v>
      </c>
      <c r="AY281" s="162" t="s">
        <v>118</v>
      </c>
    </row>
    <row r="282" spans="1:65" s="2" customFormat="1" ht="24.2" customHeight="1">
      <c r="A282" s="34"/>
      <c r="B282" s="139"/>
      <c r="C282" s="140" t="s">
        <v>487</v>
      </c>
      <c r="D282" s="140" t="s">
        <v>120</v>
      </c>
      <c r="E282" s="141" t="s">
        <v>488</v>
      </c>
      <c r="F282" s="142" t="s">
        <v>489</v>
      </c>
      <c r="G282" s="143" t="s">
        <v>123</v>
      </c>
      <c r="H282" s="144">
        <v>0.393</v>
      </c>
      <c r="I282" s="145"/>
      <c r="J282" s="146">
        <f>ROUND(I282*H282,2)</f>
        <v>0</v>
      </c>
      <c r="K282" s="142" t="s">
        <v>124</v>
      </c>
      <c r="L282" s="35"/>
      <c r="M282" s="147" t="s">
        <v>3</v>
      </c>
      <c r="N282" s="148" t="s">
        <v>43</v>
      </c>
      <c r="O282" s="55"/>
      <c r="P282" s="149">
        <f>O282*H282</f>
        <v>0</v>
      </c>
      <c r="Q282" s="149">
        <v>1.63</v>
      </c>
      <c r="R282" s="149">
        <f>Q282*H282</f>
        <v>0.64059</v>
      </c>
      <c r="S282" s="149">
        <v>0</v>
      </c>
      <c r="T282" s="150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1" t="s">
        <v>125</v>
      </c>
      <c r="AT282" s="151" t="s">
        <v>120</v>
      </c>
      <c r="AU282" s="151" t="s">
        <v>83</v>
      </c>
      <c r="AY282" s="19" t="s">
        <v>118</v>
      </c>
      <c r="BE282" s="152">
        <f>IF(N282="základní",J282,0)</f>
        <v>0</v>
      </c>
      <c r="BF282" s="152">
        <f>IF(N282="snížená",J282,0)</f>
        <v>0</v>
      </c>
      <c r="BG282" s="152">
        <f>IF(N282="zákl. přenesená",J282,0)</f>
        <v>0</v>
      </c>
      <c r="BH282" s="152">
        <f>IF(N282="sníž. přenesená",J282,0)</f>
        <v>0</v>
      </c>
      <c r="BI282" s="152">
        <f>IF(N282="nulová",J282,0)</f>
        <v>0</v>
      </c>
      <c r="BJ282" s="19" t="s">
        <v>80</v>
      </c>
      <c r="BK282" s="152">
        <f>ROUND(I282*H282,2)</f>
        <v>0</v>
      </c>
      <c r="BL282" s="19" t="s">
        <v>125</v>
      </c>
      <c r="BM282" s="151" t="s">
        <v>490</v>
      </c>
    </row>
    <row r="283" spans="2:51" s="13" customFormat="1" ht="11.25">
      <c r="B283" s="153"/>
      <c r="D283" s="154" t="s">
        <v>127</v>
      </c>
      <c r="E283" s="155" t="s">
        <v>3</v>
      </c>
      <c r="F283" s="156" t="s">
        <v>491</v>
      </c>
      <c r="H283" s="155" t="s">
        <v>3</v>
      </c>
      <c r="I283" s="157"/>
      <c r="L283" s="153"/>
      <c r="M283" s="158"/>
      <c r="N283" s="159"/>
      <c r="O283" s="159"/>
      <c r="P283" s="159"/>
      <c r="Q283" s="159"/>
      <c r="R283" s="159"/>
      <c r="S283" s="159"/>
      <c r="T283" s="160"/>
      <c r="AT283" s="155" t="s">
        <v>127</v>
      </c>
      <c r="AU283" s="155" t="s">
        <v>83</v>
      </c>
      <c r="AV283" s="13" t="s">
        <v>80</v>
      </c>
      <c r="AW283" s="13" t="s">
        <v>33</v>
      </c>
      <c r="AX283" s="13" t="s">
        <v>72</v>
      </c>
      <c r="AY283" s="155" t="s">
        <v>118</v>
      </c>
    </row>
    <row r="284" spans="2:51" s="14" customFormat="1" ht="11.25">
      <c r="B284" s="161"/>
      <c r="D284" s="154" t="s">
        <v>127</v>
      </c>
      <c r="E284" s="162" t="s">
        <v>3</v>
      </c>
      <c r="F284" s="163" t="s">
        <v>492</v>
      </c>
      <c r="H284" s="164">
        <v>0.393</v>
      </c>
      <c r="I284" s="165"/>
      <c r="L284" s="161"/>
      <c r="M284" s="166"/>
      <c r="N284" s="167"/>
      <c r="O284" s="167"/>
      <c r="P284" s="167"/>
      <c r="Q284" s="167"/>
      <c r="R284" s="167"/>
      <c r="S284" s="167"/>
      <c r="T284" s="168"/>
      <c r="AT284" s="162" t="s">
        <v>127</v>
      </c>
      <c r="AU284" s="162" t="s">
        <v>83</v>
      </c>
      <c r="AV284" s="14" t="s">
        <v>83</v>
      </c>
      <c r="AW284" s="14" t="s">
        <v>33</v>
      </c>
      <c r="AX284" s="14" t="s">
        <v>80</v>
      </c>
      <c r="AY284" s="162" t="s">
        <v>118</v>
      </c>
    </row>
    <row r="285" spans="1:65" s="2" customFormat="1" ht="14.45" customHeight="1">
      <c r="A285" s="34"/>
      <c r="B285" s="139"/>
      <c r="C285" s="140" t="s">
        <v>493</v>
      </c>
      <c r="D285" s="140" t="s">
        <v>120</v>
      </c>
      <c r="E285" s="141" t="s">
        <v>494</v>
      </c>
      <c r="F285" s="142" t="s">
        <v>495</v>
      </c>
      <c r="G285" s="143" t="s">
        <v>337</v>
      </c>
      <c r="H285" s="144">
        <v>2</v>
      </c>
      <c r="I285" s="145"/>
      <c r="J285" s="146">
        <f>ROUND(I285*H285,2)</f>
        <v>0</v>
      </c>
      <c r="K285" s="142" t="s">
        <v>124</v>
      </c>
      <c r="L285" s="35"/>
      <c r="M285" s="147" t="s">
        <v>3</v>
      </c>
      <c r="N285" s="148" t="s">
        <v>43</v>
      </c>
      <c r="O285" s="55"/>
      <c r="P285" s="149">
        <f>O285*H285</f>
        <v>0</v>
      </c>
      <c r="Q285" s="149">
        <v>0.00057</v>
      </c>
      <c r="R285" s="149">
        <f>Q285*H285</f>
        <v>0.00114</v>
      </c>
      <c r="S285" s="149">
        <v>0</v>
      </c>
      <c r="T285" s="15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1" t="s">
        <v>125</v>
      </c>
      <c r="AT285" s="151" t="s">
        <v>120</v>
      </c>
      <c r="AU285" s="151" t="s">
        <v>83</v>
      </c>
      <c r="AY285" s="19" t="s">
        <v>118</v>
      </c>
      <c r="BE285" s="152">
        <f>IF(N285="základní",J285,0)</f>
        <v>0</v>
      </c>
      <c r="BF285" s="152">
        <f>IF(N285="snížená",J285,0)</f>
        <v>0</v>
      </c>
      <c r="BG285" s="152">
        <f>IF(N285="zákl. přenesená",J285,0)</f>
        <v>0</v>
      </c>
      <c r="BH285" s="152">
        <f>IF(N285="sníž. přenesená",J285,0)</f>
        <v>0</v>
      </c>
      <c r="BI285" s="152">
        <f>IF(N285="nulová",J285,0)</f>
        <v>0</v>
      </c>
      <c r="BJ285" s="19" t="s">
        <v>80</v>
      </c>
      <c r="BK285" s="152">
        <f>ROUND(I285*H285,2)</f>
        <v>0</v>
      </c>
      <c r="BL285" s="19" t="s">
        <v>125</v>
      </c>
      <c r="BM285" s="151" t="s">
        <v>496</v>
      </c>
    </row>
    <row r="286" spans="2:51" s="13" customFormat="1" ht="11.25">
      <c r="B286" s="153"/>
      <c r="D286" s="154" t="s">
        <v>127</v>
      </c>
      <c r="E286" s="155" t="s">
        <v>3</v>
      </c>
      <c r="F286" s="156" t="s">
        <v>473</v>
      </c>
      <c r="H286" s="155" t="s">
        <v>3</v>
      </c>
      <c r="I286" s="157"/>
      <c r="L286" s="153"/>
      <c r="M286" s="158"/>
      <c r="N286" s="159"/>
      <c r="O286" s="159"/>
      <c r="P286" s="159"/>
      <c r="Q286" s="159"/>
      <c r="R286" s="159"/>
      <c r="S286" s="159"/>
      <c r="T286" s="160"/>
      <c r="AT286" s="155" t="s">
        <v>127</v>
      </c>
      <c r="AU286" s="155" t="s">
        <v>83</v>
      </c>
      <c r="AV286" s="13" t="s">
        <v>80</v>
      </c>
      <c r="AW286" s="13" t="s">
        <v>33</v>
      </c>
      <c r="AX286" s="13" t="s">
        <v>72</v>
      </c>
      <c r="AY286" s="155" t="s">
        <v>118</v>
      </c>
    </row>
    <row r="287" spans="2:51" s="14" customFormat="1" ht="11.25">
      <c r="B287" s="161"/>
      <c r="D287" s="154" t="s">
        <v>127</v>
      </c>
      <c r="E287" s="162" t="s">
        <v>3</v>
      </c>
      <c r="F287" s="163" t="s">
        <v>83</v>
      </c>
      <c r="H287" s="164">
        <v>2</v>
      </c>
      <c r="I287" s="165"/>
      <c r="L287" s="161"/>
      <c r="M287" s="166"/>
      <c r="N287" s="167"/>
      <c r="O287" s="167"/>
      <c r="P287" s="167"/>
      <c r="Q287" s="167"/>
      <c r="R287" s="167"/>
      <c r="S287" s="167"/>
      <c r="T287" s="168"/>
      <c r="AT287" s="162" t="s">
        <v>127</v>
      </c>
      <c r="AU287" s="162" t="s">
        <v>83</v>
      </c>
      <c r="AV287" s="14" t="s">
        <v>83</v>
      </c>
      <c r="AW287" s="14" t="s">
        <v>33</v>
      </c>
      <c r="AX287" s="14" t="s">
        <v>80</v>
      </c>
      <c r="AY287" s="162" t="s">
        <v>118</v>
      </c>
    </row>
    <row r="288" spans="1:65" s="2" customFormat="1" ht="24.2" customHeight="1">
      <c r="A288" s="34"/>
      <c r="B288" s="139"/>
      <c r="C288" s="140" t="s">
        <v>497</v>
      </c>
      <c r="D288" s="140" t="s">
        <v>120</v>
      </c>
      <c r="E288" s="141" t="s">
        <v>498</v>
      </c>
      <c r="F288" s="142" t="s">
        <v>499</v>
      </c>
      <c r="G288" s="143" t="s">
        <v>421</v>
      </c>
      <c r="H288" s="144">
        <v>1</v>
      </c>
      <c r="I288" s="145"/>
      <c r="J288" s="146">
        <f>ROUND(I288*H288,2)</f>
        <v>0</v>
      </c>
      <c r="K288" s="142" t="s">
        <v>3</v>
      </c>
      <c r="L288" s="35"/>
      <c r="M288" s="147" t="s">
        <v>3</v>
      </c>
      <c r="N288" s="148" t="s">
        <v>43</v>
      </c>
      <c r="O288" s="55"/>
      <c r="P288" s="149">
        <f>O288*H288</f>
        <v>0</v>
      </c>
      <c r="Q288" s="149">
        <v>0.03</v>
      </c>
      <c r="R288" s="149">
        <f>Q288*H288</f>
        <v>0.03</v>
      </c>
      <c r="S288" s="149">
        <v>0</v>
      </c>
      <c r="T288" s="150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1" t="s">
        <v>231</v>
      </c>
      <c r="AT288" s="151" t="s">
        <v>120</v>
      </c>
      <c r="AU288" s="151" t="s">
        <v>83</v>
      </c>
      <c r="AY288" s="19" t="s">
        <v>118</v>
      </c>
      <c r="BE288" s="152">
        <f>IF(N288="základní",J288,0)</f>
        <v>0</v>
      </c>
      <c r="BF288" s="152">
        <f>IF(N288="snížená",J288,0)</f>
        <v>0</v>
      </c>
      <c r="BG288" s="152">
        <f>IF(N288="zákl. přenesená",J288,0)</f>
        <v>0</v>
      </c>
      <c r="BH288" s="152">
        <f>IF(N288="sníž. přenesená",J288,0)</f>
        <v>0</v>
      </c>
      <c r="BI288" s="152">
        <f>IF(N288="nulová",J288,0)</f>
        <v>0</v>
      </c>
      <c r="BJ288" s="19" t="s">
        <v>80</v>
      </c>
      <c r="BK288" s="152">
        <f>ROUND(I288*H288,2)</f>
        <v>0</v>
      </c>
      <c r="BL288" s="19" t="s">
        <v>231</v>
      </c>
      <c r="BM288" s="151" t="s">
        <v>500</v>
      </c>
    </row>
    <row r="289" spans="2:63" s="12" customFormat="1" ht="22.9" customHeight="1">
      <c r="B289" s="126"/>
      <c r="D289" s="127" t="s">
        <v>71</v>
      </c>
      <c r="E289" s="137" t="s">
        <v>501</v>
      </c>
      <c r="F289" s="137" t="s">
        <v>502</v>
      </c>
      <c r="I289" s="129"/>
      <c r="J289" s="138">
        <f>BK289</f>
        <v>0</v>
      </c>
      <c r="L289" s="126"/>
      <c r="M289" s="131"/>
      <c r="N289" s="132"/>
      <c r="O289" s="132"/>
      <c r="P289" s="133">
        <f>P290</f>
        <v>0</v>
      </c>
      <c r="Q289" s="132"/>
      <c r="R289" s="133">
        <f>R290</f>
        <v>0</v>
      </c>
      <c r="S289" s="132"/>
      <c r="T289" s="134">
        <f>T290</f>
        <v>0</v>
      </c>
      <c r="AR289" s="127" t="s">
        <v>80</v>
      </c>
      <c r="AT289" s="135" t="s">
        <v>71</v>
      </c>
      <c r="AU289" s="135" t="s">
        <v>80</v>
      </c>
      <c r="AY289" s="127" t="s">
        <v>118</v>
      </c>
      <c r="BK289" s="136">
        <f>BK290</f>
        <v>0</v>
      </c>
    </row>
    <row r="290" spans="1:65" s="2" customFormat="1" ht="24.2" customHeight="1">
      <c r="A290" s="34"/>
      <c r="B290" s="139"/>
      <c r="C290" s="140" t="s">
        <v>503</v>
      </c>
      <c r="D290" s="140" t="s">
        <v>120</v>
      </c>
      <c r="E290" s="141" t="s">
        <v>504</v>
      </c>
      <c r="F290" s="142" t="s">
        <v>505</v>
      </c>
      <c r="G290" s="143" t="s">
        <v>191</v>
      </c>
      <c r="H290" s="144">
        <v>67.013</v>
      </c>
      <c r="I290" s="145"/>
      <c r="J290" s="146">
        <f>ROUND(I290*H290,2)</f>
        <v>0</v>
      </c>
      <c r="K290" s="142" t="s">
        <v>124</v>
      </c>
      <c r="L290" s="35"/>
      <c r="M290" s="195" t="s">
        <v>3</v>
      </c>
      <c r="N290" s="196" t="s">
        <v>43</v>
      </c>
      <c r="O290" s="197"/>
      <c r="P290" s="198">
        <f>O290*H290</f>
        <v>0</v>
      </c>
      <c r="Q290" s="198">
        <v>0</v>
      </c>
      <c r="R290" s="198">
        <f>Q290*H290</f>
        <v>0</v>
      </c>
      <c r="S290" s="198">
        <v>0</v>
      </c>
      <c r="T290" s="199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51" t="s">
        <v>125</v>
      </c>
      <c r="AT290" s="151" t="s">
        <v>120</v>
      </c>
      <c r="AU290" s="151" t="s">
        <v>83</v>
      </c>
      <c r="AY290" s="19" t="s">
        <v>118</v>
      </c>
      <c r="BE290" s="152">
        <f>IF(N290="základní",J290,0)</f>
        <v>0</v>
      </c>
      <c r="BF290" s="152">
        <f>IF(N290="snížená",J290,0)</f>
        <v>0</v>
      </c>
      <c r="BG290" s="152">
        <f>IF(N290="zákl. přenesená",J290,0)</f>
        <v>0</v>
      </c>
      <c r="BH290" s="152">
        <f>IF(N290="sníž. přenesená",J290,0)</f>
        <v>0</v>
      </c>
      <c r="BI290" s="152">
        <f>IF(N290="nulová",J290,0)</f>
        <v>0</v>
      </c>
      <c r="BJ290" s="19" t="s">
        <v>80</v>
      </c>
      <c r="BK290" s="152">
        <f>ROUND(I290*H290,2)</f>
        <v>0</v>
      </c>
      <c r="BL290" s="19" t="s">
        <v>125</v>
      </c>
      <c r="BM290" s="151" t="s">
        <v>506</v>
      </c>
    </row>
    <row r="291" spans="1:31" s="2" customFormat="1" ht="6.95" customHeight="1">
      <c r="A291" s="34"/>
      <c r="B291" s="44"/>
      <c r="C291" s="45"/>
      <c r="D291" s="45"/>
      <c r="E291" s="45"/>
      <c r="F291" s="45"/>
      <c r="G291" s="45"/>
      <c r="H291" s="45"/>
      <c r="I291" s="45"/>
      <c r="J291" s="45"/>
      <c r="K291" s="45"/>
      <c r="L291" s="35"/>
      <c r="M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</row>
  </sheetData>
  <autoFilter ref="C87:K290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8" t="s">
        <v>6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83</v>
      </c>
    </row>
    <row r="4" spans="2:46" s="1" customFormat="1" ht="24.95" customHeight="1">
      <c r="B4" s="22"/>
      <c r="D4" s="23" t="s">
        <v>86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19" t="str">
        <f>'Rekapitulace stavby'!K6</f>
        <v>NYMBURK - HŘIŠTĚ JANKOVICE - VODOVOD</v>
      </c>
      <c r="F7" s="320"/>
      <c r="G7" s="320"/>
      <c r="H7" s="320"/>
      <c r="L7" s="22"/>
    </row>
    <row r="8" spans="1:31" s="2" customFormat="1" ht="12" customHeight="1">
      <c r="A8" s="34"/>
      <c r="B8" s="35"/>
      <c r="C8" s="34"/>
      <c r="D8" s="29" t="s">
        <v>87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0" t="s">
        <v>507</v>
      </c>
      <c r="F9" s="321"/>
      <c r="G9" s="321"/>
      <c r="H9" s="32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82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3. 12. 2020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2" t="str">
        <f>'Rekapitulace stavby'!E14</f>
        <v>Vyplň údaj</v>
      </c>
      <c r="F18" s="284"/>
      <c r="G18" s="284"/>
      <c r="H18" s="284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289" t="s">
        <v>3</v>
      </c>
      <c r="F27" s="289"/>
      <c r="G27" s="289"/>
      <c r="H27" s="2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ROUND(J83,2)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ROUND((SUM(BE83:BE92)),2)</f>
        <v>0</v>
      </c>
      <c r="G33" s="34"/>
      <c r="H33" s="34"/>
      <c r="I33" s="98">
        <v>0.21</v>
      </c>
      <c r="J33" s="97">
        <f>ROUND(((SUM(BE83:BE92))*I33),2)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ROUND((SUM(BF83:BF92)),2)</f>
        <v>0</v>
      </c>
      <c r="G34" s="34"/>
      <c r="H34" s="34"/>
      <c r="I34" s="98">
        <v>0.15</v>
      </c>
      <c r="J34" s="97">
        <f>ROUND(((SUM(BF83:BF92))*I34),2)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ROUND((SUM(BG83:BG92)),2)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ROUND((SUM(BH83:BH92)),2)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ROUND((SUM(BI83:BI92)),2)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90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19" t="str">
        <f>E7</f>
        <v>NYMBURK - HŘIŠTĚ JANKOVICE - VODOVOD</v>
      </c>
      <c r="F48" s="320"/>
      <c r="G48" s="320"/>
      <c r="H48" s="32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0" t="str">
        <f>E9</f>
        <v>2 - VEDLEJŠÍ ROZPOČTOVÉ NÁKLADY</v>
      </c>
      <c r="F50" s="321"/>
      <c r="G50" s="321"/>
      <c r="H50" s="32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NYMBURK</v>
      </c>
      <c r="G52" s="34"/>
      <c r="H52" s="34"/>
      <c r="I52" s="29" t="s">
        <v>23</v>
      </c>
      <c r="J52" s="52" t="str">
        <f>IF(J12="","",J12)</f>
        <v>3. 12. 2020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MĚSTO NYMBURK</v>
      </c>
      <c r="G54" s="34"/>
      <c r="H54" s="34"/>
      <c r="I54" s="29" t="s">
        <v>31</v>
      </c>
      <c r="J54" s="32" t="str">
        <f>E21</f>
        <v>VERSATILE s.r.o.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5.7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B.HROTKOVÁ, V.RENČOVÁ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91</v>
      </c>
      <c r="D57" s="99"/>
      <c r="E57" s="99"/>
      <c r="F57" s="99"/>
      <c r="G57" s="99"/>
      <c r="H57" s="99"/>
      <c r="I57" s="99"/>
      <c r="J57" s="106" t="s">
        <v>92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J83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93</v>
      </c>
    </row>
    <row r="60" spans="2:12" s="9" customFormat="1" ht="24.95" customHeight="1">
      <c r="B60" s="108"/>
      <c r="D60" s="109" t="s">
        <v>508</v>
      </c>
      <c r="E60" s="110"/>
      <c r="F60" s="110"/>
      <c r="G60" s="110"/>
      <c r="H60" s="110"/>
      <c r="I60" s="110"/>
      <c r="J60" s="111">
        <f>J84</f>
        <v>0</v>
      </c>
      <c r="L60" s="108"/>
    </row>
    <row r="61" spans="2:12" s="10" customFormat="1" ht="19.9" customHeight="1">
      <c r="B61" s="112"/>
      <c r="D61" s="113" t="s">
        <v>509</v>
      </c>
      <c r="E61" s="114"/>
      <c r="F61" s="114"/>
      <c r="G61" s="114"/>
      <c r="H61" s="114"/>
      <c r="I61" s="114"/>
      <c r="J61" s="115">
        <f>J85</f>
        <v>0</v>
      </c>
      <c r="L61" s="112"/>
    </row>
    <row r="62" spans="2:12" s="10" customFormat="1" ht="19.9" customHeight="1">
      <c r="B62" s="112"/>
      <c r="D62" s="113" t="s">
        <v>510</v>
      </c>
      <c r="E62" s="114"/>
      <c r="F62" s="114"/>
      <c r="G62" s="114"/>
      <c r="H62" s="114"/>
      <c r="I62" s="114"/>
      <c r="J62" s="115">
        <f>J87</f>
        <v>0</v>
      </c>
      <c r="L62" s="112"/>
    </row>
    <row r="63" spans="2:12" s="10" customFormat="1" ht="19.9" customHeight="1">
      <c r="B63" s="112"/>
      <c r="D63" s="113" t="s">
        <v>511</v>
      </c>
      <c r="E63" s="114"/>
      <c r="F63" s="114"/>
      <c r="G63" s="114"/>
      <c r="H63" s="114"/>
      <c r="I63" s="114"/>
      <c r="J63" s="115">
        <f>J91</f>
        <v>0</v>
      </c>
      <c r="L63" s="112"/>
    </row>
    <row r="64" spans="1:31" s="2" customFormat="1" ht="21.75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103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17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19" t="str">
        <f>E7</f>
        <v>NYMBURK - HŘIŠTĚ JANKOVICE - VODOVOD</v>
      </c>
      <c r="F73" s="320"/>
      <c r="G73" s="320"/>
      <c r="H73" s="320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87</v>
      </c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00" t="str">
        <f>E9</f>
        <v>2 - VEDLEJŠÍ ROZPOČTOVÉ NÁKLADY</v>
      </c>
      <c r="F75" s="321"/>
      <c r="G75" s="321"/>
      <c r="H75" s="321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4"/>
      <c r="E77" s="34"/>
      <c r="F77" s="27" t="str">
        <f>F12</f>
        <v>NYMBURK</v>
      </c>
      <c r="G77" s="34"/>
      <c r="H77" s="34"/>
      <c r="I77" s="29" t="s">
        <v>23</v>
      </c>
      <c r="J77" s="52" t="str">
        <f>IF(J12="","",J12)</f>
        <v>3. 12. 2020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4"/>
      <c r="E79" s="34"/>
      <c r="F79" s="27" t="str">
        <f>E15</f>
        <v>MĚSTO NYMBURK</v>
      </c>
      <c r="G79" s="34"/>
      <c r="H79" s="34"/>
      <c r="I79" s="29" t="s">
        <v>31</v>
      </c>
      <c r="J79" s="32" t="str">
        <f>E21</f>
        <v>VERSATILE s.r.o.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7" customHeight="1">
      <c r="A80" s="34"/>
      <c r="B80" s="35"/>
      <c r="C80" s="29" t="s">
        <v>29</v>
      </c>
      <c r="D80" s="34"/>
      <c r="E80" s="34"/>
      <c r="F80" s="27" t="str">
        <f>IF(E18="","",E18)</f>
        <v>Vyplň údaj</v>
      </c>
      <c r="G80" s="34"/>
      <c r="H80" s="34"/>
      <c r="I80" s="29" t="s">
        <v>34</v>
      </c>
      <c r="J80" s="32" t="str">
        <f>E24</f>
        <v>B.HROTKOVÁ, V.RENČOVÁ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16"/>
      <c r="B82" s="117"/>
      <c r="C82" s="118" t="s">
        <v>104</v>
      </c>
      <c r="D82" s="119" t="s">
        <v>57</v>
      </c>
      <c r="E82" s="119" t="s">
        <v>53</v>
      </c>
      <c r="F82" s="119" t="s">
        <v>54</v>
      </c>
      <c r="G82" s="119" t="s">
        <v>105</v>
      </c>
      <c r="H82" s="119" t="s">
        <v>106</v>
      </c>
      <c r="I82" s="119" t="s">
        <v>107</v>
      </c>
      <c r="J82" s="119" t="s">
        <v>92</v>
      </c>
      <c r="K82" s="120" t="s">
        <v>108</v>
      </c>
      <c r="L82" s="121"/>
      <c r="M82" s="59" t="s">
        <v>3</v>
      </c>
      <c r="N82" s="60" t="s">
        <v>42</v>
      </c>
      <c r="O82" s="60" t="s">
        <v>109</v>
      </c>
      <c r="P82" s="60" t="s">
        <v>110</v>
      </c>
      <c r="Q82" s="60" t="s">
        <v>111</v>
      </c>
      <c r="R82" s="60" t="s">
        <v>112</v>
      </c>
      <c r="S82" s="60" t="s">
        <v>113</v>
      </c>
      <c r="T82" s="61" t="s">
        <v>114</v>
      </c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</row>
    <row r="83" spans="1:63" s="2" customFormat="1" ht="22.9" customHeight="1">
      <c r="A83" s="34"/>
      <c r="B83" s="35"/>
      <c r="C83" s="66" t="s">
        <v>115</v>
      </c>
      <c r="D83" s="34"/>
      <c r="E83" s="34"/>
      <c r="F83" s="34"/>
      <c r="G83" s="34"/>
      <c r="H83" s="34"/>
      <c r="I83" s="34"/>
      <c r="J83" s="122">
        <f>BK83</f>
        <v>0</v>
      </c>
      <c r="K83" s="34"/>
      <c r="L83" s="35"/>
      <c r="M83" s="62"/>
      <c r="N83" s="53"/>
      <c r="O83" s="63"/>
      <c r="P83" s="123">
        <f>P84</f>
        <v>0</v>
      </c>
      <c r="Q83" s="63"/>
      <c r="R83" s="123">
        <f>R84</f>
        <v>0</v>
      </c>
      <c r="S83" s="63"/>
      <c r="T83" s="124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9" t="s">
        <v>71</v>
      </c>
      <c r="AU83" s="19" t="s">
        <v>93</v>
      </c>
      <c r="BK83" s="125">
        <f>BK84</f>
        <v>0</v>
      </c>
    </row>
    <row r="84" spans="2:63" s="12" customFormat="1" ht="25.9" customHeight="1">
      <c r="B84" s="126"/>
      <c r="D84" s="127" t="s">
        <v>71</v>
      </c>
      <c r="E84" s="128" t="s">
        <v>512</v>
      </c>
      <c r="F84" s="128" t="s">
        <v>513</v>
      </c>
      <c r="I84" s="129"/>
      <c r="J84" s="130">
        <f>BK84</f>
        <v>0</v>
      </c>
      <c r="L84" s="126"/>
      <c r="M84" s="131"/>
      <c r="N84" s="132"/>
      <c r="O84" s="132"/>
      <c r="P84" s="133">
        <f>P85+P87+P91</f>
        <v>0</v>
      </c>
      <c r="Q84" s="132"/>
      <c r="R84" s="133">
        <f>R85+R87+R91</f>
        <v>0</v>
      </c>
      <c r="S84" s="132"/>
      <c r="T84" s="134">
        <f>T85+T87+T91</f>
        <v>0</v>
      </c>
      <c r="AR84" s="127" t="s">
        <v>160</v>
      </c>
      <c r="AT84" s="135" t="s">
        <v>71</v>
      </c>
      <c r="AU84" s="135" t="s">
        <v>72</v>
      </c>
      <c r="AY84" s="127" t="s">
        <v>118</v>
      </c>
      <c r="BK84" s="136">
        <f>BK85+BK87+BK91</f>
        <v>0</v>
      </c>
    </row>
    <row r="85" spans="2:63" s="12" customFormat="1" ht="22.9" customHeight="1">
      <c r="B85" s="126"/>
      <c r="D85" s="127" t="s">
        <v>71</v>
      </c>
      <c r="E85" s="137" t="s">
        <v>514</v>
      </c>
      <c r="F85" s="137" t="s">
        <v>515</v>
      </c>
      <c r="I85" s="129"/>
      <c r="J85" s="138">
        <f>BK85</f>
        <v>0</v>
      </c>
      <c r="L85" s="126"/>
      <c r="M85" s="131"/>
      <c r="N85" s="132"/>
      <c r="O85" s="132"/>
      <c r="P85" s="133">
        <f>P86</f>
        <v>0</v>
      </c>
      <c r="Q85" s="132"/>
      <c r="R85" s="133">
        <f>R86</f>
        <v>0</v>
      </c>
      <c r="S85" s="132"/>
      <c r="T85" s="134">
        <f>T86</f>
        <v>0</v>
      </c>
      <c r="AR85" s="127" t="s">
        <v>160</v>
      </c>
      <c r="AT85" s="135" t="s">
        <v>71</v>
      </c>
      <c r="AU85" s="135" t="s">
        <v>80</v>
      </c>
      <c r="AY85" s="127" t="s">
        <v>118</v>
      </c>
      <c r="BK85" s="136">
        <f>BK86</f>
        <v>0</v>
      </c>
    </row>
    <row r="86" spans="1:65" s="2" customFormat="1" ht="14.45" customHeight="1">
      <c r="A86" s="34"/>
      <c r="B86" s="139"/>
      <c r="C86" s="140" t="s">
        <v>80</v>
      </c>
      <c r="D86" s="140" t="s">
        <v>120</v>
      </c>
      <c r="E86" s="141" t="s">
        <v>516</v>
      </c>
      <c r="F86" s="142" t="s">
        <v>517</v>
      </c>
      <c r="G86" s="143" t="s">
        <v>421</v>
      </c>
      <c r="H86" s="144">
        <v>1</v>
      </c>
      <c r="I86" s="145"/>
      <c r="J86" s="146">
        <f>ROUND(I86*H86,2)</f>
        <v>0</v>
      </c>
      <c r="K86" s="142" t="s">
        <v>124</v>
      </c>
      <c r="L86" s="35"/>
      <c r="M86" s="147" t="s">
        <v>3</v>
      </c>
      <c r="N86" s="148" t="s">
        <v>43</v>
      </c>
      <c r="O86" s="55"/>
      <c r="P86" s="149">
        <f>O86*H86</f>
        <v>0</v>
      </c>
      <c r="Q86" s="149">
        <v>0</v>
      </c>
      <c r="R86" s="149">
        <f>Q86*H86</f>
        <v>0</v>
      </c>
      <c r="S86" s="149">
        <v>0</v>
      </c>
      <c r="T86" s="150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1" t="s">
        <v>518</v>
      </c>
      <c r="AT86" s="151" t="s">
        <v>120</v>
      </c>
      <c r="AU86" s="151" t="s">
        <v>83</v>
      </c>
      <c r="AY86" s="19" t="s">
        <v>118</v>
      </c>
      <c r="BE86" s="152">
        <f>IF(N86="základní",J86,0)</f>
        <v>0</v>
      </c>
      <c r="BF86" s="152">
        <f>IF(N86="snížená",J86,0)</f>
        <v>0</v>
      </c>
      <c r="BG86" s="152">
        <f>IF(N86="zákl. přenesená",J86,0)</f>
        <v>0</v>
      </c>
      <c r="BH86" s="152">
        <f>IF(N86="sníž. přenesená",J86,0)</f>
        <v>0</v>
      </c>
      <c r="BI86" s="152">
        <f>IF(N86="nulová",J86,0)</f>
        <v>0</v>
      </c>
      <c r="BJ86" s="19" t="s">
        <v>80</v>
      </c>
      <c r="BK86" s="152">
        <f>ROUND(I86*H86,2)</f>
        <v>0</v>
      </c>
      <c r="BL86" s="19" t="s">
        <v>518</v>
      </c>
      <c r="BM86" s="151" t="s">
        <v>519</v>
      </c>
    </row>
    <row r="87" spans="2:63" s="12" customFormat="1" ht="22.9" customHeight="1">
      <c r="B87" s="126"/>
      <c r="D87" s="127" t="s">
        <v>71</v>
      </c>
      <c r="E87" s="137" t="s">
        <v>520</v>
      </c>
      <c r="F87" s="137" t="s">
        <v>521</v>
      </c>
      <c r="I87" s="129"/>
      <c r="J87" s="138">
        <f>BK87</f>
        <v>0</v>
      </c>
      <c r="L87" s="126"/>
      <c r="M87" s="131"/>
      <c r="N87" s="132"/>
      <c r="O87" s="132"/>
      <c r="P87" s="133">
        <f>SUM(P88:P90)</f>
        <v>0</v>
      </c>
      <c r="Q87" s="132"/>
      <c r="R87" s="133">
        <f>SUM(R88:R90)</f>
        <v>0</v>
      </c>
      <c r="S87" s="132"/>
      <c r="T87" s="134">
        <f>SUM(T88:T90)</f>
        <v>0</v>
      </c>
      <c r="AR87" s="127" t="s">
        <v>160</v>
      </c>
      <c r="AT87" s="135" t="s">
        <v>71</v>
      </c>
      <c r="AU87" s="135" t="s">
        <v>80</v>
      </c>
      <c r="AY87" s="127" t="s">
        <v>118</v>
      </c>
      <c r="BK87" s="136">
        <f>SUM(BK88:BK90)</f>
        <v>0</v>
      </c>
    </row>
    <row r="88" spans="1:65" s="2" customFormat="1" ht="14.45" customHeight="1">
      <c r="A88" s="34"/>
      <c r="B88" s="139"/>
      <c r="C88" s="140" t="s">
        <v>83</v>
      </c>
      <c r="D88" s="140" t="s">
        <v>120</v>
      </c>
      <c r="E88" s="141" t="s">
        <v>522</v>
      </c>
      <c r="F88" s="142" t="s">
        <v>523</v>
      </c>
      <c r="G88" s="143" t="s">
        <v>421</v>
      </c>
      <c r="H88" s="144">
        <v>1</v>
      </c>
      <c r="I88" s="145"/>
      <c r="J88" s="146">
        <f>ROUND(I88*H88,2)</f>
        <v>0</v>
      </c>
      <c r="K88" s="142" t="s">
        <v>124</v>
      </c>
      <c r="L88" s="35"/>
      <c r="M88" s="147" t="s">
        <v>3</v>
      </c>
      <c r="N88" s="148" t="s">
        <v>43</v>
      </c>
      <c r="O88" s="55"/>
      <c r="P88" s="149">
        <f>O88*H88</f>
        <v>0</v>
      </c>
      <c r="Q88" s="149">
        <v>0</v>
      </c>
      <c r="R88" s="149">
        <f>Q88*H88</f>
        <v>0</v>
      </c>
      <c r="S88" s="149">
        <v>0</v>
      </c>
      <c r="T88" s="150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1" t="s">
        <v>518</v>
      </c>
      <c r="AT88" s="151" t="s">
        <v>120</v>
      </c>
      <c r="AU88" s="151" t="s">
        <v>83</v>
      </c>
      <c r="AY88" s="19" t="s">
        <v>118</v>
      </c>
      <c r="BE88" s="152">
        <f>IF(N88="základní",J88,0)</f>
        <v>0</v>
      </c>
      <c r="BF88" s="152">
        <f>IF(N88="snížená",J88,0)</f>
        <v>0</v>
      </c>
      <c r="BG88" s="152">
        <f>IF(N88="zákl. přenesená",J88,0)</f>
        <v>0</v>
      </c>
      <c r="BH88" s="152">
        <f>IF(N88="sníž. přenesená",J88,0)</f>
        <v>0</v>
      </c>
      <c r="BI88" s="152">
        <f>IF(N88="nulová",J88,0)</f>
        <v>0</v>
      </c>
      <c r="BJ88" s="19" t="s">
        <v>80</v>
      </c>
      <c r="BK88" s="152">
        <f>ROUND(I88*H88,2)</f>
        <v>0</v>
      </c>
      <c r="BL88" s="19" t="s">
        <v>518</v>
      </c>
      <c r="BM88" s="151" t="s">
        <v>524</v>
      </c>
    </row>
    <row r="89" spans="1:65" s="2" customFormat="1" ht="14.45" customHeight="1">
      <c r="A89" s="34"/>
      <c r="B89" s="139"/>
      <c r="C89" s="140" t="s">
        <v>142</v>
      </c>
      <c r="D89" s="140" t="s">
        <v>120</v>
      </c>
      <c r="E89" s="141" t="s">
        <v>525</v>
      </c>
      <c r="F89" s="142" t="s">
        <v>526</v>
      </c>
      <c r="G89" s="143" t="s">
        <v>421</v>
      </c>
      <c r="H89" s="144">
        <v>1</v>
      </c>
      <c r="I89" s="145"/>
      <c r="J89" s="146">
        <f>ROUND(I89*H89,2)</f>
        <v>0</v>
      </c>
      <c r="K89" s="142" t="s">
        <v>124</v>
      </c>
      <c r="L89" s="35"/>
      <c r="M89" s="147" t="s">
        <v>3</v>
      </c>
      <c r="N89" s="148" t="s">
        <v>43</v>
      </c>
      <c r="O89" s="55"/>
      <c r="P89" s="149">
        <f>O89*H89</f>
        <v>0</v>
      </c>
      <c r="Q89" s="149">
        <v>0</v>
      </c>
      <c r="R89" s="149">
        <f>Q89*H89</f>
        <v>0</v>
      </c>
      <c r="S89" s="149">
        <v>0</v>
      </c>
      <c r="T89" s="150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1" t="s">
        <v>518</v>
      </c>
      <c r="AT89" s="151" t="s">
        <v>120</v>
      </c>
      <c r="AU89" s="151" t="s">
        <v>83</v>
      </c>
      <c r="AY89" s="19" t="s">
        <v>118</v>
      </c>
      <c r="BE89" s="152">
        <f>IF(N89="základní",J89,0)</f>
        <v>0</v>
      </c>
      <c r="BF89" s="152">
        <f>IF(N89="snížená",J89,0)</f>
        <v>0</v>
      </c>
      <c r="BG89" s="152">
        <f>IF(N89="zákl. přenesená",J89,0)</f>
        <v>0</v>
      </c>
      <c r="BH89" s="152">
        <f>IF(N89="sníž. přenesená",J89,0)</f>
        <v>0</v>
      </c>
      <c r="BI89" s="152">
        <f>IF(N89="nulová",J89,0)</f>
        <v>0</v>
      </c>
      <c r="BJ89" s="19" t="s">
        <v>80</v>
      </c>
      <c r="BK89" s="152">
        <f>ROUND(I89*H89,2)</f>
        <v>0</v>
      </c>
      <c r="BL89" s="19" t="s">
        <v>518</v>
      </c>
      <c r="BM89" s="151" t="s">
        <v>527</v>
      </c>
    </row>
    <row r="90" spans="1:65" s="2" customFormat="1" ht="14.45" customHeight="1">
      <c r="A90" s="34"/>
      <c r="B90" s="139"/>
      <c r="C90" s="140" t="s">
        <v>125</v>
      </c>
      <c r="D90" s="140" t="s">
        <v>120</v>
      </c>
      <c r="E90" s="141" t="s">
        <v>528</v>
      </c>
      <c r="F90" s="142" t="s">
        <v>529</v>
      </c>
      <c r="G90" s="143" t="s">
        <v>421</v>
      </c>
      <c r="H90" s="144">
        <v>1</v>
      </c>
      <c r="I90" s="145"/>
      <c r="J90" s="146">
        <f>ROUND(I90*H90,2)</f>
        <v>0</v>
      </c>
      <c r="K90" s="142" t="s">
        <v>124</v>
      </c>
      <c r="L90" s="35"/>
      <c r="M90" s="147" t="s">
        <v>3</v>
      </c>
      <c r="N90" s="148" t="s">
        <v>43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518</v>
      </c>
      <c r="AT90" s="151" t="s">
        <v>120</v>
      </c>
      <c r="AU90" s="151" t="s">
        <v>83</v>
      </c>
      <c r="AY90" s="19" t="s">
        <v>118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9" t="s">
        <v>80</v>
      </c>
      <c r="BK90" s="152">
        <f>ROUND(I90*H90,2)</f>
        <v>0</v>
      </c>
      <c r="BL90" s="19" t="s">
        <v>518</v>
      </c>
      <c r="BM90" s="151" t="s">
        <v>530</v>
      </c>
    </row>
    <row r="91" spans="2:63" s="12" customFormat="1" ht="22.9" customHeight="1">
      <c r="B91" s="126"/>
      <c r="D91" s="127" t="s">
        <v>71</v>
      </c>
      <c r="E91" s="137" t="s">
        <v>531</v>
      </c>
      <c r="F91" s="137" t="s">
        <v>532</v>
      </c>
      <c r="I91" s="129"/>
      <c r="J91" s="138">
        <f>BK91</f>
        <v>0</v>
      </c>
      <c r="L91" s="126"/>
      <c r="M91" s="131"/>
      <c r="N91" s="132"/>
      <c r="O91" s="132"/>
      <c r="P91" s="133">
        <f>P92</f>
        <v>0</v>
      </c>
      <c r="Q91" s="132"/>
      <c r="R91" s="133">
        <f>R92</f>
        <v>0</v>
      </c>
      <c r="S91" s="132"/>
      <c r="T91" s="134">
        <f>T92</f>
        <v>0</v>
      </c>
      <c r="AR91" s="127" t="s">
        <v>160</v>
      </c>
      <c r="AT91" s="135" t="s">
        <v>71</v>
      </c>
      <c r="AU91" s="135" t="s">
        <v>80</v>
      </c>
      <c r="AY91" s="127" t="s">
        <v>118</v>
      </c>
      <c r="BK91" s="136">
        <f>BK92</f>
        <v>0</v>
      </c>
    </row>
    <row r="92" spans="1:65" s="2" customFormat="1" ht="14.45" customHeight="1">
      <c r="A92" s="34"/>
      <c r="B92" s="139"/>
      <c r="C92" s="140" t="s">
        <v>160</v>
      </c>
      <c r="D92" s="140" t="s">
        <v>120</v>
      </c>
      <c r="E92" s="141" t="s">
        <v>533</v>
      </c>
      <c r="F92" s="142" t="s">
        <v>534</v>
      </c>
      <c r="G92" s="143" t="s">
        <v>421</v>
      </c>
      <c r="H92" s="144">
        <v>1</v>
      </c>
      <c r="I92" s="145"/>
      <c r="J92" s="146">
        <f>ROUND(I92*H92,2)</f>
        <v>0</v>
      </c>
      <c r="K92" s="142" t="s">
        <v>124</v>
      </c>
      <c r="L92" s="35"/>
      <c r="M92" s="195" t="s">
        <v>3</v>
      </c>
      <c r="N92" s="196" t="s">
        <v>43</v>
      </c>
      <c r="O92" s="197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518</v>
      </c>
      <c r="AT92" s="151" t="s">
        <v>120</v>
      </c>
      <c r="AU92" s="151" t="s">
        <v>83</v>
      </c>
      <c r="AY92" s="19" t="s">
        <v>118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9" t="s">
        <v>80</v>
      </c>
      <c r="BK92" s="152">
        <f>ROUND(I92*H92,2)</f>
        <v>0</v>
      </c>
      <c r="BL92" s="19" t="s">
        <v>518</v>
      </c>
      <c r="BM92" s="151" t="s">
        <v>535</v>
      </c>
    </row>
    <row r="93" spans="1:31" s="2" customFormat="1" ht="6.95" customHeight="1">
      <c r="A93" s="34"/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35"/>
      <c r="M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</sheetData>
  <autoFilter ref="C82:K9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0" customWidth="1"/>
    <col min="2" max="2" width="1.7109375" style="200" customWidth="1"/>
    <col min="3" max="4" width="5.00390625" style="200" customWidth="1"/>
    <col min="5" max="5" width="11.7109375" style="200" customWidth="1"/>
    <col min="6" max="6" width="9.140625" style="200" customWidth="1"/>
    <col min="7" max="7" width="5.00390625" style="200" customWidth="1"/>
    <col min="8" max="8" width="77.8515625" style="200" customWidth="1"/>
    <col min="9" max="10" width="20.00390625" style="200" customWidth="1"/>
    <col min="11" max="11" width="1.7109375" style="200" customWidth="1"/>
  </cols>
  <sheetData>
    <row r="1" s="1" customFormat="1" ht="37.5" customHeight="1"/>
    <row r="2" spans="2:11" s="1" customFormat="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7" customFormat="1" ht="45" customHeight="1">
      <c r="B3" s="204"/>
      <c r="C3" s="324" t="s">
        <v>536</v>
      </c>
      <c r="D3" s="324"/>
      <c r="E3" s="324"/>
      <c r="F3" s="324"/>
      <c r="G3" s="324"/>
      <c r="H3" s="324"/>
      <c r="I3" s="324"/>
      <c r="J3" s="324"/>
      <c r="K3" s="205"/>
    </row>
    <row r="4" spans="2:11" s="1" customFormat="1" ht="25.5" customHeight="1">
      <c r="B4" s="206"/>
      <c r="C4" s="329" t="s">
        <v>537</v>
      </c>
      <c r="D4" s="329"/>
      <c r="E4" s="329"/>
      <c r="F4" s="329"/>
      <c r="G4" s="329"/>
      <c r="H4" s="329"/>
      <c r="I4" s="329"/>
      <c r="J4" s="329"/>
      <c r="K4" s="207"/>
    </row>
    <row r="5" spans="2:11" s="1" customFormat="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s="1" customFormat="1" ht="15" customHeight="1">
      <c r="B6" s="206"/>
      <c r="C6" s="328" t="s">
        <v>538</v>
      </c>
      <c r="D6" s="328"/>
      <c r="E6" s="328"/>
      <c r="F6" s="328"/>
      <c r="G6" s="328"/>
      <c r="H6" s="328"/>
      <c r="I6" s="328"/>
      <c r="J6" s="328"/>
      <c r="K6" s="207"/>
    </row>
    <row r="7" spans="2:11" s="1" customFormat="1" ht="15" customHeight="1">
      <c r="B7" s="210"/>
      <c r="C7" s="328" t="s">
        <v>539</v>
      </c>
      <c r="D7" s="328"/>
      <c r="E7" s="328"/>
      <c r="F7" s="328"/>
      <c r="G7" s="328"/>
      <c r="H7" s="328"/>
      <c r="I7" s="328"/>
      <c r="J7" s="328"/>
      <c r="K7" s="207"/>
    </row>
    <row r="8" spans="2:11" s="1" customFormat="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s="1" customFormat="1" ht="15" customHeight="1">
      <c r="B9" s="210"/>
      <c r="C9" s="328" t="s">
        <v>540</v>
      </c>
      <c r="D9" s="328"/>
      <c r="E9" s="328"/>
      <c r="F9" s="328"/>
      <c r="G9" s="328"/>
      <c r="H9" s="328"/>
      <c r="I9" s="328"/>
      <c r="J9" s="328"/>
      <c r="K9" s="207"/>
    </row>
    <row r="10" spans="2:11" s="1" customFormat="1" ht="15" customHeight="1">
      <c r="B10" s="210"/>
      <c r="C10" s="209"/>
      <c r="D10" s="328" t="s">
        <v>541</v>
      </c>
      <c r="E10" s="328"/>
      <c r="F10" s="328"/>
      <c r="G10" s="328"/>
      <c r="H10" s="328"/>
      <c r="I10" s="328"/>
      <c r="J10" s="328"/>
      <c r="K10" s="207"/>
    </row>
    <row r="11" spans="2:11" s="1" customFormat="1" ht="15" customHeight="1">
      <c r="B11" s="210"/>
      <c r="C11" s="211"/>
      <c r="D11" s="328" t="s">
        <v>542</v>
      </c>
      <c r="E11" s="328"/>
      <c r="F11" s="328"/>
      <c r="G11" s="328"/>
      <c r="H11" s="328"/>
      <c r="I11" s="328"/>
      <c r="J11" s="328"/>
      <c r="K11" s="207"/>
    </row>
    <row r="12" spans="2:11" s="1" customFormat="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s="1" customFormat="1" ht="15" customHeight="1">
      <c r="B13" s="210"/>
      <c r="C13" s="211"/>
      <c r="D13" s="212" t="s">
        <v>543</v>
      </c>
      <c r="E13" s="209"/>
      <c r="F13" s="209"/>
      <c r="G13" s="209"/>
      <c r="H13" s="209"/>
      <c r="I13" s="209"/>
      <c r="J13" s="209"/>
      <c r="K13" s="207"/>
    </row>
    <row r="14" spans="2:11" s="1" customFormat="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s="1" customFormat="1" ht="15" customHeight="1">
      <c r="B15" s="210"/>
      <c r="C15" s="211"/>
      <c r="D15" s="328" t="s">
        <v>544</v>
      </c>
      <c r="E15" s="328"/>
      <c r="F15" s="328"/>
      <c r="G15" s="328"/>
      <c r="H15" s="328"/>
      <c r="I15" s="328"/>
      <c r="J15" s="328"/>
      <c r="K15" s="207"/>
    </row>
    <row r="16" spans="2:11" s="1" customFormat="1" ht="15" customHeight="1">
      <c r="B16" s="210"/>
      <c r="C16" s="211"/>
      <c r="D16" s="328" t="s">
        <v>545</v>
      </c>
      <c r="E16" s="328"/>
      <c r="F16" s="328"/>
      <c r="G16" s="328"/>
      <c r="H16" s="328"/>
      <c r="I16" s="328"/>
      <c r="J16" s="328"/>
      <c r="K16" s="207"/>
    </row>
    <row r="17" spans="2:11" s="1" customFormat="1" ht="15" customHeight="1">
      <c r="B17" s="210"/>
      <c r="C17" s="211"/>
      <c r="D17" s="328" t="s">
        <v>546</v>
      </c>
      <c r="E17" s="328"/>
      <c r="F17" s="328"/>
      <c r="G17" s="328"/>
      <c r="H17" s="328"/>
      <c r="I17" s="328"/>
      <c r="J17" s="328"/>
      <c r="K17" s="207"/>
    </row>
    <row r="18" spans="2:11" s="1" customFormat="1" ht="15" customHeight="1">
      <c r="B18" s="210"/>
      <c r="C18" s="211"/>
      <c r="D18" s="211"/>
      <c r="E18" s="213" t="s">
        <v>79</v>
      </c>
      <c r="F18" s="328" t="s">
        <v>547</v>
      </c>
      <c r="G18" s="328"/>
      <c r="H18" s="328"/>
      <c r="I18" s="328"/>
      <c r="J18" s="328"/>
      <c r="K18" s="207"/>
    </row>
    <row r="19" spans="2:11" s="1" customFormat="1" ht="15" customHeight="1">
      <c r="B19" s="210"/>
      <c r="C19" s="211"/>
      <c r="D19" s="211"/>
      <c r="E19" s="213" t="s">
        <v>548</v>
      </c>
      <c r="F19" s="328" t="s">
        <v>549</v>
      </c>
      <c r="G19" s="328"/>
      <c r="H19" s="328"/>
      <c r="I19" s="328"/>
      <c r="J19" s="328"/>
      <c r="K19" s="207"/>
    </row>
    <row r="20" spans="2:11" s="1" customFormat="1" ht="15" customHeight="1">
      <c r="B20" s="210"/>
      <c r="C20" s="211"/>
      <c r="D20" s="211"/>
      <c r="E20" s="213" t="s">
        <v>550</v>
      </c>
      <c r="F20" s="328" t="s">
        <v>551</v>
      </c>
      <c r="G20" s="328"/>
      <c r="H20" s="328"/>
      <c r="I20" s="328"/>
      <c r="J20" s="328"/>
      <c r="K20" s="207"/>
    </row>
    <row r="21" spans="2:11" s="1" customFormat="1" ht="15" customHeight="1">
      <c r="B21" s="210"/>
      <c r="C21" s="211"/>
      <c r="D21" s="211"/>
      <c r="E21" s="213" t="s">
        <v>552</v>
      </c>
      <c r="F21" s="328" t="s">
        <v>553</v>
      </c>
      <c r="G21" s="328"/>
      <c r="H21" s="328"/>
      <c r="I21" s="328"/>
      <c r="J21" s="328"/>
      <c r="K21" s="207"/>
    </row>
    <row r="22" spans="2:11" s="1" customFormat="1" ht="15" customHeight="1">
      <c r="B22" s="210"/>
      <c r="C22" s="211"/>
      <c r="D22" s="211"/>
      <c r="E22" s="213" t="s">
        <v>554</v>
      </c>
      <c r="F22" s="328" t="s">
        <v>555</v>
      </c>
      <c r="G22" s="328"/>
      <c r="H22" s="328"/>
      <c r="I22" s="328"/>
      <c r="J22" s="328"/>
      <c r="K22" s="207"/>
    </row>
    <row r="23" spans="2:11" s="1" customFormat="1" ht="15" customHeight="1">
      <c r="B23" s="210"/>
      <c r="C23" s="211"/>
      <c r="D23" s="211"/>
      <c r="E23" s="213" t="s">
        <v>556</v>
      </c>
      <c r="F23" s="328" t="s">
        <v>557</v>
      </c>
      <c r="G23" s="328"/>
      <c r="H23" s="328"/>
      <c r="I23" s="328"/>
      <c r="J23" s="328"/>
      <c r="K23" s="207"/>
    </row>
    <row r="24" spans="2:11" s="1" customFormat="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s="1" customFormat="1" ht="15" customHeight="1">
      <c r="B25" s="210"/>
      <c r="C25" s="328" t="s">
        <v>558</v>
      </c>
      <c r="D25" s="328"/>
      <c r="E25" s="328"/>
      <c r="F25" s="328"/>
      <c r="G25" s="328"/>
      <c r="H25" s="328"/>
      <c r="I25" s="328"/>
      <c r="J25" s="328"/>
      <c r="K25" s="207"/>
    </row>
    <row r="26" spans="2:11" s="1" customFormat="1" ht="15" customHeight="1">
      <c r="B26" s="210"/>
      <c r="C26" s="328" t="s">
        <v>559</v>
      </c>
      <c r="D26" s="328"/>
      <c r="E26" s="328"/>
      <c r="F26" s="328"/>
      <c r="G26" s="328"/>
      <c r="H26" s="328"/>
      <c r="I26" s="328"/>
      <c r="J26" s="328"/>
      <c r="K26" s="207"/>
    </row>
    <row r="27" spans="2:11" s="1" customFormat="1" ht="15" customHeight="1">
      <c r="B27" s="210"/>
      <c r="C27" s="209"/>
      <c r="D27" s="328" t="s">
        <v>560</v>
      </c>
      <c r="E27" s="328"/>
      <c r="F27" s="328"/>
      <c r="G27" s="328"/>
      <c r="H27" s="328"/>
      <c r="I27" s="328"/>
      <c r="J27" s="328"/>
      <c r="K27" s="207"/>
    </row>
    <row r="28" spans="2:11" s="1" customFormat="1" ht="15" customHeight="1">
      <c r="B28" s="210"/>
      <c r="C28" s="211"/>
      <c r="D28" s="328" t="s">
        <v>561</v>
      </c>
      <c r="E28" s="328"/>
      <c r="F28" s="328"/>
      <c r="G28" s="328"/>
      <c r="H28" s="328"/>
      <c r="I28" s="328"/>
      <c r="J28" s="328"/>
      <c r="K28" s="207"/>
    </row>
    <row r="29" spans="2:11" s="1" customFormat="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s="1" customFormat="1" ht="15" customHeight="1">
      <c r="B30" s="210"/>
      <c r="C30" s="211"/>
      <c r="D30" s="328" t="s">
        <v>562</v>
      </c>
      <c r="E30" s="328"/>
      <c r="F30" s="328"/>
      <c r="G30" s="328"/>
      <c r="H30" s="328"/>
      <c r="I30" s="328"/>
      <c r="J30" s="328"/>
      <c r="K30" s="207"/>
    </row>
    <row r="31" spans="2:11" s="1" customFormat="1" ht="15" customHeight="1">
      <c r="B31" s="210"/>
      <c r="C31" s="211"/>
      <c r="D31" s="328" t="s">
        <v>563</v>
      </c>
      <c r="E31" s="328"/>
      <c r="F31" s="328"/>
      <c r="G31" s="328"/>
      <c r="H31" s="328"/>
      <c r="I31" s="328"/>
      <c r="J31" s="328"/>
      <c r="K31" s="207"/>
    </row>
    <row r="32" spans="2:11" s="1" customFormat="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s="1" customFormat="1" ht="15" customHeight="1">
      <c r="B33" s="210"/>
      <c r="C33" s="211"/>
      <c r="D33" s="328" t="s">
        <v>564</v>
      </c>
      <c r="E33" s="328"/>
      <c r="F33" s="328"/>
      <c r="G33" s="328"/>
      <c r="H33" s="328"/>
      <c r="I33" s="328"/>
      <c r="J33" s="328"/>
      <c r="K33" s="207"/>
    </row>
    <row r="34" spans="2:11" s="1" customFormat="1" ht="15" customHeight="1">
      <c r="B34" s="210"/>
      <c r="C34" s="211"/>
      <c r="D34" s="328" t="s">
        <v>565</v>
      </c>
      <c r="E34" s="328"/>
      <c r="F34" s="328"/>
      <c r="G34" s="328"/>
      <c r="H34" s="328"/>
      <c r="I34" s="328"/>
      <c r="J34" s="328"/>
      <c r="K34" s="207"/>
    </row>
    <row r="35" spans="2:11" s="1" customFormat="1" ht="15" customHeight="1">
      <c r="B35" s="210"/>
      <c r="C35" s="211"/>
      <c r="D35" s="328" t="s">
        <v>566</v>
      </c>
      <c r="E35" s="328"/>
      <c r="F35" s="328"/>
      <c r="G35" s="328"/>
      <c r="H35" s="328"/>
      <c r="I35" s="328"/>
      <c r="J35" s="328"/>
      <c r="K35" s="207"/>
    </row>
    <row r="36" spans="2:11" s="1" customFormat="1" ht="15" customHeight="1">
      <c r="B36" s="210"/>
      <c r="C36" s="211"/>
      <c r="D36" s="209"/>
      <c r="E36" s="212" t="s">
        <v>104</v>
      </c>
      <c r="F36" s="209"/>
      <c r="G36" s="328" t="s">
        <v>567</v>
      </c>
      <c r="H36" s="328"/>
      <c r="I36" s="328"/>
      <c r="J36" s="328"/>
      <c r="K36" s="207"/>
    </row>
    <row r="37" spans="2:11" s="1" customFormat="1" ht="30.75" customHeight="1">
      <c r="B37" s="210"/>
      <c r="C37" s="211"/>
      <c r="D37" s="209"/>
      <c r="E37" s="212" t="s">
        <v>568</v>
      </c>
      <c r="F37" s="209"/>
      <c r="G37" s="328" t="s">
        <v>569</v>
      </c>
      <c r="H37" s="328"/>
      <c r="I37" s="328"/>
      <c r="J37" s="328"/>
      <c r="K37" s="207"/>
    </row>
    <row r="38" spans="2:11" s="1" customFormat="1" ht="15" customHeight="1">
      <c r="B38" s="210"/>
      <c r="C38" s="211"/>
      <c r="D38" s="209"/>
      <c r="E38" s="212" t="s">
        <v>53</v>
      </c>
      <c r="F38" s="209"/>
      <c r="G38" s="328" t="s">
        <v>570</v>
      </c>
      <c r="H38" s="328"/>
      <c r="I38" s="328"/>
      <c r="J38" s="328"/>
      <c r="K38" s="207"/>
    </row>
    <row r="39" spans="2:11" s="1" customFormat="1" ht="15" customHeight="1">
      <c r="B39" s="210"/>
      <c r="C39" s="211"/>
      <c r="D39" s="209"/>
      <c r="E39" s="212" t="s">
        <v>54</v>
      </c>
      <c r="F39" s="209"/>
      <c r="G39" s="328" t="s">
        <v>571</v>
      </c>
      <c r="H39" s="328"/>
      <c r="I39" s="328"/>
      <c r="J39" s="328"/>
      <c r="K39" s="207"/>
    </row>
    <row r="40" spans="2:11" s="1" customFormat="1" ht="15" customHeight="1">
      <c r="B40" s="210"/>
      <c r="C40" s="211"/>
      <c r="D40" s="209"/>
      <c r="E40" s="212" t="s">
        <v>105</v>
      </c>
      <c r="F40" s="209"/>
      <c r="G40" s="328" t="s">
        <v>572</v>
      </c>
      <c r="H40" s="328"/>
      <c r="I40" s="328"/>
      <c r="J40" s="328"/>
      <c r="K40" s="207"/>
    </row>
    <row r="41" spans="2:11" s="1" customFormat="1" ht="15" customHeight="1">
      <c r="B41" s="210"/>
      <c r="C41" s="211"/>
      <c r="D41" s="209"/>
      <c r="E41" s="212" t="s">
        <v>106</v>
      </c>
      <c r="F41" s="209"/>
      <c r="G41" s="328" t="s">
        <v>573</v>
      </c>
      <c r="H41" s="328"/>
      <c r="I41" s="328"/>
      <c r="J41" s="328"/>
      <c r="K41" s="207"/>
    </row>
    <row r="42" spans="2:11" s="1" customFormat="1" ht="15" customHeight="1">
      <c r="B42" s="210"/>
      <c r="C42" s="211"/>
      <c r="D42" s="209"/>
      <c r="E42" s="212" t="s">
        <v>574</v>
      </c>
      <c r="F42" s="209"/>
      <c r="G42" s="328" t="s">
        <v>575</v>
      </c>
      <c r="H42" s="328"/>
      <c r="I42" s="328"/>
      <c r="J42" s="328"/>
      <c r="K42" s="207"/>
    </row>
    <row r="43" spans="2:11" s="1" customFormat="1" ht="15" customHeight="1">
      <c r="B43" s="210"/>
      <c r="C43" s="211"/>
      <c r="D43" s="209"/>
      <c r="E43" s="212"/>
      <c r="F43" s="209"/>
      <c r="G43" s="328" t="s">
        <v>576</v>
      </c>
      <c r="H43" s="328"/>
      <c r="I43" s="328"/>
      <c r="J43" s="328"/>
      <c r="K43" s="207"/>
    </row>
    <row r="44" spans="2:11" s="1" customFormat="1" ht="15" customHeight="1">
      <c r="B44" s="210"/>
      <c r="C44" s="211"/>
      <c r="D44" s="209"/>
      <c r="E44" s="212" t="s">
        <v>577</v>
      </c>
      <c r="F44" s="209"/>
      <c r="G44" s="328" t="s">
        <v>578</v>
      </c>
      <c r="H44" s="328"/>
      <c r="I44" s="328"/>
      <c r="J44" s="328"/>
      <c r="K44" s="207"/>
    </row>
    <row r="45" spans="2:11" s="1" customFormat="1" ht="15" customHeight="1">
      <c r="B45" s="210"/>
      <c r="C45" s="211"/>
      <c r="D45" s="209"/>
      <c r="E45" s="212" t="s">
        <v>108</v>
      </c>
      <c r="F45" s="209"/>
      <c r="G45" s="328" t="s">
        <v>579</v>
      </c>
      <c r="H45" s="328"/>
      <c r="I45" s="328"/>
      <c r="J45" s="328"/>
      <c r="K45" s="207"/>
    </row>
    <row r="46" spans="2:11" s="1" customFormat="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s="1" customFormat="1" ht="15" customHeight="1">
      <c r="B47" s="210"/>
      <c r="C47" s="211"/>
      <c r="D47" s="328" t="s">
        <v>580</v>
      </c>
      <c r="E47" s="328"/>
      <c r="F47" s="328"/>
      <c r="G47" s="328"/>
      <c r="H47" s="328"/>
      <c r="I47" s="328"/>
      <c r="J47" s="328"/>
      <c r="K47" s="207"/>
    </row>
    <row r="48" spans="2:11" s="1" customFormat="1" ht="15" customHeight="1">
      <c r="B48" s="210"/>
      <c r="C48" s="211"/>
      <c r="D48" s="211"/>
      <c r="E48" s="328" t="s">
        <v>581</v>
      </c>
      <c r="F48" s="328"/>
      <c r="G48" s="328"/>
      <c r="H48" s="328"/>
      <c r="I48" s="328"/>
      <c r="J48" s="328"/>
      <c r="K48" s="207"/>
    </row>
    <row r="49" spans="2:11" s="1" customFormat="1" ht="15" customHeight="1">
      <c r="B49" s="210"/>
      <c r="C49" s="211"/>
      <c r="D49" s="211"/>
      <c r="E49" s="328" t="s">
        <v>582</v>
      </c>
      <c r="F49" s="328"/>
      <c r="G49" s="328"/>
      <c r="H49" s="328"/>
      <c r="I49" s="328"/>
      <c r="J49" s="328"/>
      <c r="K49" s="207"/>
    </row>
    <row r="50" spans="2:11" s="1" customFormat="1" ht="15" customHeight="1">
      <c r="B50" s="210"/>
      <c r="C50" s="211"/>
      <c r="D50" s="211"/>
      <c r="E50" s="328" t="s">
        <v>583</v>
      </c>
      <c r="F50" s="328"/>
      <c r="G50" s="328"/>
      <c r="H50" s="328"/>
      <c r="I50" s="328"/>
      <c r="J50" s="328"/>
      <c r="K50" s="207"/>
    </row>
    <row r="51" spans="2:11" s="1" customFormat="1" ht="15" customHeight="1">
      <c r="B51" s="210"/>
      <c r="C51" s="211"/>
      <c r="D51" s="328" t="s">
        <v>584</v>
      </c>
      <c r="E51" s="328"/>
      <c r="F51" s="328"/>
      <c r="G51" s="328"/>
      <c r="H51" s="328"/>
      <c r="I51" s="328"/>
      <c r="J51" s="328"/>
      <c r="K51" s="207"/>
    </row>
    <row r="52" spans="2:11" s="1" customFormat="1" ht="25.5" customHeight="1">
      <c r="B52" s="206"/>
      <c r="C52" s="329" t="s">
        <v>585</v>
      </c>
      <c r="D52" s="329"/>
      <c r="E52" s="329"/>
      <c r="F52" s="329"/>
      <c r="G52" s="329"/>
      <c r="H52" s="329"/>
      <c r="I52" s="329"/>
      <c r="J52" s="329"/>
      <c r="K52" s="207"/>
    </row>
    <row r="53" spans="2:11" s="1" customFormat="1" ht="5.25" customHeight="1">
      <c r="B53" s="206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s="1" customFormat="1" ht="15" customHeight="1">
      <c r="B54" s="206"/>
      <c r="C54" s="328" t="s">
        <v>586</v>
      </c>
      <c r="D54" s="328"/>
      <c r="E54" s="328"/>
      <c r="F54" s="328"/>
      <c r="G54" s="328"/>
      <c r="H54" s="328"/>
      <c r="I54" s="328"/>
      <c r="J54" s="328"/>
      <c r="K54" s="207"/>
    </row>
    <row r="55" spans="2:11" s="1" customFormat="1" ht="15" customHeight="1">
      <c r="B55" s="206"/>
      <c r="C55" s="328" t="s">
        <v>587</v>
      </c>
      <c r="D55" s="328"/>
      <c r="E55" s="328"/>
      <c r="F55" s="328"/>
      <c r="G55" s="328"/>
      <c r="H55" s="328"/>
      <c r="I55" s="328"/>
      <c r="J55" s="328"/>
      <c r="K55" s="207"/>
    </row>
    <row r="56" spans="2:11" s="1" customFormat="1" ht="12.75" customHeight="1">
      <c r="B56" s="206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s="1" customFormat="1" ht="15" customHeight="1">
      <c r="B57" s="206"/>
      <c r="C57" s="328" t="s">
        <v>588</v>
      </c>
      <c r="D57" s="328"/>
      <c r="E57" s="328"/>
      <c r="F57" s="328"/>
      <c r="G57" s="328"/>
      <c r="H57" s="328"/>
      <c r="I57" s="328"/>
      <c r="J57" s="328"/>
      <c r="K57" s="207"/>
    </row>
    <row r="58" spans="2:11" s="1" customFormat="1" ht="15" customHeight="1">
      <c r="B58" s="206"/>
      <c r="C58" s="211"/>
      <c r="D58" s="328" t="s">
        <v>589</v>
      </c>
      <c r="E58" s="328"/>
      <c r="F58" s="328"/>
      <c r="G58" s="328"/>
      <c r="H58" s="328"/>
      <c r="I58" s="328"/>
      <c r="J58" s="328"/>
      <c r="K58" s="207"/>
    </row>
    <row r="59" spans="2:11" s="1" customFormat="1" ht="15" customHeight="1">
      <c r="B59" s="206"/>
      <c r="C59" s="211"/>
      <c r="D59" s="328" t="s">
        <v>590</v>
      </c>
      <c r="E59" s="328"/>
      <c r="F59" s="328"/>
      <c r="G59" s="328"/>
      <c r="H59" s="328"/>
      <c r="I59" s="328"/>
      <c r="J59" s="328"/>
      <c r="K59" s="207"/>
    </row>
    <row r="60" spans="2:11" s="1" customFormat="1" ht="15" customHeight="1">
      <c r="B60" s="206"/>
      <c r="C60" s="211"/>
      <c r="D60" s="328" t="s">
        <v>591</v>
      </c>
      <c r="E60" s="328"/>
      <c r="F60" s="328"/>
      <c r="G60" s="328"/>
      <c r="H60" s="328"/>
      <c r="I60" s="328"/>
      <c r="J60" s="328"/>
      <c r="K60" s="207"/>
    </row>
    <row r="61" spans="2:11" s="1" customFormat="1" ht="15" customHeight="1">
      <c r="B61" s="206"/>
      <c r="C61" s="211"/>
      <c r="D61" s="328" t="s">
        <v>592</v>
      </c>
      <c r="E61" s="328"/>
      <c r="F61" s="328"/>
      <c r="G61" s="328"/>
      <c r="H61" s="328"/>
      <c r="I61" s="328"/>
      <c r="J61" s="328"/>
      <c r="K61" s="207"/>
    </row>
    <row r="62" spans="2:11" s="1" customFormat="1" ht="15" customHeight="1">
      <c r="B62" s="206"/>
      <c r="C62" s="211"/>
      <c r="D62" s="330" t="s">
        <v>593</v>
      </c>
      <c r="E62" s="330"/>
      <c r="F62" s="330"/>
      <c r="G62" s="330"/>
      <c r="H62" s="330"/>
      <c r="I62" s="330"/>
      <c r="J62" s="330"/>
      <c r="K62" s="207"/>
    </row>
    <row r="63" spans="2:11" s="1" customFormat="1" ht="15" customHeight="1">
      <c r="B63" s="206"/>
      <c r="C63" s="211"/>
      <c r="D63" s="328" t="s">
        <v>594</v>
      </c>
      <c r="E63" s="328"/>
      <c r="F63" s="328"/>
      <c r="G63" s="328"/>
      <c r="H63" s="328"/>
      <c r="I63" s="328"/>
      <c r="J63" s="328"/>
      <c r="K63" s="207"/>
    </row>
    <row r="64" spans="2:11" s="1" customFormat="1" ht="12.75" customHeight="1">
      <c r="B64" s="206"/>
      <c r="C64" s="211"/>
      <c r="D64" s="211"/>
      <c r="E64" s="214"/>
      <c r="F64" s="211"/>
      <c r="G64" s="211"/>
      <c r="H64" s="211"/>
      <c r="I64" s="211"/>
      <c r="J64" s="211"/>
      <c r="K64" s="207"/>
    </row>
    <row r="65" spans="2:11" s="1" customFormat="1" ht="15" customHeight="1">
      <c r="B65" s="206"/>
      <c r="C65" s="211"/>
      <c r="D65" s="328" t="s">
        <v>595</v>
      </c>
      <c r="E65" s="328"/>
      <c r="F65" s="328"/>
      <c r="G65" s="328"/>
      <c r="H65" s="328"/>
      <c r="I65" s="328"/>
      <c r="J65" s="328"/>
      <c r="K65" s="207"/>
    </row>
    <row r="66" spans="2:11" s="1" customFormat="1" ht="15" customHeight="1">
      <c r="B66" s="206"/>
      <c r="C66" s="211"/>
      <c r="D66" s="330" t="s">
        <v>596</v>
      </c>
      <c r="E66" s="330"/>
      <c r="F66" s="330"/>
      <c r="G66" s="330"/>
      <c r="H66" s="330"/>
      <c r="I66" s="330"/>
      <c r="J66" s="330"/>
      <c r="K66" s="207"/>
    </row>
    <row r="67" spans="2:11" s="1" customFormat="1" ht="15" customHeight="1">
      <c r="B67" s="206"/>
      <c r="C67" s="211"/>
      <c r="D67" s="328" t="s">
        <v>597</v>
      </c>
      <c r="E67" s="328"/>
      <c r="F67" s="328"/>
      <c r="G67" s="328"/>
      <c r="H67" s="328"/>
      <c r="I67" s="328"/>
      <c r="J67" s="328"/>
      <c r="K67" s="207"/>
    </row>
    <row r="68" spans="2:11" s="1" customFormat="1" ht="15" customHeight="1">
      <c r="B68" s="206"/>
      <c r="C68" s="211"/>
      <c r="D68" s="328" t="s">
        <v>598</v>
      </c>
      <c r="E68" s="328"/>
      <c r="F68" s="328"/>
      <c r="G68" s="328"/>
      <c r="H68" s="328"/>
      <c r="I68" s="328"/>
      <c r="J68" s="328"/>
      <c r="K68" s="207"/>
    </row>
    <row r="69" spans="2:11" s="1" customFormat="1" ht="15" customHeight="1">
      <c r="B69" s="206"/>
      <c r="C69" s="211"/>
      <c r="D69" s="328" t="s">
        <v>599</v>
      </c>
      <c r="E69" s="328"/>
      <c r="F69" s="328"/>
      <c r="G69" s="328"/>
      <c r="H69" s="328"/>
      <c r="I69" s="328"/>
      <c r="J69" s="328"/>
      <c r="K69" s="207"/>
    </row>
    <row r="70" spans="2:11" s="1" customFormat="1" ht="15" customHeight="1">
      <c r="B70" s="206"/>
      <c r="C70" s="211"/>
      <c r="D70" s="328" t="s">
        <v>600</v>
      </c>
      <c r="E70" s="328"/>
      <c r="F70" s="328"/>
      <c r="G70" s="328"/>
      <c r="H70" s="328"/>
      <c r="I70" s="328"/>
      <c r="J70" s="328"/>
      <c r="K70" s="207"/>
    </row>
    <row r="71" spans="2:11" s="1" customFormat="1" ht="12.75" customHeight="1">
      <c r="B71" s="215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2:11" s="1" customFormat="1" ht="18.75" customHeight="1">
      <c r="B72" s="218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s="1" customFormat="1" ht="18.7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2:11" s="1" customFormat="1" ht="7.5" customHeight="1">
      <c r="B74" s="220"/>
      <c r="C74" s="221"/>
      <c r="D74" s="221"/>
      <c r="E74" s="221"/>
      <c r="F74" s="221"/>
      <c r="G74" s="221"/>
      <c r="H74" s="221"/>
      <c r="I74" s="221"/>
      <c r="J74" s="221"/>
      <c r="K74" s="222"/>
    </row>
    <row r="75" spans="2:11" s="1" customFormat="1" ht="45" customHeight="1">
      <c r="B75" s="223"/>
      <c r="C75" s="323" t="s">
        <v>601</v>
      </c>
      <c r="D75" s="323"/>
      <c r="E75" s="323"/>
      <c r="F75" s="323"/>
      <c r="G75" s="323"/>
      <c r="H75" s="323"/>
      <c r="I75" s="323"/>
      <c r="J75" s="323"/>
      <c r="K75" s="224"/>
    </row>
    <row r="76" spans="2:11" s="1" customFormat="1" ht="17.25" customHeight="1">
      <c r="B76" s="223"/>
      <c r="C76" s="225" t="s">
        <v>602</v>
      </c>
      <c r="D76" s="225"/>
      <c r="E76" s="225"/>
      <c r="F76" s="225" t="s">
        <v>603</v>
      </c>
      <c r="G76" s="226"/>
      <c r="H76" s="225" t="s">
        <v>54</v>
      </c>
      <c r="I76" s="225" t="s">
        <v>57</v>
      </c>
      <c r="J76" s="225" t="s">
        <v>604</v>
      </c>
      <c r="K76" s="224"/>
    </row>
    <row r="77" spans="2:11" s="1" customFormat="1" ht="17.25" customHeight="1">
      <c r="B77" s="223"/>
      <c r="C77" s="227" t="s">
        <v>605</v>
      </c>
      <c r="D77" s="227"/>
      <c r="E77" s="227"/>
      <c r="F77" s="228" t="s">
        <v>606</v>
      </c>
      <c r="G77" s="229"/>
      <c r="H77" s="227"/>
      <c r="I77" s="227"/>
      <c r="J77" s="227" t="s">
        <v>607</v>
      </c>
      <c r="K77" s="224"/>
    </row>
    <row r="78" spans="2:11" s="1" customFormat="1" ht="5.25" customHeight="1">
      <c r="B78" s="223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s="1" customFormat="1" ht="15" customHeight="1">
      <c r="B79" s="223"/>
      <c r="C79" s="212" t="s">
        <v>53</v>
      </c>
      <c r="D79" s="232"/>
      <c r="E79" s="232"/>
      <c r="F79" s="233" t="s">
        <v>608</v>
      </c>
      <c r="G79" s="234"/>
      <c r="H79" s="212" t="s">
        <v>609</v>
      </c>
      <c r="I79" s="212" t="s">
        <v>610</v>
      </c>
      <c r="J79" s="212">
        <v>20</v>
      </c>
      <c r="K79" s="224"/>
    </row>
    <row r="80" spans="2:11" s="1" customFormat="1" ht="15" customHeight="1">
      <c r="B80" s="223"/>
      <c r="C80" s="212" t="s">
        <v>611</v>
      </c>
      <c r="D80" s="212"/>
      <c r="E80" s="212"/>
      <c r="F80" s="233" t="s">
        <v>608</v>
      </c>
      <c r="G80" s="234"/>
      <c r="H80" s="212" t="s">
        <v>612</v>
      </c>
      <c r="I80" s="212" t="s">
        <v>610</v>
      </c>
      <c r="J80" s="212">
        <v>120</v>
      </c>
      <c r="K80" s="224"/>
    </row>
    <row r="81" spans="2:11" s="1" customFormat="1" ht="15" customHeight="1">
      <c r="B81" s="235"/>
      <c r="C81" s="212" t="s">
        <v>613</v>
      </c>
      <c r="D81" s="212"/>
      <c r="E81" s="212"/>
      <c r="F81" s="233" t="s">
        <v>614</v>
      </c>
      <c r="G81" s="234"/>
      <c r="H81" s="212" t="s">
        <v>615</v>
      </c>
      <c r="I81" s="212" t="s">
        <v>610</v>
      </c>
      <c r="J81" s="212">
        <v>50</v>
      </c>
      <c r="K81" s="224"/>
    </row>
    <row r="82" spans="2:11" s="1" customFormat="1" ht="15" customHeight="1">
      <c r="B82" s="235"/>
      <c r="C82" s="212" t="s">
        <v>616</v>
      </c>
      <c r="D82" s="212"/>
      <c r="E82" s="212"/>
      <c r="F82" s="233" t="s">
        <v>608</v>
      </c>
      <c r="G82" s="234"/>
      <c r="H82" s="212" t="s">
        <v>617</v>
      </c>
      <c r="I82" s="212" t="s">
        <v>618</v>
      </c>
      <c r="J82" s="212"/>
      <c r="K82" s="224"/>
    </row>
    <row r="83" spans="2:11" s="1" customFormat="1" ht="15" customHeight="1">
      <c r="B83" s="235"/>
      <c r="C83" s="236" t="s">
        <v>619</v>
      </c>
      <c r="D83" s="236"/>
      <c r="E83" s="236"/>
      <c r="F83" s="237" t="s">
        <v>614</v>
      </c>
      <c r="G83" s="236"/>
      <c r="H83" s="236" t="s">
        <v>620</v>
      </c>
      <c r="I83" s="236" t="s">
        <v>610</v>
      </c>
      <c r="J83" s="236">
        <v>15</v>
      </c>
      <c r="K83" s="224"/>
    </row>
    <row r="84" spans="2:11" s="1" customFormat="1" ht="15" customHeight="1">
      <c r="B84" s="235"/>
      <c r="C84" s="236" t="s">
        <v>621</v>
      </c>
      <c r="D84" s="236"/>
      <c r="E84" s="236"/>
      <c r="F84" s="237" t="s">
        <v>614</v>
      </c>
      <c r="G84" s="236"/>
      <c r="H84" s="236" t="s">
        <v>622</v>
      </c>
      <c r="I84" s="236" t="s">
        <v>610</v>
      </c>
      <c r="J84" s="236">
        <v>15</v>
      </c>
      <c r="K84" s="224"/>
    </row>
    <row r="85" spans="2:11" s="1" customFormat="1" ht="15" customHeight="1">
      <c r="B85" s="235"/>
      <c r="C85" s="236" t="s">
        <v>623</v>
      </c>
      <c r="D85" s="236"/>
      <c r="E85" s="236"/>
      <c r="F85" s="237" t="s">
        <v>614</v>
      </c>
      <c r="G85" s="236"/>
      <c r="H85" s="236" t="s">
        <v>624</v>
      </c>
      <c r="I85" s="236" t="s">
        <v>610</v>
      </c>
      <c r="J85" s="236">
        <v>20</v>
      </c>
      <c r="K85" s="224"/>
    </row>
    <row r="86" spans="2:11" s="1" customFormat="1" ht="15" customHeight="1">
      <c r="B86" s="235"/>
      <c r="C86" s="236" t="s">
        <v>625</v>
      </c>
      <c r="D86" s="236"/>
      <c r="E86" s="236"/>
      <c r="F86" s="237" t="s">
        <v>614</v>
      </c>
      <c r="G86" s="236"/>
      <c r="H86" s="236" t="s">
        <v>626</v>
      </c>
      <c r="I86" s="236" t="s">
        <v>610</v>
      </c>
      <c r="J86" s="236">
        <v>20</v>
      </c>
      <c r="K86" s="224"/>
    </row>
    <row r="87" spans="2:11" s="1" customFormat="1" ht="15" customHeight="1">
      <c r="B87" s="235"/>
      <c r="C87" s="212" t="s">
        <v>627</v>
      </c>
      <c r="D87" s="212"/>
      <c r="E87" s="212"/>
      <c r="F87" s="233" t="s">
        <v>614</v>
      </c>
      <c r="G87" s="234"/>
      <c r="H87" s="212" t="s">
        <v>628</v>
      </c>
      <c r="I87" s="212" t="s">
        <v>610</v>
      </c>
      <c r="J87" s="212">
        <v>50</v>
      </c>
      <c r="K87" s="224"/>
    </row>
    <row r="88" spans="2:11" s="1" customFormat="1" ht="15" customHeight="1">
      <c r="B88" s="235"/>
      <c r="C88" s="212" t="s">
        <v>629</v>
      </c>
      <c r="D88" s="212"/>
      <c r="E88" s="212"/>
      <c r="F88" s="233" t="s">
        <v>614</v>
      </c>
      <c r="G88" s="234"/>
      <c r="H88" s="212" t="s">
        <v>630</v>
      </c>
      <c r="I88" s="212" t="s">
        <v>610</v>
      </c>
      <c r="J88" s="212">
        <v>20</v>
      </c>
      <c r="K88" s="224"/>
    </row>
    <row r="89" spans="2:11" s="1" customFormat="1" ht="15" customHeight="1">
      <c r="B89" s="235"/>
      <c r="C89" s="212" t="s">
        <v>631</v>
      </c>
      <c r="D89" s="212"/>
      <c r="E89" s="212"/>
      <c r="F89" s="233" t="s">
        <v>614</v>
      </c>
      <c r="G89" s="234"/>
      <c r="H89" s="212" t="s">
        <v>632</v>
      </c>
      <c r="I89" s="212" t="s">
        <v>610</v>
      </c>
      <c r="J89" s="212">
        <v>20</v>
      </c>
      <c r="K89" s="224"/>
    </row>
    <row r="90" spans="2:11" s="1" customFormat="1" ht="15" customHeight="1">
      <c r="B90" s="235"/>
      <c r="C90" s="212" t="s">
        <v>633</v>
      </c>
      <c r="D90" s="212"/>
      <c r="E90" s="212"/>
      <c r="F90" s="233" t="s">
        <v>614</v>
      </c>
      <c r="G90" s="234"/>
      <c r="H90" s="212" t="s">
        <v>634</v>
      </c>
      <c r="I90" s="212" t="s">
        <v>610</v>
      </c>
      <c r="J90" s="212">
        <v>50</v>
      </c>
      <c r="K90" s="224"/>
    </row>
    <row r="91" spans="2:11" s="1" customFormat="1" ht="15" customHeight="1">
      <c r="B91" s="235"/>
      <c r="C91" s="212" t="s">
        <v>635</v>
      </c>
      <c r="D91" s="212"/>
      <c r="E91" s="212"/>
      <c r="F91" s="233" t="s">
        <v>614</v>
      </c>
      <c r="G91" s="234"/>
      <c r="H91" s="212" t="s">
        <v>635</v>
      </c>
      <c r="I91" s="212" t="s">
        <v>610</v>
      </c>
      <c r="J91" s="212">
        <v>50</v>
      </c>
      <c r="K91" s="224"/>
    </row>
    <row r="92" spans="2:11" s="1" customFormat="1" ht="15" customHeight="1">
      <c r="B92" s="235"/>
      <c r="C92" s="212" t="s">
        <v>636</v>
      </c>
      <c r="D92" s="212"/>
      <c r="E92" s="212"/>
      <c r="F92" s="233" t="s">
        <v>614</v>
      </c>
      <c r="G92" s="234"/>
      <c r="H92" s="212" t="s">
        <v>637</v>
      </c>
      <c r="I92" s="212" t="s">
        <v>610</v>
      </c>
      <c r="J92" s="212">
        <v>255</v>
      </c>
      <c r="K92" s="224"/>
    </row>
    <row r="93" spans="2:11" s="1" customFormat="1" ht="15" customHeight="1">
      <c r="B93" s="235"/>
      <c r="C93" s="212" t="s">
        <v>638</v>
      </c>
      <c r="D93" s="212"/>
      <c r="E93" s="212"/>
      <c r="F93" s="233" t="s">
        <v>608</v>
      </c>
      <c r="G93" s="234"/>
      <c r="H93" s="212" t="s">
        <v>639</v>
      </c>
      <c r="I93" s="212" t="s">
        <v>640</v>
      </c>
      <c r="J93" s="212"/>
      <c r="K93" s="224"/>
    </row>
    <row r="94" spans="2:11" s="1" customFormat="1" ht="15" customHeight="1">
      <c r="B94" s="235"/>
      <c r="C94" s="212" t="s">
        <v>641</v>
      </c>
      <c r="D94" s="212"/>
      <c r="E94" s="212"/>
      <c r="F94" s="233" t="s">
        <v>608</v>
      </c>
      <c r="G94" s="234"/>
      <c r="H94" s="212" t="s">
        <v>642</v>
      </c>
      <c r="I94" s="212" t="s">
        <v>643</v>
      </c>
      <c r="J94" s="212"/>
      <c r="K94" s="224"/>
    </row>
    <row r="95" spans="2:11" s="1" customFormat="1" ht="15" customHeight="1">
      <c r="B95" s="235"/>
      <c r="C95" s="212" t="s">
        <v>644</v>
      </c>
      <c r="D95" s="212"/>
      <c r="E95" s="212"/>
      <c r="F95" s="233" t="s">
        <v>608</v>
      </c>
      <c r="G95" s="234"/>
      <c r="H95" s="212" t="s">
        <v>644</v>
      </c>
      <c r="I95" s="212" t="s">
        <v>643</v>
      </c>
      <c r="J95" s="212"/>
      <c r="K95" s="224"/>
    </row>
    <row r="96" spans="2:11" s="1" customFormat="1" ht="15" customHeight="1">
      <c r="B96" s="235"/>
      <c r="C96" s="212" t="s">
        <v>38</v>
      </c>
      <c r="D96" s="212"/>
      <c r="E96" s="212"/>
      <c r="F96" s="233" t="s">
        <v>608</v>
      </c>
      <c r="G96" s="234"/>
      <c r="H96" s="212" t="s">
        <v>645</v>
      </c>
      <c r="I96" s="212" t="s">
        <v>643</v>
      </c>
      <c r="J96" s="212"/>
      <c r="K96" s="224"/>
    </row>
    <row r="97" spans="2:11" s="1" customFormat="1" ht="15" customHeight="1">
      <c r="B97" s="235"/>
      <c r="C97" s="212" t="s">
        <v>48</v>
      </c>
      <c r="D97" s="212"/>
      <c r="E97" s="212"/>
      <c r="F97" s="233" t="s">
        <v>608</v>
      </c>
      <c r="G97" s="234"/>
      <c r="H97" s="212" t="s">
        <v>646</v>
      </c>
      <c r="I97" s="212" t="s">
        <v>643</v>
      </c>
      <c r="J97" s="212"/>
      <c r="K97" s="224"/>
    </row>
    <row r="98" spans="2:11" s="1" customFormat="1" ht="15" customHeight="1">
      <c r="B98" s="238"/>
      <c r="C98" s="239"/>
      <c r="D98" s="239"/>
      <c r="E98" s="239"/>
      <c r="F98" s="239"/>
      <c r="G98" s="239"/>
      <c r="H98" s="239"/>
      <c r="I98" s="239"/>
      <c r="J98" s="239"/>
      <c r="K98" s="240"/>
    </row>
    <row r="99" spans="2:11" s="1" customFormat="1" ht="18.7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1"/>
    </row>
    <row r="100" spans="2:11" s="1" customFormat="1" ht="18.7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</row>
    <row r="101" spans="2:11" s="1" customFormat="1" ht="7.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2"/>
    </row>
    <row r="102" spans="2:11" s="1" customFormat="1" ht="45" customHeight="1">
      <c r="B102" s="223"/>
      <c r="C102" s="323" t="s">
        <v>647</v>
      </c>
      <c r="D102" s="323"/>
      <c r="E102" s="323"/>
      <c r="F102" s="323"/>
      <c r="G102" s="323"/>
      <c r="H102" s="323"/>
      <c r="I102" s="323"/>
      <c r="J102" s="323"/>
      <c r="K102" s="224"/>
    </row>
    <row r="103" spans="2:11" s="1" customFormat="1" ht="17.25" customHeight="1">
      <c r="B103" s="223"/>
      <c r="C103" s="225" t="s">
        <v>602</v>
      </c>
      <c r="D103" s="225"/>
      <c r="E103" s="225"/>
      <c r="F103" s="225" t="s">
        <v>603</v>
      </c>
      <c r="G103" s="226"/>
      <c r="H103" s="225" t="s">
        <v>54</v>
      </c>
      <c r="I103" s="225" t="s">
        <v>57</v>
      </c>
      <c r="J103" s="225" t="s">
        <v>604</v>
      </c>
      <c r="K103" s="224"/>
    </row>
    <row r="104" spans="2:11" s="1" customFormat="1" ht="17.25" customHeight="1">
      <c r="B104" s="223"/>
      <c r="C104" s="227" t="s">
        <v>605</v>
      </c>
      <c r="D104" s="227"/>
      <c r="E104" s="227"/>
      <c r="F104" s="228" t="s">
        <v>606</v>
      </c>
      <c r="G104" s="229"/>
      <c r="H104" s="227"/>
      <c r="I104" s="227"/>
      <c r="J104" s="227" t="s">
        <v>607</v>
      </c>
      <c r="K104" s="224"/>
    </row>
    <row r="105" spans="2:11" s="1" customFormat="1" ht="5.25" customHeight="1">
      <c r="B105" s="223"/>
      <c r="C105" s="225"/>
      <c r="D105" s="225"/>
      <c r="E105" s="225"/>
      <c r="F105" s="225"/>
      <c r="G105" s="243"/>
      <c r="H105" s="225"/>
      <c r="I105" s="225"/>
      <c r="J105" s="225"/>
      <c r="K105" s="224"/>
    </row>
    <row r="106" spans="2:11" s="1" customFormat="1" ht="15" customHeight="1">
      <c r="B106" s="223"/>
      <c r="C106" s="212" t="s">
        <v>53</v>
      </c>
      <c r="D106" s="232"/>
      <c r="E106" s="232"/>
      <c r="F106" s="233" t="s">
        <v>608</v>
      </c>
      <c r="G106" s="212"/>
      <c r="H106" s="212" t="s">
        <v>648</v>
      </c>
      <c r="I106" s="212" t="s">
        <v>610</v>
      </c>
      <c r="J106" s="212">
        <v>20</v>
      </c>
      <c r="K106" s="224"/>
    </row>
    <row r="107" spans="2:11" s="1" customFormat="1" ht="15" customHeight="1">
      <c r="B107" s="223"/>
      <c r="C107" s="212" t="s">
        <v>611</v>
      </c>
      <c r="D107" s="212"/>
      <c r="E107" s="212"/>
      <c r="F107" s="233" t="s">
        <v>608</v>
      </c>
      <c r="G107" s="212"/>
      <c r="H107" s="212" t="s">
        <v>648</v>
      </c>
      <c r="I107" s="212" t="s">
        <v>610</v>
      </c>
      <c r="J107" s="212">
        <v>120</v>
      </c>
      <c r="K107" s="224"/>
    </row>
    <row r="108" spans="2:11" s="1" customFormat="1" ht="15" customHeight="1">
      <c r="B108" s="235"/>
      <c r="C108" s="212" t="s">
        <v>613</v>
      </c>
      <c r="D108" s="212"/>
      <c r="E108" s="212"/>
      <c r="F108" s="233" t="s">
        <v>614</v>
      </c>
      <c r="G108" s="212"/>
      <c r="H108" s="212" t="s">
        <v>648</v>
      </c>
      <c r="I108" s="212" t="s">
        <v>610</v>
      </c>
      <c r="J108" s="212">
        <v>50</v>
      </c>
      <c r="K108" s="224"/>
    </row>
    <row r="109" spans="2:11" s="1" customFormat="1" ht="15" customHeight="1">
      <c r="B109" s="235"/>
      <c r="C109" s="212" t="s">
        <v>616</v>
      </c>
      <c r="D109" s="212"/>
      <c r="E109" s="212"/>
      <c r="F109" s="233" t="s">
        <v>608</v>
      </c>
      <c r="G109" s="212"/>
      <c r="H109" s="212" t="s">
        <v>648</v>
      </c>
      <c r="I109" s="212" t="s">
        <v>618</v>
      </c>
      <c r="J109" s="212"/>
      <c r="K109" s="224"/>
    </row>
    <row r="110" spans="2:11" s="1" customFormat="1" ht="15" customHeight="1">
      <c r="B110" s="235"/>
      <c r="C110" s="212" t="s">
        <v>627</v>
      </c>
      <c r="D110" s="212"/>
      <c r="E110" s="212"/>
      <c r="F110" s="233" t="s">
        <v>614</v>
      </c>
      <c r="G110" s="212"/>
      <c r="H110" s="212" t="s">
        <v>648</v>
      </c>
      <c r="I110" s="212" t="s">
        <v>610</v>
      </c>
      <c r="J110" s="212">
        <v>50</v>
      </c>
      <c r="K110" s="224"/>
    </row>
    <row r="111" spans="2:11" s="1" customFormat="1" ht="15" customHeight="1">
      <c r="B111" s="235"/>
      <c r="C111" s="212" t="s">
        <v>635</v>
      </c>
      <c r="D111" s="212"/>
      <c r="E111" s="212"/>
      <c r="F111" s="233" t="s">
        <v>614</v>
      </c>
      <c r="G111" s="212"/>
      <c r="H111" s="212" t="s">
        <v>648</v>
      </c>
      <c r="I111" s="212" t="s">
        <v>610</v>
      </c>
      <c r="J111" s="212">
        <v>50</v>
      </c>
      <c r="K111" s="224"/>
    </row>
    <row r="112" spans="2:11" s="1" customFormat="1" ht="15" customHeight="1">
      <c r="B112" s="235"/>
      <c r="C112" s="212" t="s">
        <v>633</v>
      </c>
      <c r="D112" s="212"/>
      <c r="E112" s="212"/>
      <c r="F112" s="233" t="s">
        <v>614</v>
      </c>
      <c r="G112" s="212"/>
      <c r="H112" s="212" t="s">
        <v>648</v>
      </c>
      <c r="I112" s="212" t="s">
        <v>610</v>
      </c>
      <c r="J112" s="212">
        <v>50</v>
      </c>
      <c r="K112" s="224"/>
    </row>
    <row r="113" spans="2:11" s="1" customFormat="1" ht="15" customHeight="1">
      <c r="B113" s="235"/>
      <c r="C113" s="212" t="s">
        <v>53</v>
      </c>
      <c r="D113" s="212"/>
      <c r="E113" s="212"/>
      <c r="F113" s="233" t="s">
        <v>608</v>
      </c>
      <c r="G113" s="212"/>
      <c r="H113" s="212" t="s">
        <v>649</v>
      </c>
      <c r="I113" s="212" t="s">
        <v>610</v>
      </c>
      <c r="J113" s="212">
        <v>20</v>
      </c>
      <c r="K113" s="224"/>
    </row>
    <row r="114" spans="2:11" s="1" customFormat="1" ht="15" customHeight="1">
      <c r="B114" s="235"/>
      <c r="C114" s="212" t="s">
        <v>650</v>
      </c>
      <c r="D114" s="212"/>
      <c r="E114" s="212"/>
      <c r="F114" s="233" t="s">
        <v>608</v>
      </c>
      <c r="G114" s="212"/>
      <c r="H114" s="212" t="s">
        <v>651</v>
      </c>
      <c r="I114" s="212" t="s">
        <v>610</v>
      </c>
      <c r="J114" s="212">
        <v>120</v>
      </c>
      <c r="K114" s="224"/>
    </row>
    <row r="115" spans="2:11" s="1" customFormat="1" ht="15" customHeight="1">
      <c r="B115" s="235"/>
      <c r="C115" s="212" t="s">
        <v>38</v>
      </c>
      <c r="D115" s="212"/>
      <c r="E115" s="212"/>
      <c r="F115" s="233" t="s">
        <v>608</v>
      </c>
      <c r="G115" s="212"/>
      <c r="H115" s="212" t="s">
        <v>652</v>
      </c>
      <c r="I115" s="212" t="s">
        <v>643</v>
      </c>
      <c r="J115" s="212"/>
      <c r="K115" s="224"/>
    </row>
    <row r="116" spans="2:11" s="1" customFormat="1" ht="15" customHeight="1">
      <c r="B116" s="235"/>
      <c r="C116" s="212" t="s">
        <v>48</v>
      </c>
      <c r="D116" s="212"/>
      <c r="E116" s="212"/>
      <c r="F116" s="233" t="s">
        <v>608</v>
      </c>
      <c r="G116" s="212"/>
      <c r="H116" s="212" t="s">
        <v>653</v>
      </c>
      <c r="I116" s="212" t="s">
        <v>643</v>
      </c>
      <c r="J116" s="212"/>
      <c r="K116" s="224"/>
    </row>
    <row r="117" spans="2:11" s="1" customFormat="1" ht="15" customHeight="1">
      <c r="B117" s="235"/>
      <c r="C117" s="212" t="s">
        <v>57</v>
      </c>
      <c r="D117" s="212"/>
      <c r="E117" s="212"/>
      <c r="F117" s="233" t="s">
        <v>608</v>
      </c>
      <c r="G117" s="212"/>
      <c r="H117" s="212" t="s">
        <v>654</v>
      </c>
      <c r="I117" s="212" t="s">
        <v>655</v>
      </c>
      <c r="J117" s="212"/>
      <c r="K117" s="224"/>
    </row>
    <row r="118" spans="2:11" s="1" customFormat="1" ht="15" customHeight="1">
      <c r="B118" s="238"/>
      <c r="C118" s="244"/>
      <c r="D118" s="244"/>
      <c r="E118" s="244"/>
      <c r="F118" s="244"/>
      <c r="G118" s="244"/>
      <c r="H118" s="244"/>
      <c r="I118" s="244"/>
      <c r="J118" s="244"/>
      <c r="K118" s="240"/>
    </row>
    <row r="119" spans="2:11" s="1" customFormat="1" ht="18.75" customHeight="1">
      <c r="B119" s="245"/>
      <c r="C119" s="246"/>
      <c r="D119" s="246"/>
      <c r="E119" s="246"/>
      <c r="F119" s="247"/>
      <c r="G119" s="246"/>
      <c r="H119" s="246"/>
      <c r="I119" s="246"/>
      <c r="J119" s="246"/>
      <c r="K119" s="245"/>
    </row>
    <row r="120" spans="2:11" s="1" customFormat="1" ht="18.7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2:11" s="1" customFormat="1" ht="7.5" customHeight="1">
      <c r="B121" s="248"/>
      <c r="C121" s="249"/>
      <c r="D121" s="249"/>
      <c r="E121" s="249"/>
      <c r="F121" s="249"/>
      <c r="G121" s="249"/>
      <c r="H121" s="249"/>
      <c r="I121" s="249"/>
      <c r="J121" s="249"/>
      <c r="K121" s="250"/>
    </row>
    <row r="122" spans="2:11" s="1" customFormat="1" ht="45" customHeight="1">
      <c r="B122" s="251"/>
      <c r="C122" s="324" t="s">
        <v>656</v>
      </c>
      <c r="D122" s="324"/>
      <c r="E122" s="324"/>
      <c r="F122" s="324"/>
      <c r="G122" s="324"/>
      <c r="H122" s="324"/>
      <c r="I122" s="324"/>
      <c r="J122" s="324"/>
      <c r="K122" s="252"/>
    </row>
    <row r="123" spans="2:11" s="1" customFormat="1" ht="17.25" customHeight="1">
      <c r="B123" s="253"/>
      <c r="C123" s="225" t="s">
        <v>602</v>
      </c>
      <c r="D123" s="225"/>
      <c r="E123" s="225"/>
      <c r="F123" s="225" t="s">
        <v>603</v>
      </c>
      <c r="G123" s="226"/>
      <c r="H123" s="225" t="s">
        <v>54</v>
      </c>
      <c r="I123" s="225" t="s">
        <v>57</v>
      </c>
      <c r="J123" s="225" t="s">
        <v>604</v>
      </c>
      <c r="K123" s="254"/>
    </row>
    <row r="124" spans="2:11" s="1" customFormat="1" ht="17.25" customHeight="1">
      <c r="B124" s="253"/>
      <c r="C124" s="227" t="s">
        <v>605</v>
      </c>
      <c r="D124" s="227"/>
      <c r="E124" s="227"/>
      <c r="F124" s="228" t="s">
        <v>606</v>
      </c>
      <c r="G124" s="229"/>
      <c r="H124" s="227"/>
      <c r="I124" s="227"/>
      <c r="J124" s="227" t="s">
        <v>607</v>
      </c>
      <c r="K124" s="254"/>
    </row>
    <row r="125" spans="2:11" s="1" customFormat="1" ht="5.25" customHeight="1">
      <c r="B125" s="255"/>
      <c r="C125" s="230"/>
      <c r="D125" s="230"/>
      <c r="E125" s="230"/>
      <c r="F125" s="230"/>
      <c r="G125" s="256"/>
      <c r="H125" s="230"/>
      <c r="I125" s="230"/>
      <c r="J125" s="230"/>
      <c r="K125" s="257"/>
    </row>
    <row r="126" spans="2:11" s="1" customFormat="1" ht="15" customHeight="1">
      <c r="B126" s="255"/>
      <c r="C126" s="212" t="s">
        <v>611</v>
      </c>
      <c r="D126" s="232"/>
      <c r="E126" s="232"/>
      <c r="F126" s="233" t="s">
        <v>608</v>
      </c>
      <c r="G126" s="212"/>
      <c r="H126" s="212" t="s">
        <v>648</v>
      </c>
      <c r="I126" s="212" t="s">
        <v>610</v>
      </c>
      <c r="J126" s="212">
        <v>120</v>
      </c>
      <c r="K126" s="258"/>
    </row>
    <row r="127" spans="2:11" s="1" customFormat="1" ht="15" customHeight="1">
      <c r="B127" s="255"/>
      <c r="C127" s="212" t="s">
        <v>657</v>
      </c>
      <c r="D127" s="212"/>
      <c r="E127" s="212"/>
      <c r="F127" s="233" t="s">
        <v>608</v>
      </c>
      <c r="G127" s="212"/>
      <c r="H127" s="212" t="s">
        <v>658</v>
      </c>
      <c r="I127" s="212" t="s">
        <v>610</v>
      </c>
      <c r="J127" s="212" t="s">
        <v>659</v>
      </c>
      <c r="K127" s="258"/>
    </row>
    <row r="128" spans="2:11" s="1" customFormat="1" ht="15" customHeight="1">
      <c r="B128" s="255"/>
      <c r="C128" s="212" t="s">
        <v>556</v>
      </c>
      <c r="D128" s="212"/>
      <c r="E128" s="212"/>
      <c r="F128" s="233" t="s">
        <v>608</v>
      </c>
      <c r="G128" s="212"/>
      <c r="H128" s="212" t="s">
        <v>660</v>
      </c>
      <c r="I128" s="212" t="s">
        <v>610</v>
      </c>
      <c r="J128" s="212" t="s">
        <v>659</v>
      </c>
      <c r="K128" s="258"/>
    </row>
    <row r="129" spans="2:11" s="1" customFormat="1" ht="15" customHeight="1">
      <c r="B129" s="255"/>
      <c r="C129" s="212" t="s">
        <v>619</v>
      </c>
      <c r="D129" s="212"/>
      <c r="E129" s="212"/>
      <c r="F129" s="233" t="s">
        <v>614</v>
      </c>
      <c r="G129" s="212"/>
      <c r="H129" s="212" t="s">
        <v>620</v>
      </c>
      <c r="I129" s="212" t="s">
        <v>610</v>
      </c>
      <c r="J129" s="212">
        <v>15</v>
      </c>
      <c r="K129" s="258"/>
    </row>
    <row r="130" spans="2:11" s="1" customFormat="1" ht="15" customHeight="1">
      <c r="B130" s="255"/>
      <c r="C130" s="236" t="s">
        <v>621</v>
      </c>
      <c r="D130" s="236"/>
      <c r="E130" s="236"/>
      <c r="F130" s="237" t="s">
        <v>614</v>
      </c>
      <c r="G130" s="236"/>
      <c r="H130" s="236" t="s">
        <v>622</v>
      </c>
      <c r="I130" s="236" t="s">
        <v>610</v>
      </c>
      <c r="J130" s="236">
        <v>15</v>
      </c>
      <c r="K130" s="258"/>
    </row>
    <row r="131" spans="2:11" s="1" customFormat="1" ht="15" customHeight="1">
      <c r="B131" s="255"/>
      <c r="C131" s="236" t="s">
        <v>623</v>
      </c>
      <c r="D131" s="236"/>
      <c r="E131" s="236"/>
      <c r="F131" s="237" t="s">
        <v>614</v>
      </c>
      <c r="G131" s="236"/>
      <c r="H131" s="236" t="s">
        <v>624</v>
      </c>
      <c r="I131" s="236" t="s">
        <v>610</v>
      </c>
      <c r="J131" s="236">
        <v>20</v>
      </c>
      <c r="K131" s="258"/>
    </row>
    <row r="132" spans="2:11" s="1" customFormat="1" ht="15" customHeight="1">
      <c r="B132" s="255"/>
      <c r="C132" s="236" t="s">
        <v>625</v>
      </c>
      <c r="D132" s="236"/>
      <c r="E132" s="236"/>
      <c r="F132" s="237" t="s">
        <v>614</v>
      </c>
      <c r="G132" s="236"/>
      <c r="H132" s="236" t="s">
        <v>626</v>
      </c>
      <c r="I132" s="236" t="s">
        <v>610</v>
      </c>
      <c r="J132" s="236">
        <v>20</v>
      </c>
      <c r="K132" s="258"/>
    </row>
    <row r="133" spans="2:11" s="1" customFormat="1" ht="15" customHeight="1">
      <c r="B133" s="255"/>
      <c r="C133" s="212" t="s">
        <v>613</v>
      </c>
      <c r="D133" s="212"/>
      <c r="E133" s="212"/>
      <c r="F133" s="233" t="s">
        <v>614</v>
      </c>
      <c r="G133" s="212"/>
      <c r="H133" s="212" t="s">
        <v>648</v>
      </c>
      <c r="I133" s="212" t="s">
        <v>610</v>
      </c>
      <c r="J133" s="212">
        <v>50</v>
      </c>
      <c r="K133" s="258"/>
    </row>
    <row r="134" spans="2:11" s="1" customFormat="1" ht="15" customHeight="1">
      <c r="B134" s="255"/>
      <c r="C134" s="212" t="s">
        <v>627</v>
      </c>
      <c r="D134" s="212"/>
      <c r="E134" s="212"/>
      <c r="F134" s="233" t="s">
        <v>614</v>
      </c>
      <c r="G134" s="212"/>
      <c r="H134" s="212" t="s">
        <v>648</v>
      </c>
      <c r="I134" s="212" t="s">
        <v>610</v>
      </c>
      <c r="J134" s="212">
        <v>50</v>
      </c>
      <c r="K134" s="258"/>
    </row>
    <row r="135" spans="2:11" s="1" customFormat="1" ht="15" customHeight="1">
      <c r="B135" s="255"/>
      <c r="C135" s="212" t="s">
        <v>633</v>
      </c>
      <c r="D135" s="212"/>
      <c r="E135" s="212"/>
      <c r="F135" s="233" t="s">
        <v>614</v>
      </c>
      <c r="G135" s="212"/>
      <c r="H135" s="212" t="s">
        <v>648</v>
      </c>
      <c r="I135" s="212" t="s">
        <v>610</v>
      </c>
      <c r="J135" s="212">
        <v>50</v>
      </c>
      <c r="K135" s="258"/>
    </row>
    <row r="136" spans="2:11" s="1" customFormat="1" ht="15" customHeight="1">
      <c r="B136" s="255"/>
      <c r="C136" s="212" t="s">
        <v>635</v>
      </c>
      <c r="D136" s="212"/>
      <c r="E136" s="212"/>
      <c r="F136" s="233" t="s">
        <v>614</v>
      </c>
      <c r="G136" s="212"/>
      <c r="H136" s="212" t="s">
        <v>648</v>
      </c>
      <c r="I136" s="212" t="s">
        <v>610</v>
      </c>
      <c r="J136" s="212">
        <v>50</v>
      </c>
      <c r="K136" s="258"/>
    </row>
    <row r="137" spans="2:11" s="1" customFormat="1" ht="15" customHeight="1">
      <c r="B137" s="255"/>
      <c r="C137" s="212" t="s">
        <v>636</v>
      </c>
      <c r="D137" s="212"/>
      <c r="E137" s="212"/>
      <c r="F137" s="233" t="s">
        <v>614</v>
      </c>
      <c r="G137" s="212"/>
      <c r="H137" s="212" t="s">
        <v>661</v>
      </c>
      <c r="I137" s="212" t="s">
        <v>610</v>
      </c>
      <c r="J137" s="212">
        <v>255</v>
      </c>
      <c r="K137" s="258"/>
    </row>
    <row r="138" spans="2:11" s="1" customFormat="1" ht="15" customHeight="1">
      <c r="B138" s="255"/>
      <c r="C138" s="212" t="s">
        <v>638</v>
      </c>
      <c r="D138" s="212"/>
      <c r="E138" s="212"/>
      <c r="F138" s="233" t="s">
        <v>608</v>
      </c>
      <c r="G138" s="212"/>
      <c r="H138" s="212" t="s">
        <v>662</v>
      </c>
      <c r="I138" s="212" t="s">
        <v>640</v>
      </c>
      <c r="J138" s="212"/>
      <c r="K138" s="258"/>
    </row>
    <row r="139" spans="2:11" s="1" customFormat="1" ht="15" customHeight="1">
      <c r="B139" s="255"/>
      <c r="C139" s="212" t="s">
        <v>641</v>
      </c>
      <c r="D139" s="212"/>
      <c r="E139" s="212"/>
      <c r="F139" s="233" t="s">
        <v>608</v>
      </c>
      <c r="G139" s="212"/>
      <c r="H139" s="212" t="s">
        <v>663</v>
      </c>
      <c r="I139" s="212" t="s">
        <v>643</v>
      </c>
      <c r="J139" s="212"/>
      <c r="K139" s="258"/>
    </row>
    <row r="140" spans="2:11" s="1" customFormat="1" ht="15" customHeight="1">
      <c r="B140" s="255"/>
      <c r="C140" s="212" t="s">
        <v>644</v>
      </c>
      <c r="D140" s="212"/>
      <c r="E140" s="212"/>
      <c r="F140" s="233" t="s">
        <v>608</v>
      </c>
      <c r="G140" s="212"/>
      <c r="H140" s="212" t="s">
        <v>644</v>
      </c>
      <c r="I140" s="212" t="s">
        <v>643</v>
      </c>
      <c r="J140" s="212"/>
      <c r="K140" s="258"/>
    </row>
    <row r="141" spans="2:11" s="1" customFormat="1" ht="15" customHeight="1">
      <c r="B141" s="255"/>
      <c r="C141" s="212" t="s">
        <v>38</v>
      </c>
      <c r="D141" s="212"/>
      <c r="E141" s="212"/>
      <c r="F141" s="233" t="s">
        <v>608</v>
      </c>
      <c r="G141" s="212"/>
      <c r="H141" s="212" t="s">
        <v>664</v>
      </c>
      <c r="I141" s="212" t="s">
        <v>643</v>
      </c>
      <c r="J141" s="212"/>
      <c r="K141" s="258"/>
    </row>
    <row r="142" spans="2:11" s="1" customFormat="1" ht="15" customHeight="1">
      <c r="B142" s="255"/>
      <c r="C142" s="212" t="s">
        <v>665</v>
      </c>
      <c r="D142" s="212"/>
      <c r="E142" s="212"/>
      <c r="F142" s="233" t="s">
        <v>608</v>
      </c>
      <c r="G142" s="212"/>
      <c r="H142" s="212" t="s">
        <v>666</v>
      </c>
      <c r="I142" s="212" t="s">
        <v>643</v>
      </c>
      <c r="J142" s="212"/>
      <c r="K142" s="258"/>
    </row>
    <row r="143" spans="2:11" s="1" customFormat="1" ht="15" customHeight="1">
      <c r="B143" s="259"/>
      <c r="C143" s="260"/>
      <c r="D143" s="260"/>
      <c r="E143" s="260"/>
      <c r="F143" s="260"/>
      <c r="G143" s="260"/>
      <c r="H143" s="260"/>
      <c r="I143" s="260"/>
      <c r="J143" s="260"/>
      <c r="K143" s="261"/>
    </row>
    <row r="144" spans="2:11" s="1" customFormat="1" ht="18.75" customHeight="1">
      <c r="B144" s="246"/>
      <c r="C144" s="246"/>
      <c r="D144" s="246"/>
      <c r="E144" s="246"/>
      <c r="F144" s="247"/>
      <c r="G144" s="246"/>
      <c r="H144" s="246"/>
      <c r="I144" s="246"/>
      <c r="J144" s="246"/>
      <c r="K144" s="246"/>
    </row>
    <row r="145" spans="2:11" s="1" customFormat="1" ht="18.75" customHeight="1"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</row>
    <row r="146" spans="2:11" s="1" customFormat="1" ht="7.5" customHeight="1">
      <c r="B146" s="220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2:11" s="1" customFormat="1" ht="45" customHeight="1">
      <c r="B147" s="223"/>
      <c r="C147" s="323" t="s">
        <v>667</v>
      </c>
      <c r="D147" s="323"/>
      <c r="E147" s="323"/>
      <c r="F147" s="323"/>
      <c r="G147" s="323"/>
      <c r="H147" s="323"/>
      <c r="I147" s="323"/>
      <c r="J147" s="323"/>
      <c r="K147" s="224"/>
    </row>
    <row r="148" spans="2:11" s="1" customFormat="1" ht="17.25" customHeight="1">
      <c r="B148" s="223"/>
      <c r="C148" s="225" t="s">
        <v>602</v>
      </c>
      <c r="D148" s="225"/>
      <c r="E148" s="225"/>
      <c r="F148" s="225" t="s">
        <v>603</v>
      </c>
      <c r="G148" s="226"/>
      <c r="H148" s="225" t="s">
        <v>54</v>
      </c>
      <c r="I148" s="225" t="s">
        <v>57</v>
      </c>
      <c r="J148" s="225" t="s">
        <v>604</v>
      </c>
      <c r="K148" s="224"/>
    </row>
    <row r="149" spans="2:11" s="1" customFormat="1" ht="17.25" customHeight="1">
      <c r="B149" s="223"/>
      <c r="C149" s="227" t="s">
        <v>605</v>
      </c>
      <c r="D149" s="227"/>
      <c r="E149" s="227"/>
      <c r="F149" s="228" t="s">
        <v>606</v>
      </c>
      <c r="G149" s="229"/>
      <c r="H149" s="227"/>
      <c r="I149" s="227"/>
      <c r="J149" s="227" t="s">
        <v>607</v>
      </c>
      <c r="K149" s="224"/>
    </row>
    <row r="150" spans="2:11" s="1" customFormat="1" ht="5.25" customHeight="1">
      <c r="B150" s="235"/>
      <c r="C150" s="230"/>
      <c r="D150" s="230"/>
      <c r="E150" s="230"/>
      <c r="F150" s="230"/>
      <c r="G150" s="231"/>
      <c r="H150" s="230"/>
      <c r="I150" s="230"/>
      <c r="J150" s="230"/>
      <c r="K150" s="258"/>
    </row>
    <row r="151" spans="2:11" s="1" customFormat="1" ht="15" customHeight="1">
      <c r="B151" s="235"/>
      <c r="C151" s="262" t="s">
        <v>611</v>
      </c>
      <c r="D151" s="212"/>
      <c r="E151" s="212"/>
      <c r="F151" s="263" t="s">
        <v>608</v>
      </c>
      <c r="G151" s="212"/>
      <c r="H151" s="262" t="s">
        <v>648</v>
      </c>
      <c r="I151" s="262" t="s">
        <v>610</v>
      </c>
      <c r="J151" s="262">
        <v>120</v>
      </c>
      <c r="K151" s="258"/>
    </row>
    <row r="152" spans="2:11" s="1" customFormat="1" ht="15" customHeight="1">
      <c r="B152" s="235"/>
      <c r="C152" s="262" t="s">
        <v>657</v>
      </c>
      <c r="D152" s="212"/>
      <c r="E152" s="212"/>
      <c r="F152" s="263" t="s">
        <v>608</v>
      </c>
      <c r="G152" s="212"/>
      <c r="H152" s="262" t="s">
        <v>668</v>
      </c>
      <c r="I152" s="262" t="s">
        <v>610</v>
      </c>
      <c r="J152" s="262" t="s">
        <v>659</v>
      </c>
      <c r="K152" s="258"/>
    </row>
    <row r="153" spans="2:11" s="1" customFormat="1" ht="15" customHeight="1">
      <c r="B153" s="235"/>
      <c r="C153" s="262" t="s">
        <v>556</v>
      </c>
      <c r="D153" s="212"/>
      <c r="E153" s="212"/>
      <c r="F153" s="263" t="s">
        <v>608</v>
      </c>
      <c r="G153" s="212"/>
      <c r="H153" s="262" t="s">
        <v>669</v>
      </c>
      <c r="I153" s="262" t="s">
        <v>610</v>
      </c>
      <c r="J153" s="262" t="s">
        <v>659</v>
      </c>
      <c r="K153" s="258"/>
    </row>
    <row r="154" spans="2:11" s="1" customFormat="1" ht="15" customHeight="1">
      <c r="B154" s="235"/>
      <c r="C154" s="262" t="s">
        <v>613</v>
      </c>
      <c r="D154" s="212"/>
      <c r="E154" s="212"/>
      <c r="F154" s="263" t="s">
        <v>614</v>
      </c>
      <c r="G154" s="212"/>
      <c r="H154" s="262" t="s">
        <v>648</v>
      </c>
      <c r="I154" s="262" t="s">
        <v>610</v>
      </c>
      <c r="J154" s="262">
        <v>50</v>
      </c>
      <c r="K154" s="258"/>
    </row>
    <row r="155" spans="2:11" s="1" customFormat="1" ht="15" customHeight="1">
      <c r="B155" s="235"/>
      <c r="C155" s="262" t="s">
        <v>616</v>
      </c>
      <c r="D155" s="212"/>
      <c r="E155" s="212"/>
      <c r="F155" s="263" t="s">
        <v>608</v>
      </c>
      <c r="G155" s="212"/>
      <c r="H155" s="262" t="s">
        <v>648</v>
      </c>
      <c r="I155" s="262" t="s">
        <v>618</v>
      </c>
      <c r="J155" s="262"/>
      <c r="K155" s="258"/>
    </row>
    <row r="156" spans="2:11" s="1" customFormat="1" ht="15" customHeight="1">
      <c r="B156" s="235"/>
      <c r="C156" s="262" t="s">
        <v>627</v>
      </c>
      <c r="D156" s="212"/>
      <c r="E156" s="212"/>
      <c r="F156" s="263" t="s">
        <v>614</v>
      </c>
      <c r="G156" s="212"/>
      <c r="H156" s="262" t="s">
        <v>648</v>
      </c>
      <c r="I156" s="262" t="s">
        <v>610</v>
      </c>
      <c r="J156" s="262">
        <v>50</v>
      </c>
      <c r="K156" s="258"/>
    </row>
    <row r="157" spans="2:11" s="1" customFormat="1" ht="15" customHeight="1">
      <c r="B157" s="235"/>
      <c r="C157" s="262" t="s">
        <v>635</v>
      </c>
      <c r="D157" s="212"/>
      <c r="E157" s="212"/>
      <c r="F157" s="263" t="s">
        <v>614</v>
      </c>
      <c r="G157" s="212"/>
      <c r="H157" s="262" t="s">
        <v>648</v>
      </c>
      <c r="I157" s="262" t="s">
        <v>610</v>
      </c>
      <c r="J157" s="262">
        <v>50</v>
      </c>
      <c r="K157" s="258"/>
    </row>
    <row r="158" spans="2:11" s="1" customFormat="1" ht="15" customHeight="1">
      <c r="B158" s="235"/>
      <c r="C158" s="262" t="s">
        <v>633</v>
      </c>
      <c r="D158" s="212"/>
      <c r="E158" s="212"/>
      <c r="F158" s="263" t="s">
        <v>614</v>
      </c>
      <c r="G158" s="212"/>
      <c r="H158" s="262" t="s">
        <v>648</v>
      </c>
      <c r="I158" s="262" t="s">
        <v>610</v>
      </c>
      <c r="J158" s="262">
        <v>50</v>
      </c>
      <c r="K158" s="258"/>
    </row>
    <row r="159" spans="2:11" s="1" customFormat="1" ht="15" customHeight="1">
      <c r="B159" s="235"/>
      <c r="C159" s="262" t="s">
        <v>91</v>
      </c>
      <c r="D159" s="212"/>
      <c r="E159" s="212"/>
      <c r="F159" s="263" t="s">
        <v>608</v>
      </c>
      <c r="G159" s="212"/>
      <c r="H159" s="262" t="s">
        <v>670</v>
      </c>
      <c r="I159" s="262" t="s">
        <v>610</v>
      </c>
      <c r="J159" s="262" t="s">
        <v>671</v>
      </c>
      <c r="K159" s="258"/>
    </row>
    <row r="160" spans="2:11" s="1" customFormat="1" ht="15" customHeight="1">
      <c r="B160" s="235"/>
      <c r="C160" s="262" t="s">
        <v>672</v>
      </c>
      <c r="D160" s="212"/>
      <c r="E160" s="212"/>
      <c r="F160" s="263" t="s">
        <v>608</v>
      </c>
      <c r="G160" s="212"/>
      <c r="H160" s="262" t="s">
        <v>673</v>
      </c>
      <c r="I160" s="262" t="s">
        <v>643</v>
      </c>
      <c r="J160" s="262"/>
      <c r="K160" s="258"/>
    </row>
    <row r="161" spans="2:11" s="1" customFormat="1" ht="15" customHeight="1">
      <c r="B161" s="264"/>
      <c r="C161" s="244"/>
      <c r="D161" s="244"/>
      <c r="E161" s="244"/>
      <c r="F161" s="244"/>
      <c r="G161" s="244"/>
      <c r="H161" s="244"/>
      <c r="I161" s="244"/>
      <c r="J161" s="244"/>
      <c r="K161" s="265"/>
    </row>
    <row r="162" spans="2:11" s="1" customFormat="1" ht="18.75" customHeight="1">
      <c r="B162" s="246"/>
      <c r="C162" s="256"/>
      <c r="D162" s="256"/>
      <c r="E162" s="256"/>
      <c r="F162" s="266"/>
      <c r="G162" s="256"/>
      <c r="H162" s="256"/>
      <c r="I162" s="256"/>
      <c r="J162" s="256"/>
      <c r="K162" s="246"/>
    </row>
    <row r="163" spans="2:11" s="1" customFormat="1" ht="18.75" customHeight="1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</row>
    <row r="164" spans="2:11" s="1" customFormat="1" ht="7.5" customHeight="1">
      <c r="B164" s="201"/>
      <c r="C164" s="202"/>
      <c r="D164" s="202"/>
      <c r="E164" s="202"/>
      <c r="F164" s="202"/>
      <c r="G164" s="202"/>
      <c r="H164" s="202"/>
      <c r="I164" s="202"/>
      <c r="J164" s="202"/>
      <c r="K164" s="203"/>
    </row>
    <row r="165" spans="2:11" s="1" customFormat="1" ht="45" customHeight="1">
      <c r="B165" s="204"/>
      <c r="C165" s="324" t="s">
        <v>674</v>
      </c>
      <c r="D165" s="324"/>
      <c r="E165" s="324"/>
      <c r="F165" s="324"/>
      <c r="G165" s="324"/>
      <c r="H165" s="324"/>
      <c r="I165" s="324"/>
      <c r="J165" s="324"/>
      <c r="K165" s="205"/>
    </row>
    <row r="166" spans="2:11" s="1" customFormat="1" ht="17.25" customHeight="1">
      <c r="B166" s="204"/>
      <c r="C166" s="225" t="s">
        <v>602</v>
      </c>
      <c r="D166" s="225"/>
      <c r="E166" s="225"/>
      <c r="F166" s="225" t="s">
        <v>603</v>
      </c>
      <c r="G166" s="267"/>
      <c r="H166" s="268" t="s">
        <v>54</v>
      </c>
      <c r="I166" s="268" t="s">
        <v>57</v>
      </c>
      <c r="J166" s="225" t="s">
        <v>604</v>
      </c>
      <c r="K166" s="205"/>
    </row>
    <row r="167" spans="2:11" s="1" customFormat="1" ht="17.25" customHeight="1">
      <c r="B167" s="206"/>
      <c r="C167" s="227" t="s">
        <v>605</v>
      </c>
      <c r="D167" s="227"/>
      <c r="E167" s="227"/>
      <c r="F167" s="228" t="s">
        <v>606</v>
      </c>
      <c r="G167" s="269"/>
      <c r="H167" s="270"/>
      <c r="I167" s="270"/>
      <c r="J167" s="227" t="s">
        <v>607</v>
      </c>
      <c r="K167" s="207"/>
    </row>
    <row r="168" spans="2:11" s="1" customFormat="1" ht="5.25" customHeight="1">
      <c r="B168" s="235"/>
      <c r="C168" s="230"/>
      <c r="D168" s="230"/>
      <c r="E168" s="230"/>
      <c r="F168" s="230"/>
      <c r="G168" s="231"/>
      <c r="H168" s="230"/>
      <c r="I168" s="230"/>
      <c r="J168" s="230"/>
      <c r="K168" s="258"/>
    </row>
    <row r="169" spans="2:11" s="1" customFormat="1" ht="15" customHeight="1">
      <c r="B169" s="235"/>
      <c r="C169" s="212" t="s">
        <v>611</v>
      </c>
      <c r="D169" s="212"/>
      <c r="E169" s="212"/>
      <c r="F169" s="233" t="s">
        <v>608</v>
      </c>
      <c r="G169" s="212"/>
      <c r="H169" s="212" t="s">
        <v>648</v>
      </c>
      <c r="I169" s="212" t="s">
        <v>610</v>
      </c>
      <c r="J169" s="212">
        <v>120</v>
      </c>
      <c r="K169" s="258"/>
    </row>
    <row r="170" spans="2:11" s="1" customFormat="1" ht="15" customHeight="1">
      <c r="B170" s="235"/>
      <c r="C170" s="212" t="s">
        <v>657</v>
      </c>
      <c r="D170" s="212"/>
      <c r="E170" s="212"/>
      <c r="F170" s="233" t="s">
        <v>608</v>
      </c>
      <c r="G170" s="212"/>
      <c r="H170" s="212" t="s">
        <v>658</v>
      </c>
      <c r="I170" s="212" t="s">
        <v>610</v>
      </c>
      <c r="J170" s="212" t="s">
        <v>659</v>
      </c>
      <c r="K170" s="258"/>
    </row>
    <row r="171" spans="2:11" s="1" customFormat="1" ht="15" customHeight="1">
      <c r="B171" s="235"/>
      <c r="C171" s="212" t="s">
        <v>556</v>
      </c>
      <c r="D171" s="212"/>
      <c r="E171" s="212"/>
      <c r="F171" s="233" t="s">
        <v>608</v>
      </c>
      <c r="G171" s="212"/>
      <c r="H171" s="212" t="s">
        <v>675</v>
      </c>
      <c r="I171" s="212" t="s">
        <v>610</v>
      </c>
      <c r="J171" s="212" t="s">
        <v>659</v>
      </c>
      <c r="K171" s="258"/>
    </row>
    <row r="172" spans="2:11" s="1" customFormat="1" ht="15" customHeight="1">
      <c r="B172" s="235"/>
      <c r="C172" s="212" t="s">
        <v>613</v>
      </c>
      <c r="D172" s="212"/>
      <c r="E172" s="212"/>
      <c r="F172" s="233" t="s">
        <v>614</v>
      </c>
      <c r="G172" s="212"/>
      <c r="H172" s="212" t="s">
        <v>675</v>
      </c>
      <c r="I172" s="212" t="s">
        <v>610</v>
      </c>
      <c r="J172" s="212">
        <v>50</v>
      </c>
      <c r="K172" s="258"/>
    </row>
    <row r="173" spans="2:11" s="1" customFormat="1" ht="15" customHeight="1">
      <c r="B173" s="235"/>
      <c r="C173" s="212" t="s">
        <v>616</v>
      </c>
      <c r="D173" s="212"/>
      <c r="E173" s="212"/>
      <c r="F173" s="233" t="s">
        <v>608</v>
      </c>
      <c r="G173" s="212"/>
      <c r="H173" s="212" t="s">
        <v>675</v>
      </c>
      <c r="I173" s="212" t="s">
        <v>618</v>
      </c>
      <c r="J173" s="212"/>
      <c r="K173" s="258"/>
    </row>
    <row r="174" spans="2:11" s="1" customFormat="1" ht="15" customHeight="1">
      <c r="B174" s="235"/>
      <c r="C174" s="212" t="s">
        <v>627</v>
      </c>
      <c r="D174" s="212"/>
      <c r="E174" s="212"/>
      <c r="F174" s="233" t="s">
        <v>614</v>
      </c>
      <c r="G174" s="212"/>
      <c r="H174" s="212" t="s">
        <v>675</v>
      </c>
      <c r="I174" s="212" t="s">
        <v>610</v>
      </c>
      <c r="J174" s="212">
        <v>50</v>
      </c>
      <c r="K174" s="258"/>
    </row>
    <row r="175" spans="2:11" s="1" customFormat="1" ht="15" customHeight="1">
      <c r="B175" s="235"/>
      <c r="C175" s="212" t="s">
        <v>635</v>
      </c>
      <c r="D175" s="212"/>
      <c r="E175" s="212"/>
      <c r="F175" s="233" t="s">
        <v>614</v>
      </c>
      <c r="G175" s="212"/>
      <c r="H175" s="212" t="s">
        <v>675</v>
      </c>
      <c r="I175" s="212" t="s">
        <v>610</v>
      </c>
      <c r="J175" s="212">
        <v>50</v>
      </c>
      <c r="K175" s="258"/>
    </row>
    <row r="176" spans="2:11" s="1" customFormat="1" ht="15" customHeight="1">
      <c r="B176" s="235"/>
      <c r="C176" s="212" t="s">
        <v>633</v>
      </c>
      <c r="D176" s="212"/>
      <c r="E176" s="212"/>
      <c r="F176" s="233" t="s">
        <v>614</v>
      </c>
      <c r="G176" s="212"/>
      <c r="H176" s="212" t="s">
        <v>675</v>
      </c>
      <c r="I176" s="212" t="s">
        <v>610</v>
      </c>
      <c r="J176" s="212">
        <v>50</v>
      </c>
      <c r="K176" s="258"/>
    </row>
    <row r="177" spans="2:11" s="1" customFormat="1" ht="15" customHeight="1">
      <c r="B177" s="235"/>
      <c r="C177" s="212" t="s">
        <v>104</v>
      </c>
      <c r="D177" s="212"/>
      <c r="E177" s="212"/>
      <c r="F177" s="233" t="s">
        <v>608</v>
      </c>
      <c r="G177" s="212"/>
      <c r="H177" s="212" t="s">
        <v>676</v>
      </c>
      <c r="I177" s="212" t="s">
        <v>677</v>
      </c>
      <c r="J177" s="212"/>
      <c r="K177" s="258"/>
    </row>
    <row r="178" spans="2:11" s="1" customFormat="1" ht="15" customHeight="1">
      <c r="B178" s="235"/>
      <c r="C178" s="212" t="s">
        <v>57</v>
      </c>
      <c r="D178" s="212"/>
      <c r="E178" s="212"/>
      <c r="F178" s="233" t="s">
        <v>608</v>
      </c>
      <c r="G178" s="212"/>
      <c r="H178" s="212" t="s">
        <v>678</v>
      </c>
      <c r="I178" s="212" t="s">
        <v>679</v>
      </c>
      <c r="J178" s="212">
        <v>1</v>
      </c>
      <c r="K178" s="258"/>
    </row>
    <row r="179" spans="2:11" s="1" customFormat="1" ht="15" customHeight="1">
      <c r="B179" s="235"/>
      <c r="C179" s="212" t="s">
        <v>53</v>
      </c>
      <c r="D179" s="212"/>
      <c r="E179" s="212"/>
      <c r="F179" s="233" t="s">
        <v>608</v>
      </c>
      <c r="G179" s="212"/>
      <c r="H179" s="212" t="s">
        <v>680</v>
      </c>
      <c r="I179" s="212" t="s">
        <v>610</v>
      </c>
      <c r="J179" s="212">
        <v>20</v>
      </c>
      <c r="K179" s="258"/>
    </row>
    <row r="180" spans="2:11" s="1" customFormat="1" ht="15" customHeight="1">
      <c r="B180" s="235"/>
      <c r="C180" s="212" t="s">
        <v>54</v>
      </c>
      <c r="D180" s="212"/>
      <c r="E180" s="212"/>
      <c r="F180" s="233" t="s">
        <v>608</v>
      </c>
      <c r="G180" s="212"/>
      <c r="H180" s="212" t="s">
        <v>681</v>
      </c>
      <c r="I180" s="212" t="s">
        <v>610</v>
      </c>
      <c r="J180" s="212">
        <v>255</v>
      </c>
      <c r="K180" s="258"/>
    </row>
    <row r="181" spans="2:11" s="1" customFormat="1" ht="15" customHeight="1">
      <c r="B181" s="235"/>
      <c r="C181" s="212" t="s">
        <v>105</v>
      </c>
      <c r="D181" s="212"/>
      <c r="E181" s="212"/>
      <c r="F181" s="233" t="s">
        <v>608</v>
      </c>
      <c r="G181" s="212"/>
      <c r="H181" s="212" t="s">
        <v>572</v>
      </c>
      <c r="I181" s="212" t="s">
        <v>610</v>
      </c>
      <c r="J181" s="212">
        <v>10</v>
      </c>
      <c r="K181" s="258"/>
    </row>
    <row r="182" spans="2:11" s="1" customFormat="1" ht="15" customHeight="1">
      <c r="B182" s="235"/>
      <c r="C182" s="212" t="s">
        <v>106</v>
      </c>
      <c r="D182" s="212"/>
      <c r="E182" s="212"/>
      <c r="F182" s="233" t="s">
        <v>608</v>
      </c>
      <c r="G182" s="212"/>
      <c r="H182" s="212" t="s">
        <v>682</v>
      </c>
      <c r="I182" s="212" t="s">
        <v>643</v>
      </c>
      <c r="J182" s="212"/>
      <c r="K182" s="258"/>
    </row>
    <row r="183" spans="2:11" s="1" customFormat="1" ht="15" customHeight="1">
      <c r="B183" s="235"/>
      <c r="C183" s="212" t="s">
        <v>683</v>
      </c>
      <c r="D183" s="212"/>
      <c r="E183" s="212"/>
      <c r="F183" s="233" t="s">
        <v>608</v>
      </c>
      <c r="G183" s="212"/>
      <c r="H183" s="212" t="s">
        <v>684</v>
      </c>
      <c r="I183" s="212" t="s">
        <v>643</v>
      </c>
      <c r="J183" s="212"/>
      <c r="K183" s="258"/>
    </row>
    <row r="184" spans="2:11" s="1" customFormat="1" ht="15" customHeight="1">
      <c r="B184" s="235"/>
      <c r="C184" s="212" t="s">
        <v>672</v>
      </c>
      <c r="D184" s="212"/>
      <c r="E184" s="212"/>
      <c r="F184" s="233" t="s">
        <v>608</v>
      </c>
      <c r="G184" s="212"/>
      <c r="H184" s="212" t="s">
        <v>685</v>
      </c>
      <c r="I184" s="212" t="s">
        <v>643</v>
      </c>
      <c r="J184" s="212"/>
      <c r="K184" s="258"/>
    </row>
    <row r="185" spans="2:11" s="1" customFormat="1" ht="15" customHeight="1">
      <c r="B185" s="235"/>
      <c r="C185" s="212" t="s">
        <v>108</v>
      </c>
      <c r="D185" s="212"/>
      <c r="E185" s="212"/>
      <c r="F185" s="233" t="s">
        <v>614</v>
      </c>
      <c r="G185" s="212"/>
      <c r="H185" s="212" t="s">
        <v>686</v>
      </c>
      <c r="I185" s="212" t="s">
        <v>610</v>
      </c>
      <c r="J185" s="212">
        <v>50</v>
      </c>
      <c r="K185" s="258"/>
    </row>
    <row r="186" spans="2:11" s="1" customFormat="1" ht="15" customHeight="1">
      <c r="B186" s="235"/>
      <c r="C186" s="212" t="s">
        <v>687</v>
      </c>
      <c r="D186" s="212"/>
      <c r="E186" s="212"/>
      <c r="F186" s="233" t="s">
        <v>614</v>
      </c>
      <c r="G186" s="212"/>
      <c r="H186" s="212" t="s">
        <v>688</v>
      </c>
      <c r="I186" s="212" t="s">
        <v>689</v>
      </c>
      <c r="J186" s="212"/>
      <c r="K186" s="258"/>
    </row>
    <row r="187" spans="2:11" s="1" customFormat="1" ht="15" customHeight="1">
      <c r="B187" s="235"/>
      <c r="C187" s="212" t="s">
        <v>690</v>
      </c>
      <c r="D187" s="212"/>
      <c r="E187" s="212"/>
      <c r="F187" s="233" t="s">
        <v>614</v>
      </c>
      <c r="G187" s="212"/>
      <c r="H187" s="212" t="s">
        <v>691</v>
      </c>
      <c r="I187" s="212" t="s">
        <v>689</v>
      </c>
      <c r="J187" s="212"/>
      <c r="K187" s="258"/>
    </row>
    <row r="188" spans="2:11" s="1" customFormat="1" ht="15" customHeight="1">
      <c r="B188" s="235"/>
      <c r="C188" s="212" t="s">
        <v>692</v>
      </c>
      <c r="D188" s="212"/>
      <c r="E188" s="212"/>
      <c r="F188" s="233" t="s">
        <v>614</v>
      </c>
      <c r="G188" s="212"/>
      <c r="H188" s="212" t="s">
        <v>693</v>
      </c>
      <c r="I188" s="212" t="s">
        <v>689</v>
      </c>
      <c r="J188" s="212"/>
      <c r="K188" s="258"/>
    </row>
    <row r="189" spans="2:11" s="1" customFormat="1" ht="15" customHeight="1">
      <c r="B189" s="235"/>
      <c r="C189" s="271" t="s">
        <v>694</v>
      </c>
      <c r="D189" s="212"/>
      <c r="E189" s="212"/>
      <c r="F189" s="233" t="s">
        <v>614</v>
      </c>
      <c r="G189" s="212"/>
      <c r="H189" s="212" t="s">
        <v>695</v>
      </c>
      <c r="I189" s="212" t="s">
        <v>696</v>
      </c>
      <c r="J189" s="272" t="s">
        <v>697</v>
      </c>
      <c r="K189" s="258"/>
    </row>
    <row r="190" spans="2:11" s="1" customFormat="1" ht="15" customHeight="1">
      <c r="B190" s="235"/>
      <c r="C190" s="271" t="s">
        <v>42</v>
      </c>
      <c r="D190" s="212"/>
      <c r="E190" s="212"/>
      <c r="F190" s="233" t="s">
        <v>608</v>
      </c>
      <c r="G190" s="212"/>
      <c r="H190" s="209" t="s">
        <v>698</v>
      </c>
      <c r="I190" s="212" t="s">
        <v>699</v>
      </c>
      <c r="J190" s="212"/>
      <c r="K190" s="258"/>
    </row>
    <row r="191" spans="2:11" s="1" customFormat="1" ht="15" customHeight="1">
      <c r="B191" s="235"/>
      <c r="C191" s="271" t="s">
        <v>700</v>
      </c>
      <c r="D191" s="212"/>
      <c r="E191" s="212"/>
      <c r="F191" s="233" t="s">
        <v>608</v>
      </c>
      <c r="G191" s="212"/>
      <c r="H191" s="212" t="s">
        <v>701</v>
      </c>
      <c r="I191" s="212" t="s">
        <v>643</v>
      </c>
      <c r="J191" s="212"/>
      <c r="K191" s="258"/>
    </row>
    <row r="192" spans="2:11" s="1" customFormat="1" ht="15" customHeight="1">
      <c r="B192" s="235"/>
      <c r="C192" s="271" t="s">
        <v>702</v>
      </c>
      <c r="D192" s="212"/>
      <c r="E192" s="212"/>
      <c r="F192" s="233" t="s">
        <v>608</v>
      </c>
      <c r="G192" s="212"/>
      <c r="H192" s="212" t="s">
        <v>703</v>
      </c>
      <c r="I192" s="212" t="s">
        <v>643</v>
      </c>
      <c r="J192" s="212"/>
      <c r="K192" s="258"/>
    </row>
    <row r="193" spans="2:11" s="1" customFormat="1" ht="15" customHeight="1">
      <c r="B193" s="235"/>
      <c r="C193" s="271" t="s">
        <v>704</v>
      </c>
      <c r="D193" s="212"/>
      <c r="E193" s="212"/>
      <c r="F193" s="233" t="s">
        <v>614</v>
      </c>
      <c r="G193" s="212"/>
      <c r="H193" s="212" t="s">
        <v>705</v>
      </c>
      <c r="I193" s="212" t="s">
        <v>643</v>
      </c>
      <c r="J193" s="212"/>
      <c r="K193" s="258"/>
    </row>
    <row r="194" spans="2:11" s="1" customFormat="1" ht="15" customHeight="1">
      <c r="B194" s="264"/>
      <c r="C194" s="273"/>
      <c r="D194" s="244"/>
      <c r="E194" s="244"/>
      <c r="F194" s="244"/>
      <c r="G194" s="244"/>
      <c r="H194" s="244"/>
      <c r="I194" s="244"/>
      <c r="J194" s="244"/>
      <c r="K194" s="265"/>
    </row>
    <row r="195" spans="2:11" s="1" customFormat="1" ht="18.75" customHeight="1">
      <c r="B195" s="246"/>
      <c r="C195" s="256"/>
      <c r="D195" s="256"/>
      <c r="E195" s="256"/>
      <c r="F195" s="266"/>
      <c r="G195" s="256"/>
      <c r="H195" s="256"/>
      <c r="I195" s="256"/>
      <c r="J195" s="256"/>
      <c r="K195" s="246"/>
    </row>
    <row r="196" spans="2:11" s="1" customFormat="1" ht="18.75" customHeight="1">
      <c r="B196" s="246"/>
      <c r="C196" s="256"/>
      <c r="D196" s="256"/>
      <c r="E196" s="256"/>
      <c r="F196" s="266"/>
      <c r="G196" s="256"/>
      <c r="H196" s="256"/>
      <c r="I196" s="256"/>
      <c r="J196" s="256"/>
      <c r="K196" s="246"/>
    </row>
    <row r="197" spans="2:11" s="1" customFormat="1" ht="18.75" customHeight="1"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</row>
    <row r="198" spans="2:11" s="1" customFormat="1" ht="13.5">
      <c r="B198" s="201"/>
      <c r="C198" s="202"/>
      <c r="D198" s="202"/>
      <c r="E198" s="202"/>
      <c r="F198" s="202"/>
      <c r="G198" s="202"/>
      <c r="H198" s="202"/>
      <c r="I198" s="202"/>
      <c r="J198" s="202"/>
      <c r="K198" s="203"/>
    </row>
    <row r="199" spans="2:11" s="1" customFormat="1" ht="21">
      <c r="B199" s="204"/>
      <c r="C199" s="324" t="s">
        <v>706</v>
      </c>
      <c r="D199" s="324"/>
      <c r="E199" s="324"/>
      <c r="F199" s="324"/>
      <c r="G199" s="324"/>
      <c r="H199" s="324"/>
      <c r="I199" s="324"/>
      <c r="J199" s="324"/>
      <c r="K199" s="205"/>
    </row>
    <row r="200" spans="2:11" s="1" customFormat="1" ht="25.5" customHeight="1">
      <c r="B200" s="204"/>
      <c r="C200" s="274" t="s">
        <v>707</v>
      </c>
      <c r="D200" s="274"/>
      <c r="E200" s="274"/>
      <c r="F200" s="274" t="s">
        <v>708</v>
      </c>
      <c r="G200" s="275"/>
      <c r="H200" s="325" t="s">
        <v>709</v>
      </c>
      <c r="I200" s="325"/>
      <c r="J200" s="325"/>
      <c r="K200" s="205"/>
    </row>
    <row r="201" spans="2:11" s="1" customFormat="1" ht="5.25" customHeight="1">
      <c r="B201" s="235"/>
      <c r="C201" s="230"/>
      <c r="D201" s="230"/>
      <c r="E201" s="230"/>
      <c r="F201" s="230"/>
      <c r="G201" s="256"/>
      <c r="H201" s="230"/>
      <c r="I201" s="230"/>
      <c r="J201" s="230"/>
      <c r="K201" s="258"/>
    </row>
    <row r="202" spans="2:11" s="1" customFormat="1" ht="15" customHeight="1">
      <c r="B202" s="235"/>
      <c r="C202" s="212" t="s">
        <v>699</v>
      </c>
      <c r="D202" s="212"/>
      <c r="E202" s="212"/>
      <c r="F202" s="233" t="s">
        <v>43</v>
      </c>
      <c r="G202" s="212"/>
      <c r="H202" s="326" t="s">
        <v>710</v>
      </c>
      <c r="I202" s="326"/>
      <c r="J202" s="326"/>
      <c r="K202" s="258"/>
    </row>
    <row r="203" spans="2:11" s="1" customFormat="1" ht="15" customHeight="1">
      <c r="B203" s="235"/>
      <c r="C203" s="212"/>
      <c r="D203" s="212"/>
      <c r="E203" s="212"/>
      <c r="F203" s="233" t="s">
        <v>44</v>
      </c>
      <c r="G203" s="212"/>
      <c r="H203" s="326" t="s">
        <v>711</v>
      </c>
      <c r="I203" s="326"/>
      <c r="J203" s="326"/>
      <c r="K203" s="258"/>
    </row>
    <row r="204" spans="2:11" s="1" customFormat="1" ht="15" customHeight="1">
      <c r="B204" s="235"/>
      <c r="C204" s="212"/>
      <c r="D204" s="212"/>
      <c r="E204" s="212"/>
      <c r="F204" s="233" t="s">
        <v>47</v>
      </c>
      <c r="G204" s="212"/>
      <c r="H204" s="326" t="s">
        <v>712</v>
      </c>
      <c r="I204" s="326"/>
      <c r="J204" s="326"/>
      <c r="K204" s="258"/>
    </row>
    <row r="205" spans="2:11" s="1" customFormat="1" ht="15" customHeight="1">
      <c r="B205" s="235"/>
      <c r="C205" s="212"/>
      <c r="D205" s="212"/>
      <c r="E205" s="212"/>
      <c r="F205" s="233" t="s">
        <v>45</v>
      </c>
      <c r="G205" s="212"/>
      <c r="H205" s="326" t="s">
        <v>713</v>
      </c>
      <c r="I205" s="326"/>
      <c r="J205" s="326"/>
      <c r="K205" s="258"/>
    </row>
    <row r="206" spans="2:11" s="1" customFormat="1" ht="15" customHeight="1">
      <c r="B206" s="235"/>
      <c r="C206" s="212"/>
      <c r="D206" s="212"/>
      <c r="E206" s="212"/>
      <c r="F206" s="233" t="s">
        <v>46</v>
      </c>
      <c r="G206" s="212"/>
      <c r="H206" s="326" t="s">
        <v>714</v>
      </c>
      <c r="I206" s="326"/>
      <c r="J206" s="326"/>
      <c r="K206" s="258"/>
    </row>
    <row r="207" spans="2:11" s="1" customFormat="1" ht="15" customHeight="1">
      <c r="B207" s="235"/>
      <c r="C207" s="212"/>
      <c r="D207" s="212"/>
      <c r="E207" s="212"/>
      <c r="F207" s="233"/>
      <c r="G207" s="212"/>
      <c r="H207" s="212"/>
      <c r="I207" s="212"/>
      <c r="J207" s="212"/>
      <c r="K207" s="258"/>
    </row>
    <row r="208" spans="2:11" s="1" customFormat="1" ht="15" customHeight="1">
      <c r="B208" s="235"/>
      <c r="C208" s="212" t="s">
        <v>655</v>
      </c>
      <c r="D208" s="212"/>
      <c r="E208" s="212"/>
      <c r="F208" s="233" t="s">
        <v>79</v>
      </c>
      <c r="G208" s="212"/>
      <c r="H208" s="326" t="s">
        <v>715</v>
      </c>
      <c r="I208" s="326"/>
      <c r="J208" s="326"/>
      <c r="K208" s="258"/>
    </row>
    <row r="209" spans="2:11" s="1" customFormat="1" ht="15" customHeight="1">
      <c r="B209" s="235"/>
      <c r="C209" s="212"/>
      <c r="D209" s="212"/>
      <c r="E209" s="212"/>
      <c r="F209" s="233" t="s">
        <v>550</v>
      </c>
      <c r="G209" s="212"/>
      <c r="H209" s="326" t="s">
        <v>551</v>
      </c>
      <c r="I209" s="326"/>
      <c r="J209" s="326"/>
      <c r="K209" s="258"/>
    </row>
    <row r="210" spans="2:11" s="1" customFormat="1" ht="15" customHeight="1">
      <c r="B210" s="235"/>
      <c r="C210" s="212"/>
      <c r="D210" s="212"/>
      <c r="E210" s="212"/>
      <c r="F210" s="233" t="s">
        <v>548</v>
      </c>
      <c r="G210" s="212"/>
      <c r="H210" s="326" t="s">
        <v>716</v>
      </c>
      <c r="I210" s="326"/>
      <c r="J210" s="326"/>
      <c r="K210" s="258"/>
    </row>
    <row r="211" spans="2:11" s="1" customFormat="1" ht="15" customHeight="1">
      <c r="B211" s="276"/>
      <c r="C211" s="212"/>
      <c r="D211" s="212"/>
      <c r="E211" s="212"/>
      <c r="F211" s="233" t="s">
        <v>552</v>
      </c>
      <c r="G211" s="271"/>
      <c r="H211" s="327" t="s">
        <v>553</v>
      </c>
      <c r="I211" s="327"/>
      <c r="J211" s="327"/>
      <c r="K211" s="277"/>
    </row>
    <row r="212" spans="2:11" s="1" customFormat="1" ht="15" customHeight="1">
      <c r="B212" s="276"/>
      <c r="C212" s="212"/>
      <c r="D212" s="212"/>
      <c r="E212" s="212"/>
      <c r="F212" s="233" t="s">
        <v>554</v>
      </c>
      <c r="G212" s="271"/>
      <c r="H212" s="327" t="s">
        <v>717</v>
      </c>
      <c r="I212" s="327"/>
      <c r="J212" s="327"/>
      <c r="K212" s="277"/>
    </row>
    <row r="213" spans="2:11" s="1" customFormat="1" ht="15" customHeight="1">
      <c r="B213" s="276"/>
      <c r="C213" s="212"/>
      <c r="D213" s="212"/>
      <c r="E213" s="212"/>
      <c r="F213" s="233"/>
      <c r="G213" s="271"/>
      <c r="H213" s="262"/>
      <c r="I213" s="262"/>
      <c r="J213" s="262"/>
      <c r="K213" s="277"/>
    </row>
    <row r="214" spans="2:11" s="1" customFormat="1" ht="15" customHeight="1">
      <c r="B214" s="276"/>
      <c r="C214" s="212" t="s">
        <v>679</v>
      </c>
      <c r="D214" s="212"/>
      <c r="E214" s="212"/>
      <c r="F214" s="233">
        <v>1</v>
      </c>
      <c r="G214" s="271"/>
      <c r="H214" s="327" t="s">
        <v>718</v>
      </c>
      <c r="I214" s="327"/>
      <c r="J214" s="327"/>
      <c r="K214" s="277"/>
    </row>
    <row r="215" spans="2:11" s="1" customFormat="1" ht="15" customHeight="1">
      <c r="B215" s="276"/>
      <c r="C215" s="212"/>
      <c r="D215" s="212"/>
      <c r="E215" s="212"/>
      <c r="F215" s="233">
        <v>2</v>
      </c>
      <c r="G215" s="271"/>
      <c r="H215" s="327" t="s">
        <v>719</v>
      </c>
      <c r="I215" s="327"/>
      <c r="J215" s="327"/>
      <c r="K215" s="277"/>
    </row>
    <row r="216" spans="2:11" s="1" customFormat="1" ht="15" customHeight="1">
      <c r="B216" s="276"/>
      <c r="C216" s="212"/>
      <c r="D216" s="212"/>
      <c r="E216" s="212"/>
      <c r="F216" s="233">
        <v>3</v>
      </c>
      <c r="G216" s="271"/>
      <c r="H216" s="327" t="s">
        <v>720</v>
      </c>
      <c r="I216" s="327"/>
      <c r="J216" s="327"/>
      <c r="K216" s="277"/>
    </row>
    <row r="217" spans="2:11" s="1" customFormat="1" ht="15" customHeight="1">
      <c r="B217" s="276"/>
      <c r="C217" s="212"/>
      <c r="D217" s="212"/>
      <c r="E217" s="212"/>
      <c r="F217" s="233">
        <v>4</v>
      </c>
      <c r="G217" s="271"/>
      <c r="H217" s="327" t="s">
        <v>721</v>
      </c>
      <c r="I217" s="327"/>
      <c r="J217" s="327"/>
      <c r="K217" s="277"/>
    </row>
    <row r="218" spans="2:11" s="1" customFormat="1" ht="12.75" customHeight="1">
      <c r="B218" s="278"/>
      <c r="C218" s="279"/>
      <c r="D218" s="279"/>
      <c r="E218" s="279"/>
      <c r="F218" s="279"/>
      <c r="G218" s="279"/>
      <c r="H218" s="279"/>
      <c r="I218" s="279"/>
      <c r="J218" s="279"/>
      <c r="K218" s="28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RENCOVA-TOSH\Renčová</dc:creator>
  <cp:keywords/>
  <dc:description/>
  <cp:lastModifiedBy>Renčová</cp:lastModifiedBy>
  <dcterms:created xsi:type="dcterms:W3CDTF">2020-12-10T09:53:04Z</dcterms:created>
  <dcterms:modified xsi:type="dcterms:W3CDTF">2020-12-10T09:54:11Z</dcterms:modified>
  <cp:category/>
  <cp:version/>
  <cp:contentType/>
  <cp:contentStatus/>
</cp:coreProperties>
</file>